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 tabRatio="785"/>
  </bookViews>
  <sheets>
    <sheet name="1РазвОбраз" sheetId="21" r:id="rId1"/>
    <sheet name="2РазвКульт" sheetId="22" r:id="rId2"/>
    <sheet name="3РазвФизСпорт" sheetId="23" r:id="rId3"/>
    <sheet name="4ОбеспСоцПод" sheetId="27" r:id="rId4"/>
    <sheet name="5РазвЭконПотенц" sheetId="20" r:id="rId5"/>
    <sheet name="6ОбеспЭФГХ" sheetId="26" r:id="rId6"/>
    <sheet name="7ПовБезоп" sheetId="19" r:id="rId7"/>
    <sheet name="8ОбеспЭколБезоп" sheetId="17" r:id="rId8"/>
    <sheet name="9РазвТраспСист" sheetId="25" r:id="rId9"/>
    <sheet name="10ПЭМУ" sheetId="24" r:id="rId10"/>
    <sheet name="11КомфГорСреда" sheetId="28" r:id="rId11"/>
  </sheets>
  <definedNames>
    <definedName name="_xlnm._FilterDatabase" localSheetId="9" hidden="1">'10ПЭМУ'!#REF!</definedName>
    <definedName name="Z_008B903E_BFD8_4A6D_8A38_DD79AFC9EF0E_.wvu.FilterData" localSheetId="9" hidden="1">'10ПЭМУ'!#REF!</definedName>
    <definedName name="Z_11B09B10_FDB8_4FE1_B482_D013A0C573A0_.wvu.FilterData" localSheetId="9" hidden="1">'10ПЭМУ'!#REF!</definedName>
    <definedName name="Z_11B09B10_FDB8_4FE1_B482_D013A0C573A0_.wvu.PrintArea" localSheetId="9" hidden="1">'10ПЭМУ'!#REF!</definedName>
    <definedName name="Z_11DC62AE_55E5_4CB2_8183_DBAE96C5AF47_.wvu.FilterData" localSheetId="9" hidden="1">'10ПЭМУ'!#REF!</definedName>
    <definedName name="Z_15EEBA33_B7F6_4A67_90B0_AC772F3CE767_.wvu.FilterData" localSheetId="9" hidden="1">'10ПЭМУ'!#REF!</definedName>
    <definedName name="Z_166AC17E_8207_421F_8D61_BAA3EEBC90F5_.wvu.FilterData" localSheetId="9" hidden="1">'10ПЭМУ'!#REF!</definedName>
    <definedName name="Z_20914E78_1A50_42E8_AE0F_0D09E2A42A0B_.wvu.FilterData" localSheetId="9" hidden="1">'10ПЭМУ'!#REF!</definedName>
    <definedName name="Z_23A79134_EC09_43CB_A67C_BA33C82A974E_.wvu.FilterData" localSheetId="9" hidden="1">'10ПЭМУ'!#REF!</definedName>
    <definedName name="Z_28B7D37C_826D_4106_94AE_EB4CDE495E1C_.wvu.FilterData" localSheetId="9" hidden="1">'10ПЭМУ'!#REF!</definedName>
    <definedName name="Z_50D579B9_1C26_4370_9006_35259C0B3F29_.wvu.FilterData" localSheetId="9" hidden="1">'10ПЭМУ'!#REF!</definedName>
    <definedName name="Z_50D579B9_1C26_4370_9006_35259C0B3F29_.wvu.PrintArea" localSheetId="9" hidden="1">'10ПЭМУ'!#REF!</definedName>
    <definedName name="Z_50D579B9_1C26_4370_9006_35259C0B3F29_.wvu.Rows" localSheetId="9" hidden="1">'10ПЭМУ'!#REF!,'10ПЭМУ'!#REF!,'10ПЭМУ'!#REF!</definedName>
    <definedName name="Z_5287A012_2A90_4F1F_8718_734D8BE6FF5F_.wvu.FilterData" localSheetId="9" hidden="1">'10ПЭМУ'!#REF!</definedName>
    <definedName name="Z_54F5F30C_14EE_4CBB_BFFE_15ED89E8C90B_.wvu.FilterData" localSheetId="9" hidden="1">'10ПЭМУ'!#REF!</definedName>
    <definedName name="Z_57D078B7_6FE6_4D4A_B41A_34FCEB72093D_.wvu.FilterData" localSheetId="9" hidden="1">'10ПЭМУ'!#REF!</definedName>
    <definedName name="Z_613B24CA_512E_4944_801A_4AC18EBD3B7F_.wvu.FilterData" localSheetId="9" hidden="1">'10ПЭМУ'!#REF!</definedName>
    <definedName name="Z_6391C1B7_AB6F_4CF7_A557_86217D238BA4_.wvu.FilterData" localSheetId="9" hidden="1">'10ПЭМУ'!#REF!</definedName>
    <definedName name="Z_6EAB0F0A_8DC6_4F27_BD35_0CCE66AA657F_.wvu.FilterData" localSheetId="9" hidden="1">'10ПЭМУ'!#REF!</definedName>
    <definedName name="Z_7197C8EB_E89E_4DEF_A9E6_6C8F95E63A72_.wvu.Cols" localSheetId="9" hidden="1">'10ПЭМУ'!#REF!</definedName>
    <definedName name="Z_7197C8EB_E89E_4DEF_A9E6_6C8F95E63A72_.wvu.FilterData" localSheetId="9" hidden="1">'10ПЭМУ'!#REF!</definedName>
    <definedName name="Z_7197C8EB_E89E_4DEF_A9E6_6C8F95E63A72_.wvu.PrintArea" localSheetId="9" hidden="1">'10ПЭМУ'!#REF!</definedName>
    <definedName name="Z_7197C8EB_E89E_4DEF_A9E6_6C8F95E63A72_.wvu.PrintTitles" localSheetId="9" hidden="1">'10ПЭМУ'!#REF!</definedName>
    <definedName name="Z_7197C8EB_E89E_4DEF_A9E6_6C8F95E63A72_.wvu.Rows" localSheetId="9" hidden="1">'10ПЭМУ'!#REF!</definedName>
    <definedName name="Z_750426B5_03EB_4D1A_8DCC_82E823177566_.wvu.FilterData" localSheetId="9" hidden="1">'10ПЭМУ'!#REF!</definedName>
    <definedName name="Z_806AAF2C_B1F8_4BB8_820D_1580D0FA796B_.wvu.FilterData" localSheetId="9" hidden="1">'10ПЭМУ'!#REF!</definedName>
    <definedName name="Z_87315A5E_B922_4D5D_8850_88003DBF3F21_.wvu.FilterData" localSheetId="9" hidden="1">'10ПЭМУ'!#REF!</definedName>
    <definedName name="Z_892EBA4D_1B99_4EDC_AAD7_CEC644EDE773_.wvu.Cols" localSheetId="9" hidden="1">'10ПЭМУ'!#REF!</definedName>
    <definedName name="Z_892EBA4D_1B99_4EDC_AAD7_CEC644EDE773_.wvu.FilterData" localSheetId="9" hidden="1">'10ПЭМУ'!#REF!</definedName>
    <definedName name="Z_892EBA4D_1B99_4EDC_AAD7_CEC644EDE773_.wvu.PrintArea" localSheetId="9" hidden="1">'10ПЭМУ'!#REF!</definedName>
    <definedName name="Z_892EBA4D_1B99_4EDC_AAD7_CEC644EDE773_.wvu.PrintTitles" localSheetId="9" hidden="1">'10ПЭМУ'!#REF!</definedName>
    <definedName name="Z_892EBA4D_1B99_4EDC_AAD7_CEC644EDE773_.wvu.Rows" localSheetId="9" hidden="1">'10ПЭМУ'!#REF!</definedName>
    <definedName name="Z_8CA247DE_2368_49FE_8FB7_F2E1C2D4E34F_.wvu.FilterData" localSheetId="9" hidden="1">'10ПЭМУ'!#REF!</definedName>
    <definedName name="Z_8F6CFCF7_8279_4A7E_A636_5111F9C96858_.wvu.FilterData" localSheetId="9" hidden="1">'10ПЭМУ'!#REF!</definedName>
    <definedName name="Z_95C25104_0565_4EEB_B8A6_C3E64ACA0631_.wvu.FilterData" localSheetId="9" hidden="1">'10ПЭМУ'!#REF!</definedName>
    <definedName name="Z_9C303F9D_6400_4620_B904_C568BDE045A0_.wvu.FilterData" localSheetId="9" hidden="1">'10ПЭМУ'!#REF!</definedName>
    <definedName name="Z_9CA8FD61_7332_4B8B_B911_8C3994F2BAD7_.wvu.FilterData" localSheetId="9" hidden="1">'10ПЭМУ'!#REF!</definedName>
    <definedName name="Z_A11CFFF6_5F35_430C_8FCF_027328B2D479_.wvu.FilterData" localSheetId="9" hidden="1">'10ПЭМУ'!#REF!</definedName>
    <definedName name="Z_A37BE89A_81D6_4DC8_9A3A_593A85226EC0_.wvu.FilterData" localSheetId="9" hidden="1">'10ПЭМУ'!#REF!</definedName>
    <definedName name="Z_A7C7C98F_925F_4125_B93A_F76E750F24EF_.wvu.FilterData" localSheetId="9" hidden="1">'10ПЭМУ'!#REF!</definedName>
    <definedName name="Z_A840523D_3178_4123_BB1A_25A9E87F2764_.wvu.FilterData" localSheetId="9" hidden="1">'10ПЭМУ'!#REF!</definedName>
    <definedName name="Z_B5184EE9_11A7_487A_A02D_A5C6221AE84F_.wvu.FilterData" localSheetId="9" hidden="1">'10ПЭМУ'!#REF!</definedName>
    <definedName name="Z_B522304A_242E_444B_BE84_6FFB596D4CD8_.wvu.FilterData" localSheetId="9" hidden="1">'10ПЭМУ'!#REF!</definedName>
    <definedName name="Z_B78AB8F9_C72C_4995_BFC8_89C6998105EB_.wvu.FilterData" localSheetId="9" hidden="1">'10ПЭМУ'!#REF!</definedName>
    <definedName name="Z_C7948090_3F0B_4651_904C_425EB30FE117_.wvu.FilterData" localSheetId="9" hidden="1">'10ПЭМУ'!#REF!</definedName>
    <definedName name="Z_CFE0320C_A182_4E6D_B252_18A48BDB60C5_.wvu.FilterData" localSheetId="9" hidden="1">'10ПЭМУ'!#REF!</definedName>
    <definedName name="Z_CFE0320C_A182_4E6D_B252_18A48BDB60C5_.wvu.PrintArea" localSheetId="9" hidden="1">'10ПЭМУ'!#REF!</definedName>
    <definedName name="Z_CFE0320C_A182_4E6D_B252_18A48BDB60C5_.wvu.Rows" localSheetId="9" hidden="1">'10ПЭМУ'!#REF!,'10ПЭМУ'!#REF!,'10ПЭМУ'!#REF!</definedName>
    <definedName name="Z_D9F67096_4502_4891_BC32_C59737331ED9_.wvu.Cols" localSheetId="9" hidden="1">'10ПЭМУ'!#REF!</definedName>
    <definedName name="Z_D9F67096_4502_4891_BC32_C59737331ED9_.wvu.FilterData" localSheetId="9" hidden="1">'10ПЭМУ'!#REF!</definedName>
    <definedName name="Z_D9F67096_4502_4891_BC32_C59737331ED9_.wvu.PrintArea" localSheetId="9" hidden="1">'10ПЭМУ'!#REF!</definedName>
    <definedName name="Z_D9F67096_4502_4891_BC32_C59737331ED9_.wvu.PrintTitles" localSheetId="9" hidden="1">'10ПЭМУ'!#REF!</definedName>
    <definedName name="Z_D9F67096_4502_4891_BC32_C59737331ED9_.wvu.Rows" localSheetId="9" hidden="1">'10ПЭМУ'!#REF!</definedName>
    <definedName name="Z_E2D804B6_ED6B_4CE2_BB22_1DB3D0CBF4B6_.wvu.FilterData" localSheetId="9" hidden="1">'10ПЭМУ'!#REF!</definedName>
    <definedName name="Z_F6BBE317_4237_4311_941B_F583DD81A64E_.wvu.FilterData" localSheetId="9" hidden="1">'10ПЭМУ'!#REF!</definedName>
    <definedName name="Z_FE28B800_13DE_4187_B504_FE93CC0C25F5_.wvu.FilterData" localSheetId="9" hidden="1">'10ПЭМУ'!#REF!</definedName>
    <definedName name="Z_FF26D7A5_4262_4B3E_8B1D_97894AB28BF6_.wvu.FilterData" localSheetId="9" hidden="1">'10ПЭМУ'!#REF!</definedName>
    <definedName name="_xlnm.Print_Titles" localSheetId="9">'10ПЭМУ'!$8:$11</definedName>
    <definedName name="_xlnm.Print_Titles" localSheetId="10">'11КомфГорСреда'!$10:$13</definedName>
    <definedName name="_xlnm.Print_Titles" localSheetId="0">'1РазвОбраз'!$9:$12</definedName>
    <definedName name="_xlnm.Print_Titles" localSheetId="1">'2РазвКульт'!$9:$12</definedName>
    <definedName name="_xlnm.Print_Titles" localSheetId="2">'3РазвФизСпорт'!$9:$12</definedName>
    <definedName name="_xlnm.Print_Titles" localSheetId="3">'4ОбеспСоцПод'!$10:$13</definedName>
    <definedName name="_xlnm.Print_Titles" localSheetId="4">'5РазвЭконПотенц'!$9:$12</definedName>
    <definedName name="_xlnm.Print_Titles" localSheetId="5">'6ОбеспЭФГХ'!$10:$13</definedName>
    <definedName name="_xlnm.Print_Titles" localSheetId="6">'7ПовБезоп'!$7:$10</definedName>
    <definedName name="_xlnm.Print_Titles" localSheetId="7">'8ОбеспЭколБезоп'!$7:$10</definedName>
    <definedName name="_xlnm.Print_Titles" localSheetId="8">'9РазвТраспСист'!$9:$12</definedName>
    <definedName name="_xlnm.Print_Area" localSheetId="10">'11КомфГорСреда'!$A$1:$P$225</definedName>
    <definedName name="_xlnm.Print_Area" localSheetId="1">'2РазвКульт'!$A$1:$P$405</definedName>
    <definedName name="_xlnm.Print_Area" localSheetId="2">'3РазвФизСпорт'!$A$1:$P$237</definedName>
    <definedName name="_xlnm.Print_Area" localSheetId="4">'5РазвЭконПотенц'!$A$1:$P$152</definedName>
    <definedName name="_xlnm.Print_Area" localSheetId="7">'8ОбеспЭколБезоп'!$A$1:$P$98</definedName>
    <definedName name="_xlnm.Print_Area" localSheetId="8">'9РазвТраспСист'!$A$1:$P$212</definedName>
  </definedNames>
  <calcPr calcId="125725"/>
</workbook>
</file>

<file path=xl/calcChain.xml><?xml version="1.0" encoding="utf-8"?>
<calcChain xmlns="http://schemas.openxmlformats.org/spreadsheetml/2006/main">
  <c r="O131" i="28"/>
  <c r="N131"/>
  <c r="M131"/>
  <c r="L131"/>
  <c r="O547" i="21"/>
  <c r="N547"/>
  <c r="M547"/>
  <c r="L547"/>
  <c r="O546"/>
  <c r="N546"/>
  <c r="M546"/>
  <c r="L546"/>
  <c r="O545"/>
  <c r="N545"/>
  <c r="M545"/>
  <c r="L545"/>
  <c r="O108" l="1"/>
  <c r="N108"/>
  <c r="M108"/>
  <c r="L108"/>
  <c r="O106"/>
  <c r="N106"/>
  <c r="M106"/>
  <c r="L106"/>
  <c r="O121"/>
  <c r="N121"/>
  <c r="M121"/>
  <c r="L121"/>
  <c r="O119"/>
  <c r="N119"/>
  <c r="M119"/>
  <c r="L119"/>
  <c r="N111"/>
  <c r="L111"/>
  <c r="N49" l="1"/>
  <c r="N48"/>
  <c r="N47"/>
  <c r="L49"/>
  <c r="L48"/>
  <c r="L47"/>
  <c r="O55" i="26"/>
  <c r="N55"/>
  <c r="M55"/>
  <c r="L55"/>
  <c r="O54"/>
  <c r="N54"/>
  <c r="M54"/>
  <c r="L54"/>
  <c r="O122" i="20"/>
  <c r="N122"/>
  <c r="M122"/>
  <c r="L122"/>
  <c r="O32"/>
  <c r="M32"/>
  <c r="O31"/>
  <c r="M31"/>
  <c r="O30"/>
  <c r="N30"/>
  <c r="M30"/>
  <c r="L30"/>
  <c r="K29"/>
  <c r="J29"/>
  <c r="I29"/>
  <c r="H29"/>
  <c r="N29" l="1"/>
  <c r="L29"/>
  <c r="M29"/>
  <c r="O29"/>
  <c r="J116" i="23" l="1"/>
  <c r="K116"/>
  <c r="J117"/>
  <c r="K117"/>
  <c r="J118"/>
  <c r="K118"/>
  <c r="I31" i="22" l="1"/>
  <c r="H484" i="24" l="1"/>
  <c r="I63" i="28" l="1"/>
  <c r="J63"/>
  <c r="K63"/>
  <c r="I64"/>
  <c r="J64"/>
  <c r="K64"/>
  <c r="I65"/>
  <c r="J65"/>
  <c r="K65"/>
  <c r="H64"/>
  <c r="H65"/>
  <c r="H63"/>
  <c r="O225"/>
  <c r="M225"/>
  <c r="O224"/>
  <c r="N224"/>
  <c r="M224"/>
  <c r="L224"/>
  <c r="O223"/>
  <c r="N223"/>
  <c r="M223"/>
  <c r="L223"/>
  <c r="K222"/>
  <c r="J222"/>
  <c r="I222"/>
  <c r="H222"/>
  <c r="O221"/>
  <c r="M221"/>
  <c r="O220"/>
  <c r="N220"/>
  <c r="M220"/>
  <c r="L220"/>
  <c r="O219"/>
  <c r="N219"/>
  <c r="M219"/>
  <c r="L219"/>
  <c r="K218"/>
  <c r="J218"/>
  <c r="I218"/>
  <c r="H218"/>
  <c r="O217"/>
  <c r="M217"/>
  <c r="O216"/>
  <c r="N216"/>
  <c r="M216"/>
  <c r="L216"/>
  <c r="O215"/>
  <c r="N215"/>
  <c r="M215"/>
  <c r="L215"/>
  <c r="K214"/>
  <c r="J214"/>
  <c r="I214"/>
  <c r="H214"/>
  <c r="M214" s="1"/>
  <c r="O213"/>
  <c r="M213"/>
  <c r="O212"/>
  <c r="N212"/>
  <c r="M212"/>
  <c r="L212"/>
  <c r="O211"/>
  <c r="N211"/>
  <c r="M211"/>
  <c r="L211"/>
  <c r="K210"/>
  <c r="J210"/>
  <c r="I210"/>
  <c r="H210"/>
  <c r="O193"/>
  <c r="M193"/>
  <c r="O192"/>
  <c r="N192"/>
  <c r="M192"/>
  <c r="L192"/>
  <c r="O191"/>
  <c r="N191"/>
  <c r="M191"/>
  <c r="L191"/>
  <c r="K190"/>
  <c r="J190"/>
  <c r="I190"/>
  <c r="H190"/>
  <c r="O189"/>
  <c r="M189"/>
  <c r="O188"/>
  <c r="N188"/>
  <c r="M188"/>
  <c r="L188"/>
  <c r="O187"/>
  <c r="M187"/>
  <c r="K186"/>
  <c r="J186"/>
  <c r="I186"/>
  <c r="H186"/>
  <c r="O157"/>
  <c r="M157"/>
  <c r="O156"/>
  <c r="N156"/>
  <c r="M156"/>
  <c r="L156"/>
  <c r="O155"/>
  <c r="N155"/>
  <c r="M155"/>
  <c r="L155"/>
  <c r="K154"/>
  <c r="J154"/>
  <c r="I154"/>
  <c r="H154"/>
  <c r="O132"/>
  <c r="N132"/>
  <c r="M132"/>
  <c r="L132"/>
  <c r="O133"/>
  <c r="M133"/>
  <c r="K130"/>
  <c r="J130"/>
  <c r="I130"/>
  <c r="H130"/>
  <c r="O113"/>
  <c r="M113"/>
  <c r="O112"/>
  <c r="O111"/>
  <c r="K110"/>
  <c r="O110" s="1"/>
  <c r="J110"/>
  <c r="I110"/>
  <c r="H110"/>
  <c r="O105"/>
  <c r="M105"/>
  <c r="O104"/>
  <c r="O103"/>
  <c r="K102"/>
  <c r="O102" s="1"/>
  <c r="J102"/>
  <c r="I102"/>
  <c r="H102"/>
  <c r="O97"/>
  <c r="M97"/>
  <c r="O96"/>
  <c r="O95"/>
  <c r="K94"/>
  <c r="J94"/>
  <c r="I94"/>
  <c r="H94"/>
  <c r="O89"/>
  <c r="M89"/>
  <c r="O88"/>
  <c r="O87"/>
  <c r="K86"/>
  <c r="O86" s="1"/>
  <c r="J86"/>
  <c r="I86"/>
  <c r="H86"/>
  <c r="O81"/>
  <c r="M81"/>
  <c r="O80"/>
  <c r="O79"/>
  <c r="K78"/>
  <c r="J78"/>
  <c r="I78"/>
  <c r="H78"/>
  <c r="O73"/>
  <c r="M73"/>
  <c r="O72"/>
  <c r="O71"/>
  <c r="K70"/>
  <c r="J70"/>
  <c r="I70"/>
  <c r="H70"/>
  <c r="O69"/>
  <c r="M69"/>
  <c r="O68"/>
  <c r="O67"/>
  <c r="K66"/>
  <c r="J66"/>
  <c r="I66"/>
  <c r="H66"/>
  <c r="O675" i="24"/>
  <c r="M675"/>
  <c r="O674"/>
  <c r="M674"/>
  <c r="O673"/>
  <c r="M673"/>
  <c r="K672"/>
  <c r="J672"/>
  <c r="I672"/>
  <c r="H672"/>
  <c r="O450"/>
  <c r="M450"/>
  <c r="O449"/>
  <c r="M449"/>
  <c r="O448"/>
  <c r="M448"/>
  <c r="K447"/>
  <c r="O447" s="1"/>
  <c r="J447"/>
  <c r="M447" s="1"/>
  <c r="I447"/>
  <c r="H447"/>
  <c r="O438"/>
  <c r="M438"/>
  <c r="O437"/>
  <c r="M437"/>
  <c r="O436"/>
  <c r="M436"/>
  <c r="K435"/>
  <c r="J435"/>
  <c r="I435"/>
  <c r="H435"/>
  <c r="O434"/>
  <c r="M434"/>
  <c r="O433"/>
  <c r="M433"/>
  <c r="O432"/>
  <c r="M432"/>
  <c r="K431"/>
  <c r="O431" s="1"/>
  <c r="J431"/>
  <c r="M431" s="1"/>
  <c r="I431"/>
  <c r="H431"/>
  <c r="I50" i="25"/>
  <c r="J50"/>
  <c r="K50"/>
  <c r="I51"/>
  <c r="J51"/>
  <c r="K51"/>
  <c r="I52"/>
  <c r="J52"/>
  <c r="K52"/>
  <c r="H51"/>
  <c r="H52"/>
  <c r="H50"/>
  <c r="O204"/>
  <c r="M204"/>
  <c r="O203"/>
  <c r="M203"/>
  <c r="O202"/>
  <c r="N202"/>
  <c r="M202"/>
  <c r="L202"/>
  <c r="K201"/>
  <c r="J201"/>
  <c r="I201"/>
  <c r="H201"/>
  <c r="O200"/>
  <c r="M200"/>
  <c r="O199"/>
  <c r="N199"/>
  <c r="M199"/>
  <c r="L199"/>
  <c r="O198"/>
  <c r="N198"/>
  <c r="M198"/>
  <c r="L198"/>
  <c r="K197"/>
  <c r="J197"/>
  <c r="I197"/>
  <c r="H197"/>
  <c r="O196"/>
  <c r="M196"/>
  <c r="O195"/>
  <c r="M195"/>
  <c r="O194"/>
  <c r="N194"/>
  <c r="M194"/>
  <c r="L194"/>
  <c r="K193"/>
  <c r="J193"/>
  <c r="I193"/>
  <c r="H193"/>
  <c r="O192"/>
  <c r="M192"/>
  <c r="O191"/>
  <c r="M191"/>
  <c r="O190"/>
  <c r="M190"/>
  <c r="K189"/>
  <c r="J189"/>
  <c r="I189"/>
  <c r="H189"/>
  <c r="O188"/>
  <c r="M188"/>
  <c r="O187"/>
  <c r="M187"/>
  <c r="O186"/>
  <c r="N186"/>
  <c r="M186"/>
  <c r="L186"/>
  <c r="K185"/>
  <c r="J185"/>
  <c r="I185"/>
  <c r="H185"/>
  <c r="O184"/>
  <c r="M184"/>
  <c r="O183"/>
  <c r="N183"/>
  <c r="M183"/>
  <c r="L183"/>
  <c r="O182"/>
  <c r="N182"/>
  <c r="M182"/>
  <c r="L182"/>
  <c r="K181"/>
  <c r="J181"/>
  <c r="I181"/>
  <c r="H181"/>
  <c r="O180"/>
  <c r="M180"/>
  <c r="O179"/>
  <c r="N179"/>
  <c r="M179"/>
  <c r="L179"/>
  <c r="O178"/>
  <c r="N178"/>
  <c r="M178"/>
  <c r="L178"/>
  <c r="K177"/>
  <c r="J177"/>
  <c r="I177"/>
  <c r="H177"/>
  <c r="O175"/>
  <c r="N175"/>
  <c r="M175"/>
  <c r="L175"/>
  <c r="O176"/>
  <c r="M176"/>
  <c r="O174"/>
  <c r="N174"/>
  <c r="M174"/>
  <c r="L174"/>
  <c r="K173"/>
  <c r="J173"/>
  <c r="I173"/>
  <c r="H173"/>
  <c r="O172"/>
  <c r="M172"/>
  <c r="K169"/>
  <c r="O169" s="1"/>
  <c r="J169"/>
  <c r="M169" s="1"/>
  <c r="I169"/>
  <c r="H169"/>
  <c r="O164"/>
  <c r="M164"/>
  <c r="K161"/>
  <c r="J161"/>
  <c r="I161"/>
  <c r="H161"/>
  <c r="O156"/>
  <c r="M156"/>
  <c r="K153"/>
  <c r="O153" s="1"/>
  <c r="J153"/>
  <c r="M153" s="1"/>
  <c r="I153"/>
  <c r="H153"/>
  <c r="O152"/>
  <c r="M152"/>
  <c r="K149"/>
  <c r="J149"/>
  <c r="I149"/>
  <c r="H149"/>
  <c r="O136"/>
  <c r="M136"/>
  <c r="O135"/>
  <c r="M135"/>
  <c r="O134"/>
  <c r="N134"/>
  <c r="M134"/>
  <c r="L134"/>
  <c r="K133"/>
  <c r="J133"/>
  <c r="I133"/>
  <c r="H133"/>
  <c r="O128"/>
  <c r="M128"/>
  <c r="O127"/>
  <c r="O126"/>
  <c r="K125"/>
  <c r="J125"/>
  <c r="I125"/>
  <c r="H125"/>
  <c r="O120"/>
  <c r="M120"/>
  <c r="O119"/>
  <c r="O118"/>
  <c r="K117"/>
  <c r="J117"/>
  <c r="I117"/>
  <c r="H117"/>
  <c r="O116"/>
  <c r="M116"/>
  <c r="O115"/>
  <c r="M115"/>
  <c r="O114"/>
  <c r="N114"/>
  <c r="M114"/>
  <c r="L114"/>
  <c r="K113"/>
  <c r="J113"/>
  <c r="I113"/>
  <c r="H113"/>
  <c r="N113" s="1"/>
  <c r="O108"/>
  <c r="M108"/>
  <c r="O107"/>
  <c r="M107"/>
  <c r="O106"/>
  <c r="M106"/>
  <c r="K105"/>
  <c r="O105" s="1"/>
  <c r="J105"/>
  <c r="M105" s="1"/>
  <c r="I105"/>
  <c r="H105"/>
  <c r="O104"/>
  <c r="M104"/>
  <c r="O103"/>
  <c r="M103"/>
  <c r="O102"/>
  <c r="M102"/>
  <c r="K101"/>
  <c r="J101"/>
  <c r="I101"/>
  <c r="H101"/>
  <c r="O92"/>
  <c r="M92"/>
  <c r="O91"/>
  <c r="M91"/>
  <c r="O90"/>
  <c r="M90"/>
  <c r="K89"/>
  <c r="O89" s="1"/>
  <c r="J89"/>
  <c r="M89" s="1"/>
  <c r="I89"/>
  <c r="H89"/>
  <c r="O152" i="19"/>
  <c r="N152"/>
  <c r="M152"/>
  <c r="L152"/>
  <c r="K152"/>
  <c r="J152"/>
  <c r="I152"/>
  <c r="H152"/>
  <c r="O145"/>
  <c r="N145"/>
  <c r="M145"/>
  <c r="L145"/>
  <c r="O64"/>
  <c r="N64"/>
  <c r="M64"/>
  <c r="L64"/>
  <c r="K64"/>
  <c r="J64"/>
  <c r="I64"/>
  <c r="H64"/>
  <c r="O60"/>
  <c r="N60"/>
  <c r="M60"/>
  <c r="L60"/>
  <c r="K60"/>
  <c r="J60"/>
  <c r="I60"/>
  <c r="H60"/>
  <c r="O57"/>
  <c r="N57"/>
  <c r="M57"/>
  <c r="L57"/>
  <c r="K56"/>
  <c r="N56" s="1"/>
  <c r="J56"/>
  <c r="I56"/>
  <c r="H56"/>
  <c r="O130" i="28" l="1"/>
  <c r="N130"/>
  <c r="L130"/>
  <c r="M130"/>
  <c r="N190"/>
  <c r="M101" i="25"/>
  <c r="M149"/>
  <c r="M161"/>
  <c r="M435" i="24"/>
  <c r="M672"/>
  <c r="N186" i="28"/>
  <c r="N210"/>
  <c r="O101" i="25"/>
  <c r="O149"/>
  <c r="O161"/>
  <c r="O435" i="24"/>
  <c r="O672"/>
  <c r="N185" i="25"/>
  <c r="N222" i="28"/>
  <c r="L222"/>
  <c r="M222"/>
  <c r="O222"/>
  <c r="N218"/>
  <c r="L218"/>
  <c r="M218"/>
  <c r="O218"/>
  <c r="L214"/>
  <c r="N214"/>
  <c r="O214"/>
  <c r="O210"/>
  <c r="L210"/>
  <c r="M210"/>
  <c r="O190"/>
  <c r="L190"/>
  <c r="M190"/>
  <c r="O186"/>
  <c r="M186"/>
  <c r="L186"/>
  <c r="O66"/>
  <c r="O70"/>
  <c r="O78"/>
  <c r="O94"/>
  <c r="N154"/>
  <c r="L154"/>
  <c r="M154"/>
  <c r="O154"/>
  <c r="N201" i="25"/>
  <c r="L201"/>
  <c r="M201"/>
  <c r="O201"/>
  <c r="N197"/>
  <c r="L197"/>
  <c r="M197"/>
  <c r="O197"/>
  <c r="N193"/>
  <c r="L193"/>
  <c r="M193"/>
  <c r="O193"/>
  <c r="M189"/>
  <c r="O189"/>
  <c r="O185"/>
  <c r="M185"/>
  <c r="L185"/>
  <c r="N181"/>
  <c r="L181"/>
  <c r="M181"/>
  <c r="O181"/>
  <c r="N177"/>
  <c r="L177"/>
  <c r="M177"/>
  <c r="O177"/>
  <c r="N173"/>
  <c r="L173"/>
  <c r="M173"/>
  <c r="O173"/>
  <c r="N133"/>
  <c r="L133"/>
  <c r="M133"/>
  <c r="O133"/>
  <c r="O113"/>
  <c r="L113"/>
  <c r="M113"/>
  <c r="L56" i="19"/>
  <c r="M56"/>
  <c r="O56"/>
  <c r="I363" i="26"/>
  <c r="J363"/>
  <c r="K363"/>
  <c r="I364"/>
  <c r="J364"/>
  <c r="K364"/>
  <c r="I365"/>
  <c r="J365"/>
  <c r="K365"/>
  <c r="H364"/>
  <c r="H365"/>
  <c r="H363"/>
  <c r="O409"/>
  <c r="M409"/>
  <c r="O408"/>
  <c r="M408"/>
  <c r="O407"/>
  <c r="N407"/>
  <c r="M407"/>
  <c r="L407"/>
  <c r="K406"/>
  <c r="J406"/>
  <c r="I406"/>
  <c r="H406"/>
  <c r="O405"/>
  <c r="M405"/>
  <c r="O403"/>
  <c r="K402"/>
  <c r="J402"/>
  <c r="M402" s="1"/>
  <c r="I402"/>
  <c r="H402"/>
  <c r="O401"/>
  <c r="M401"/>
  <c r="O399"/>
  <c r="K398"/>
  <c r="J398"/>
  <c r="I398"/>
  <c r="H398"/>
  <c r="I311"/>
  <c r="J311"/>
  <c r="K311"/>
  <c r="I312"/>
  <c r="J312"/>
  <c r="K312"/>
  <c r="I313"/>
  <c r="J313"/>
  <c r="K313"/>
  <c r="H312"/>
  <c r="H313"/>
  <c r="H311"/>
  <c r="O337"/>
  <c r="M337"/>
  <c r="O336"/>
  <c r="M336"/>
  <c r="O335"/>
  <c r="N335"/>
  <c r="M335"/>
  <c r="L335"/>
  <c r="K334"/>
  <c r="J334"/>
  <c r="I334"/>
  <c r="H334"/>
  <c r="O333"/>
  <c r="O332"/>
  <c r="M332"/>
  <c r="O331"/>
  <c r="M331"/>
  <c r="K330"/>
  <c r="O330" s="1"/>
  <c r="J330"/>
  <c r="M330" s="1"/>
  <c r="I330"/>
  <c r="H330"/>
  <c r="O329"/>
  <c r="O328"/>
  <c r="M328"/>
  <c r="O327"/>
  <c r="M327"/>
  <c r="K326"/>
  <c r="O326" s="1"/>
  <c r="J326"/>
  <c r="M326" s="1"/>
  <c r="I326"/>
  <c r="H326"/>
  <c r="O325"/>
  <c r="O324"/>
  <c r="M324"/>
  <c r="O323"/>
  <c r="M323"/>
  <c r="K322"/>
  <c r="O322" s="1"/>
  <c r="J322"/>
  <c r="I322"/>
  <c r="H322"/>
  <c r="O321"/>
  <c r="O320"/>
  <c r="M320"/>
  <c r="O319"/>
  <c r="M319"/>
  <c r="K318"/>
  <c r="J318"/>
  <c r="I318"/>
  <c r="H318"/>
  <c r="O273"/>
  <c r="O272"/>
  <c r="M272"/>
  <c r="O271"/>
  <c r="M271"/>
  <c r="K270"/>
  <c r="O270" s="1"/>
  <c r="J270"/>
  <c r="M270" s="1"/>
  <c r="I270"/>
  <c r="H270"/>
  <c r="O249"/>
  <c r="M249"/>
  <c r="O248"/>
  <c r="M248"/>
  <c r="O247"/>
  <c r="N247"/>
  <c r="M247"/>
  <c r="L247"/>
  <c r="K246"/>
  <c r="J246"/>
  <c r="I246"/>
  <c r="H246"/>
  <c r="O245"/>
  <c r="M245"/>
  <c r="O244"/>
  <c r="M244"/>
  <c r="O243"/>
  <c r="N243"/>
  <c r="M243"/>
  <c r="L243"/>
  <c r="K242"/>
  <c r="J242"/>
  <c r="I242"/>
  <c r="H242"/>
  <c r="O233"/>
  <c r="M233"/>
  <c r="O232"/>
  <c r="K230"/>
  <c r="J230"/>
  <c r="I230"/>
  <c r="H230"/>
  <c r="O229"/>
  <c r="M229"/>
  <c r="O228"/>
  <c r="K226"/>
  <c r="O226" s="1"/>
  <c r="J226"/>
  <c r="I226"/>
  <c r="H226"/>
  <c r="O225"/>
  <c r="M225"/>
  <c r="O224"/>
  <c r="K222"/>
  <c r="O222" s="1"/>
  <c r="J222"/>
  <c r="M222" s="1"/>
  <c r="I222"/>
  <c r="H222"/>
  <c r="I171"/>
  <c r="I167" s="1"/>
  <c r="J171"/>
  <c r="J167" s="1"/>
  <c r="K171"/>
  <c r="K167" s="1"/>
  <c r="I172"/>
  <c r="J172"/>
  <c r="K172"/>
  <c r="K168" s="1"/>
  <c r="I173"/>
  <c r="I169" s="1"/>
  <c r="J173"/>
  <c r="M173" s="1"/>
  <c r="K173"/>
  <c r="K169" s="1"/>
  <c r="H172"/>
  <c r="H168" s="1"/>
  <c r="H173"/>
  <c r="H169" s="1"/>
  <c r="H171"/>
  <c r="O177"/>
  <c r="M177"/>
  <c r="O176"/>
  <c r="M176"/>
  <c r="O175"/>
  <c r="N175"/>
  <c r="M175"/>
  <c r="L175"/>
  <c r="K174"/>
  <c r="J174"/>
  <c r="I174"/>
  <c r="H174"/>
  <c r="L171"/>
  <c r="I131"/>
  <c r="J131"/>
  <c r="K131"/>
  <c r="I132"/>
  <c r="J132"/>
  <c r="K132"/>
  <c r="I133"/>
  <c r="J133"/>
  <c r="K133"/>
  <c r="H131"/>
  <c r="O153"/>
  <c r="O152"/>
  <c r="O151"/>
  <c r="N151"/>
  <c r="M151"/>
  <c r="L151"/>
  <c r="K150"/>
  <c r="J150"/>
  <c r="I150"/>
  <c r="H150"/>
  <c r="O145"/>
  <c r="O144"/>
  <c r="O143"/>
  <c r="M143"/>
  <c r="K142"/>
  <c r="O142" s="1"/>
  <c r="J142"/>
  <c r="M142" s="1"/>
  <c r="I142"/>
  <c r="H142"/>
  <c r="K45"/>
  <c r="K44"/>
  <c r="K43"/>
  <c r="J45"/>
  <c r="J44"/>
  <c r="J43"/>
  <c r="I45"/>
  <c r="I44"/>
  <c r="I43"/>
  <c r="H44"/>
  <c r="H45"/>
  <c r="H43"/>
  <c r="O125"/>
  <c r="O124"/>
  <c r="O123"/>
  <c r="N123"/>
  <c r="M123"/>
  <c r="L123"/>
  <c r="K122"/>
  <c r="J122"/>
  <c r="I122"/>
  <c r="H122"/>
  <c r="O121"/>
  <c r="O120"/>
  <c r="O119"/>
  <c r="N119"/>
  <c r="M119"/>
  <c r="L119"/>
  <c r="K118"/>
  <c r="N118" s="1"/>
  <c r="J118"/>
  <c r="I118"/>
  <c r="H118"/>
  <c r="O117"/>
  <c r="O116"/>
  <c r="O115"/>
  <c r="M115"/>
  <c r="K114"/>
  <c r="O114" s="1"/>
  <c r="J114"/>
  <c r="M114" s="1"/>
  <c r="I114"/>
  <c r="H114"/>
  <c r="O113"/>
  <c r="O112"/>
  <c r="O111"/>
  <c r="M111"/>
  <c r="K110"/>
  <c r="O110" s="1"/>
  <c r="J110"/>
  <c r="M110" s="1"/>
  <c r="I110"/>
  <c r="H110"/>
  <c r="K108" i="20"/>
  <c r="K107"/>
  <c r="K106"/>
  <c r="J108"/>
  <c r="J107"/>
  <c r="J106"/>
  <c r="I108"/>
  <c r="I107"/>
  <c r="I106"/>
  <c r="H108"/>
  <c r="H107"/>
  <c r="H106"/>
  <c r="H102"/>
  <c r="H98" s="1"/>
  <c r="O126"/>
  <c r="N126"/>
  <c r="M126"/>
  <c r="L126"/>
  <c r="K125"/>
  <c r="J125"/>
  <c r="I125"/>
  <c r="H125"/>
  <c r="O207" i="27"/>
  <c r="M207"/>
  <c r="K206"/>
  <c r="J206"/>
  <c r="I206"/>
  <c r="H206"/>
  <c r="O176"/>
  <c r="M176"/>
  <c r="O175"/>
  <c r="K174"/>
  <c r="O174" s="1"/>
  <c r="J174"/>
  <c r="I174"/>
  <c r="H174"/>
  <c r="O112"/>
  <c r="N112"/>
  <c r="M112"/>
  <c r="L112"/>
  <c r="K110"/>
  <c r="N110" s="1"/>
  <c r="J110"/>
  <c r="I110"/>
  <c r="H110"/>
  <c r="M110" s="1"/>
  <c r="H96"/>
  <c r="H92" s="1"/>
  <c r="I96"/>
  <c r="I92" s="1"/>
  <c r="J96"/>
  <c r="J92" s="1"/>
  <c r="K96"/>
  <c r="K92" s="1"/>
  <c r="O79"/>
  <c r="M79"/>
  <c r="K78"/>
  <c r="J78"/>
  <c r="I78"/>
  <c r="H78"/>
  <c r="O67"/>
  <c r="M67"/>
  <c r="K66"/>
  <c r="J66"/>
  <c r="I66"/>
  <c r="H66"/>
  <c r="O55"/>
  <c r="M55"/>
  <c r="K54"/>
  <c r="J54"/>
  <c r="I54"/>
  <c r="H54"/>
  <c r="O51"/>
  <c r="M51"/>
  <c r="K50"/>
  <c r="J50"/>
  <c r="I50"/>
  <c r="H50"/>
  <c r="N236" i="23"/>
  <c r="L236"/>
  <c r="O237"/>
  <c r="M237"/>
  <c r="O236"/>
  <c r="M236"/>
  <c r="O235"/>
  <c r="N235"/>
  <c r="M235"/>
  <c r="L235"/>
  <c r="K234"/>
  <c r="J234"/>
  <c r="I234"/>
  <c r="H234"/>
  <c r="K233"/>
  <c r="O233" s="1"/>
  <c r="J233"/>
  <c r="I233"/>
  <c r="H233"/>
  <c r="K232"/>
  <c r="N232" s="1"/>
  <c r="J232"/>
  <c r="L232" s="1"/>
  <c r="I232"/>
  <c r="H232"/>
  <c r="K231"/>
  <c r="J231"/>
  <c r="I231"/>
  <c r="H231"/>
  <c r="K230"/>
  <c r="J230"/>
  <c r="I230"/>
  <c r="H230"/>
  <c r="N173"/>
  <c r="L173"/>
  <c r="O174"/>
  <c r="M174"/>
  <c r="O173"/>
  <c r="M173"/>
  <c r="O172"/>
  <c r="N172"/>
  <c r="M172"/>
  <c r="L172"/>
  <c r="K171"/>
  <c r="J171"/>
  <c r="I171"/>
  <c r="H171"/>
  <c r="K170"/>
  <c r="J170"/>
  <c r="M170" s="1"/>
  <c r="I170"/>
  <c r="H170"/>
  <c r="K169"/>
  <c r="N169" s="1"/>
  <c r="J169"/>
  <c r="L169" s="1"/>
  <c r="I169"/>
  <c r="H169"/>
  <c r="K168"/>
  <c r="J168"/>
  <c r="I168"/>
  <c r="H168"/>
  <c r="K167"/>
  <c r="J167"/>
  <c r="I167"/>
  <c r="H167"/>
  <c r="O166"/>
  <c r="M166"/>
  <c r="O165"/>
  <c r="M165"/>
  <c r="O164"/>
  <c r="M164"/>
  <c r="K163"/>
  <c r="O163" s="1"/>
  <c r="J163"/>
  <c r="M163" s="1"/>
  <c r="I163"/>
  <c r="H163"/>
  <c r="O161"/>
  <c r="M161"/>
  <c r="N161"/>
  <c r="L161"/>
  <c r="O162"/>
  <c r="M162"/>
  <c r="O160"/>
  <c r="N160"/>
  <c r="M160"/>
  <c r="L160"/>
  <c r="K159"/>
  <c r="J159"/>
  <c r="I159"/>
  <c r="H159"/>
  <c r="O146"/>
  <c r="M146"/>
  <c r="O145"/>
  <c r="M145"/>
  <c r="O144"/>
  <c r="M144"/>
  <c r="K143"/>
  <c r="O143" s="1"/>
  <c r="J143"/>
  <c r="M143" s="1"/>
  <c r="I143"/>
  <c r="H143"/>
  <c r="O134"/>
  <c r="M134"/>
  <c r="O133"/>
  <c r="M133"/>
  <c r="O132"/>
  <c r="N132"/>
  <c r="M132"/>
  <c r="L132"/>
  <c r="K131"/>
  <c r="N131" s="1"/>
  <c r="J131"/>
  <c r="I131"/>
  <c r="H131"/>
  <c r="O68"/>
  <c r="N68"/>
  <c r="M68"/>
  <c r="L68"/>
  <c r="O329" i="22"/>
  <c r="M329"/>
  <c r="O328"/>
  <c r="M328"/>
  <c r="O327"/>
  <c r="K326"/>
  <c r="O326" s="1"/>
  <c r="J326"/>
  <c r="I326"/>
  <c r="H326"/>
  <c r="H257"/>
  <c r="I257"/>
  <c r="J257"/>
  <c r="K257"/>
  <c r="H258"/>
  <c r="I258"/>
  <c r="J258"/>
  <c r="K258"/>
  <c r="K256"/>
  <c r="J256"/>
  <c r="I256"/>
  <c r="H256"/>
  <c r="O321"/>
  <c r="M321"/>
  <c r="O320"/>
  <c r="M320"/>
  <c r="O319"/>
  <c r="N319"/>
  <c r="M319"/>
  <c r="L319"/>
  <c r="K318"/>
  <c r="J318"/>
  <c r="I318"/>
  <c r="H318"/>
  <c r="O317"/>
  <c r="M317"/>
  <c r="O316"/>
  <c r="M316"/>
  <c r="O315"/>
  <c r="N315"/>
  <c r="M315"/>
  <c r="L315"/>
  <c r="K314"/>
  <c r="J314"/>
  <c r="I314"/>
  <c r="H314"/>
  <c r="O246"/>
  <c r="M246"/>
  <c r="O245"/>
  <c r="M245"/>
  <c r="O244"/>
  <c r="M244"/>
  <c r="K243"/>
  <c r="O243" s="1"/>
  <c r="J243"/>
  <c r="M243" s="1"/>
  <c r="I243"/>
  <c r="H243"/>
  <c r="O242"/>
  <c r="M242"/>
  <c r="O241"/>
  <c r="M241"/>
  <c r="O240"/>
  <c r="M240"/>
  <c r="K239"/>
  <c r="O239" s="1"/>
  <c r="J239"/>
  <c r="I239"/>
  <c r="H239"/>
  <c r="O230"/>
  <c r="M230"/>
  <c r="O229"/>
  <c r="O228"/>
  <c r="K227"/>
  <c r="O227" s="1"/>
  <c r="J227"/>
  <c r="I227"/>
  <c r="H227"/>
  <c r="O226"/>
  <c r="M226"/>
  <c r="O225"/>
  <c r="O224"/>
  <c r="K223"/>
  <c r="O223" s="1"/>
  <c r="J223"/>
  <c r="I223"/>
  <c r="H223"/>
  <c r="O222"/>
  <c r="M222"/>
  <c r="O221"/>
  <c r="O220"/>
  <c r="K219"/>
  <c r="O219" s="1"/>
  <c r="J219"/>
  <c r="I219"/>
  <c r="H219"/>
  <c r="H118"/>
  <c r="N118" s="1"/>
  <c r="I118"/>
  <c r="J118"/>
  <c r="K118"/>
  <c r="H119"/>
  <c r="I119"/>
  <c r="J119"/>
  <c r="K119"/>
  <c r="O119" s="1"/>
  <c r="K117"/>
  <c r="K116" s="1"/>
  <c r="J117"/>
  <c r="I117"/>
  <c r="I116" s="1"/>
  <c r="H117"/>
  <c r="H116" s="1"/>
  <c r="O123"/>
  <c r="M123"/>
  <c r="O122"/>
  <c r="N122"/>
  <c r="M122"/>
  <c r="L122"/>
  <c r="O121"/>
  <c r="N121"/>
  <c r="M121"/>
  <c r="L121"/>
  <c r="K120"/>
  <c r="J120"/>
  <c r="I120"/>
  <c r="H120"/>
  <c r="K28"/>
  <c r="K27"/>
  <c r="K26"/>
  <c r="J28"/>
  <c r="J27"/>
  <c r="J26"/>
  <c r="I28"/>
  <c r="I27"/>
  <c r="I26"/>
  <c r="H27"/>
  <c r="H28"/>
  <c r="H26"/>
  <c r="O91"/>
  <c r="M91"/>
  <c r="O90"/>
  <c r="M90"/>
  <c r="O89"/>
  <c r="N89"/>
  <c r="M89"/>
  <c r="L89"/>
  <c r="K88"/>
  <c r="J88"/>
  <c r="I88"/>
  <c r="H88"/>
  <c r="O87"/>
  <c r="M87"/>
  <c r="O86"/>
  <c r="M86"/>
  <c r="O85"/>
  <c r="N85"/>
  <c r="M85"/>
  <c r="L85"/>
  <c r="K84"/>
  <c r="J84"/>
  <c r="I84"/>
  <c r="H84"/>
  <c r="O49"/>
  <c r="N49"/>
  <c r="M49"/>
  <c r="L49"/>
  <c r="O48"/>
  <c r="N48"/>
  <c r="M48"/>
  <c r="L48"/>
  <c r="K47"/>
  <c r="J47"/>
  <c r="I47"/>
  <c r="H47"/>
  <c r="N242" i="26" l="1"/>
  <c r="N171"/>
  <c r="I170"/>
  <c r="N168" i="23"/>
  <c r="N171"/>
  <c r="M314" i="22"/>
  <c r="J166" i="26"/>
  <c r="K166"/>
  <c r="O168"/>
  <c r="O169"/>
  <c r="H167"/>
  <c r="O167" s="1"/>
  <c r="I168"/>
  <c r="I166" s="1"/>
  <c r="M119" i="22"/>
  <c r="L118"/>
  <c r="M84"/>
  <c r="M219"/>
  <c r="M223"/>
  <c r="M227"/>
  <c r="M239"/>
  <c r="M326"/>
  <c r="M233" i="23"/>
  <c r="M174" i="27"/>
  <c r="O206"/>
  <c r="K170" i="26"/>
  <c r="N170" s="1"/>
  <c r="O173"/>
  <c r="J170"/>
  <c r="J168"/>
  <c r="M168" s="1"/>
  <c r="M226"/>
  <c r="O230"/>
  <c r="M246"/>
  <c r="O318"/>
  <c r="M322"/>
  <c r="O398"/>
  <c r="J169"/>
  <c r="M169" s="1"/>
  <c r="H170"/>
  <c r="O170" i="23"/>
  <c r="M206" i="27"/>
  <c r="M125" i="20"/>
  <c r="M230" i="26"/>
  <c r="M318"/>
  <c r="M398"/>
  <c r="O402"/>
  <c r="N406"/>
  <c r="L406"/>
  <c r="M406"/>
  <c r="O406"/>
  <c r="N334"/>
  <c r="L334"/>
  <c r="M334"/>
  <c r="O334"/>
  <c r="L246"/>
  <c r="N246"/>
  <c r="O246"/>
  <c r="O242"/>
  <c r="M242"/>
  <c r="L242"/>
  <c r="N174"/>
  <c r="L174"/>
  <c r="M174"/>
  <c r="O174"/>
  <c r="L170"/>
  <c r="M170"/>
  <c r="O170"/>
  <c r="M171"/>
  <c r="O171"/>
  <c r="M172"/>
  <c r="O172"/>
  <c r="L167"/>
  <c r="N150"/>
  <c r="L150"/>
  <c r="M150"/>
  <c r="O150"/>
  <c r="N122"/>
  <c r="L122"/>
  <c r="M122"/>
  <c r="O122"/>
  <c r="L118"/>
  <c r="M118"/>
  <c r="O118"/>
  <c r="L125" i="20"/>
  <c r="N125"/>
  <c r="O125"/>
  <c r="L110" i="27"/>
  <c r="O110"/>
  <c r="M50"/>
  <c r="M54"/>
  <c r="M66"/>
  <c r="M78"/>
  <c r="O50"/>
  <c r="O54"/>
  <c r="O66"/>
  <c r="O78"/>
  <c r="O232" i="23"/>
  <c r="M232"/>
  <c r="L230"/>
  <c r="N230"/>
  <c r="N231"/>
  <c r="N234"/>
  <c r="L231"/>
  <c r="L234"/>
  <c r="M230"/>
  <c r="O230"/>
  <c r="M231"/>
  <c r="O231"/>
  <c r="M234"/>
  <c r="O234"/>
  <c r="N167"/>
  <c r="O169"/>
  <c r="M169"/>
  <c r="O167"/>
  <c r="O168"/>
  <c r="O171"/>
  <c r="M167"/>
  <c r="M168"/>
  <c r="M171"/>
  <c r="L167"/>
  <c r="L168"/>
  <c r="L171"/>
  <c r="N159"/>
  <c r="L159"/>
  <c r="M159"/>
  <c r="O159"/>
  <c r="L131"/>
  <c r="M131"/>
  <c r="O131"/>
  <c r="N318" i="22"/>
  <c r="L318"/>
  <c r="M318"/>
  <c r="O318"/>
  <c r="L314"/>
  <c r="N314"/>
  <c r="O314"/>
  <c r="J116"/>
  <c r="M116" s="1"/>
  <c r="N120"/>
  <c r="L117"/>
  <c r="N117"/>
  <c r="M120"/>
  <c r="O120"/>
  <c r="L120"/>
  <c r="N116"/>
  <c r="L116"/>
  <c r="O116"/>
  <c r="M117"/>
  <c r="O117"/>
  <c r="M118"/>
  <c r="O118"/>
  <c r="N88"/>
  <c r="L88"/>
  <c r="M88"/>
  <c r="O88"/>
  <c r="L84"/>
  <c r="N84"/>
  <c r="O84"/>
  <c r="N47"/>
  <c r="L47"/>
  <c r="M47"/>
  <c r="O47"/>
  <c r="O834" i="21"/>
  <c r="M834"/>
  <c r="O833"/>
  <c r="M833"/>
  <c r="O832"/>
  <c r="M832"/>
  <c r="K831"/>
  <c r="O831" s="1"/>
  <c r="J831"/>
  <c r="I831"/>
  <c r="H831"/>
  <c r="N709"/>
  <c r="N708"/>
  <c r="H709"/>
  <c r="O709" s="1"/>
  <c r="I709"/>
  <c r="J709"/>
  <c r="L709" s="1"/>
  <c r="K709"/>
  <c r="H710"/>
  <c r="I710"/>
  <c r="J710"/>
  <c r="K710"/>
  <c r="K708"/>
  <c r="O708" s="1"/>
  <c r="J708"/>
  <c r="L708" s="1"/>
  <c r="I708"/>
  <c r="H708"/>
  <c r="H704" s="1"/>
  <c r="O718"/>
  <c r="M718"/>
  <c r="O717"/>
  <c r="N717"/>
  <c r="M717"/>
  <c r="L717"/>
  <c r="O716"/>
  <c r="N716"/>
  <c r="M716"/>
  <c r="L716"/>
  <c r="K715"/>
  <c r="J715"/>
  <c r="I715"/>
  <c r="H715"/>
  <c r="O714"/>
  <c r="M714"/>
  <c r="O713"/>
  <c r="M713"/>
  <c r="O712"/>
  <c r="M712"/>
  <c r="K711"/>
  <c r="O711" s="1"/>
  <c r="J711"/>
  <c r="M711" s="1"/>
  <c r="I711"/>
  <c r="H711"/>
  <c r="O697"/>
  <c r="N697"/>
  <c r="M697"/>
  <c r="L697"/>
  <c r="O696"/>
  <c r="N696"/>
  <c r="M696"/>
  <c r="L696"/>
  <c r="O698"/>
  <c r="M698"/>
  <c r="K695"/>
  <c r="J695"/>
  <c r="L695" s="1"/>
  <c r="I695"/>
  <c r="H695"/>
  <c r="K694"/>
  <c r="J694"/>
  <c r="I694"/>
  <c r="H694"/>
  <c r="K693"/>
  <c r="K691" s="1"/>
  <c r="J693"/>
  <c r="L693" s="1"/>
  <c r="I693"/>
  <c r="H693"/>
  <c r="K692"/>
  <c r="J692"/>
  <c r="L692" s="1"/>
  <c r="I692"/>
  <c r="H692"/>
  <c r="N692" s="1"/>
  <c r="J691"/>
  <c r="I691"/>
  <c r="O665"/>
  <c r="N665"/>
  <c r="M665"/>
  <c r="L665"/>
  <c r="O664"/>
  <c r="N664"/>
  <c r="M664"/>
  <c r="L664"/>
  <c r="K663"/>
  <c r="J663"/>
  <c r="I663"/>
  <c r="H663"/>
  <c r="L627"/>
  <c r="H626"/>
  <c r="O632"/>
  <c r="M632"/>
  <c r="O631"/>
  <c r="N631"/>
  <c r="M631"/>
  <c r="L631"/>
  <c r="O630"/>
  <c r="N630"/>
  <c r="M630"/>
  <c r="L630"/>
  <c r="K629"/>
  <c r="J629"/>
  <c r="I629"/>
  <c r="H629"/>
  <c r="K628"/>
  <c r="J628"/>
  <c r="I628"/>
  <c r="H628"/>
  <c r="K627"/>
  <c r="N627" s="1"/>
  <c r="J627"/>
  <c r="I627"/>
  <c r="H627"/>
  <c r="H625" s="1"/>
  <c r="K626"/>
  <c r="N626" s="1"/>
  <c r="J626"/>
  <c r="M626" s="1"/>
  <c r="I626"/>
  <c r="I625" s="1"/>
  <c r="H230"/>
  <c r="H231"/>
  <c r="H232"/>
  <c r="J230"/>
  <c r="K230"/>
  <c r="J231"/>
  <c r="K231"/>
  <c r="J232"/>
  <c r="K232"/>
  <c r="I231"/>
  <c r="I232"/>
  <c r="I230"/>
  <c r="O616"/>
  <c r="M616"/>
  <c r="O614"/>
  <c r="K613"/>
  <c r="J613"/>
  <c r="I613"/>
  <c r="H613"/>
  <c r="O612"/>
  <c r="M612"/>
  <c r="O610"/>
  <c r="K609"/>
  <c r="J609"/>
  <c r="I609"/>
  <c r="H609"/>
  <c r="O608"/>
  <c r="M608"/>
  <c r="O607"/>
  <c r="N607"/>
  <c r="M607"/>
  <c r="L607"/>
  <c r="O606"/>
  <c r="N606"/>
  <c r="M606"/>
  <c r="L606"/>
  <c r="K605"/>
  <c r="J605"/>
  <c r="I605"/>
  <c r="H605"/>
  <c r="O604"/>
  <c r="M604"/>
  <c r="O603"/>
  <c r="N603"/>
  <c r="M603"/>
  <c r="L603"/>
  <c r="O602"/>
  <c r="N602"/>
  <c r="M602"/>
  <c r="L602"/>
  <c r="K601"/>
  <c r="J601"/>
  <c r="I601"/>
  <c r="H601"/>
  <c r="O600"/>
  <c r="M600"/>
  <c r="O599"/>
  <c r="N599"/>
  <c r="M599"/>
  <c r="L599"/>
  <c r="O598"/>
  <c r="N598"/>
  <c r="M598"/>
  <c r="L598"/>
  <c r="K597"/>
  <c r="J597"/>
  <c r="I597"/>
  <c r="H597"/>
  <c r="O596"/>
  <c r="M596"/>
  <c r="O595"/>
  <c r="N595"/>
  <c r="M595"/>
  <c r="L595"/>
  <c r="O594"/>
  <c r="N594"/>
  <c r="M594"/>
  <c r="L594"/>
  <c r="K593"/>
  <c r="J593"/>
  <c r="I593"/>
  <c r="H593"/>
  <c r="O592"/>
  <c r="M592"/>
  <c r="O591"/>
  <c r="N591"/>
  <c r="M591"/>
  <c r="L591"/>
  <c r="O590"/>
  <c r="N590"/>
  <c r="M590"/>
  <c r="L590"/>
  <c r="K589"/>
  <c r="J589"/>
  <c r="I589"/>
  <c r="H589"/>
  <c r="O588"/>
  <c r="M588"/>
  <c r="O587"/>
  <c r="M587"/>
  <c r="O586"/>
  <c r="N586"/>
  <c r="M586"/>
  <c r="L586"/>
  <c r="K585"/>
  <c r="J585"/>
  <c r="I585"/>
  <c r="H585"/>
  <c r="O584"/>
  <c r="M584"/>
  <c r="O583"/>
  <c r="M583"/>
  <c r="O582"/>
  <c r="N582"/>
  <c r="M582"/>
  <c r="L582"/>
  <c r="K581"/>
  <c r="J581"/>
  <c r="I581"/>
  <c r="H581"/>
  <c r="O580"/>
  <c r="M580"/>
  <c r="O579"/>
  <c r="M579"/>
  <c r="O578"/>
  <c r="N578"/>
  <c r="M578"/>
  <c r="L578"/>
  <c r="K577"/>
  <c r="J577"/>
  <c r="I577"/>
  <c r="H577"/>
  <c r="O576"/>
  <c r="M576"/>
  <c r="O575"/>
  <c r="M575"/>
  <c r="O574"/>
  <c r="N574"/>
  <c r="M574"/>
  <c r="L574"/>
  <c r="K573"/>
  <c r="J573"/>
  <c r="I573"/>
  <c r="H573"/>
  <c r="O572"/>
  <c r="M572"/>
  <c r="O571"/>
  <c r="N571"/>
  <c r="M571"/>
  <c r="L571"/>
  <c r="O570"/>
  <c r="N570"/>
  <c r="M570"/>
  <c r="L570"/>
  <c r="K569"/>
  <c r="J569"/>
  <c r="I569"/>
  <c r="H569"/>
  <c r="O568"/>
  <c r="M568"/>
  <c r="O567"/>
  <c r="N567"/>
  <c r="M567"/>
  <c r="L567"/>
  <c r="O566"/>
  <c r="N566"/>
  <c r="M566"/>
  <c r="L566"/>
  <c r="K565"/>
  <c r="J565"/>
  <c r="I565"/>
  <c r="H565"/>
  <c r="O564"/>
  <c r="M564"/>
  <c r="O563"/>
  <c r="N563"/>
  <c r="M563"/>
  <c r="L563"/>
  <c r="O562"/>
  <c r="N562"/>
  <c r="M562"/>
  <c r="L562"/>
  <c r="K561"/>
  <c r="J561"/>
  <c r="I561"/>
  <c r="H561"/>
  <c r="O560"/>
  <c r="M560"/>
  <c r="O559"/>
  <c r="N559"/>
  <c r="M559"/>
  <c r="L559"/>
  <c r="O558"/>
  <c r="N558"/>
  <c r="M558"/>
  <c r="L558"/>
  <c r="K557"/>
  <c r="J557"/>
  <c r="I557"/>
  <c r="H557"/>
  <c r="O556"/>
  <c r="M556"/>
  <c r="O555"/>
  <c r="N555"/>
  <c r="M555"/>
  <c r="L555"/>
  <c r="O554"/>
  <c r="N554"/>
  <c r="M554"/>
  <c r="L554"/>
  <c r="K553"/>
  <c r="J553"/>
  <c r="I553"/>
  <c r="H553"/>
  <c r="O552"/>
  <c r="M552"/>
  <c r="O551"/>
  <c r="N551"/>
  <c r="M551"/>
  <c r="L551"/>
  <c r="O550"/>
  <c r="N550"/>
  <c r="M550"/>
  <c r="L550"/>
  <c r="K549"/>
  <c r="J549"/>
  <c r="I549"/>
  <c r="H549"/>
  <c r="O548"/>
  <c r="M548"/>
  <c r="K545"/>
  <c r="J545"/>
  <c r="I545"/>
  <c r="H545"/>
  <c r="O544"/>
  <c r="M544"/>
  <c r="O543"/>
  <c r="M543"/>
  <c r="O542"/>
  <c r="N542"/>
  <c r="M542"/>
  <c r="L542"/>
  <c r="K541"/>
  <c r="J541"/>
  <c r="I541"/>
  <c r="H541"/>
  <c r="O540"/>
  <c r="M540"/>
  <c r="O539"/>
  <c r="M539"/>
  <c r="O538"/>
  <c r="N538"/>
  <c r="M538"/>
  <c r="L538"/>
  <c r="K537"/>
  <c r="J537"/>
  <c r="I537"/>
  <c r="H537"/>
  <c r="O536"/>
  <c r="M536"/>
  <c r="O535"/>
  <c r="M535"/>
  <c r="O534"/>
  <c r="N534"/>
  <c r="M534"/>
  <c r="L534"/>
  <c r="K533"/>
  <c r="J533"/>
  <c r="I533"/>
  <c r="H533"/>
  <c r="O532"/>
  <c r="M532"/>
  <c r="O531"/>
  <c r="M531"/>
  <c r="O530"/>
  <c r="N530"/>
  <c r="M530"/>
  <c r="L530"/>
  <c r="K529"/>
  <c r="J529"/>
  <c r="I529"/>
  <c r="H529"/>
  <c r="M529" s="1"/>
  <c r="O528"/>
  <c r="M528"/>
  <c r="O527"/>
  <c r="N527"/>
  <c r="M527"/>
  <c r="L527"/>
  <c r="O526"/>
  <c r="N526"/>
  <c r="M526"/>
  <c r="L526"/>
  <c r="K525"/>
  <c r="J525"/>
  <c r="I525"/>
  <c r="H525"/>
  <c r="O524"/>
  <c r="M524"/>
  <c r="O523"/>
  <c r="N523"/>
  <c r="M523"/>
  <c r="L523"/>
  <c r="O522"/>
  <c r="N522"/>
  <c r="M522"/>
  <c r="L522"/>
  <c r="K521"/>
  <c r="J521"/>
  <c r="I521"/>
  <c r="H521"/>
  <c r="O520"/>
  <c r="M520"/>
  <c r="O519"/>
  <c r="N519"/>
  <c r="M519"/>
  <c r="L519"/>
  <c r="O518"/>
  <c r="N518"/>
  <c r="M518"/>
  <c r="L518"/>
  <c r="K517"/>
  <c r="J517"/>
  <c r="I517"/>
  <c r="H517"/>
  <c r="O516"/>
  <c r="M516"/>
  <c r="O514"/>
  <c r="K513"/>
  <c r="J513"/>
  <c r="I513"/>
  <c r="H513"/>
  <c r="O512"/>
  <c r="M512"/>
  <c r="O510"/>
  <c r="K509"/>
  <c r="J509"/>
  <c r="I509"/>
  <c r="H509"/>
  <c r="O508"/>
  <c r="M508"/>
  <c r="O506"/>
  <c r="K505"/>
  <c r="J505"/>
  <c r="I505"/>
  <c r="H505"/>
  <c r="O504"/>
  <c r="M504"/>
  <c r="O502"/>
  <c r="K501"/>
  <c r="J501"/>
  <c r="I501"/>
  <c r="H501"/>
  <c r="O500"/>
  <c r="M500"/>
  <c r="O498"/>
  <c r="K497"/>
  <c r="J497"/>
  <c r="I497"/>
  <c r="H497"/>
  <c r="O496"/>
  <c r="M496"/>
  <c r="O494"/>
  <c r="K493"/>
  <c r="J493"/>
  <c r="I493"/>
  <c r="H493"/>
  <c r="O492"/>
  <c r="M492"/>
  <c r="O490"/>
  <c r="K489"/>
  <c r="J489"/>
  <c r="I489"/>
  <c r="H489"/>
  <c r="O488"/>
  <c r="M488"/>
  <c r="O486"/>
  <c r="K485"/>
  <c r="J485"/>
  <c r="I485"/>
  <c r="H485"/>
  <c r="O480"/>
  <c r="M480"/>
  <c r="O478"/>
  <c r="K477"/>
  <c r="J477"/>
  <c r="I477"/>
  <c r="H477"/>
  <c r="O476"/>
  <c r="M476"/>
  <c r="O474"/>
  <c r="K473"/>
  <c r="J473"/>
  <c r="I473"/>
  <c r="H473"/>
  <c r="O472"/>
  <c r="M472"/>
  <c r="O470"/>
  <c r="K469"/>
  <c r="J469"/>
  <c r="I469"/>
  <c r="H469"/>
  <c r="O468"/>
  <c r="M468"/>
  <c r="O466"/>
  <c r="K465"/>
  <c r="J465"/>
  <c r="I465"/>
  <c r="H465"/>
  <c r="O444"/>
  <c r="M444"/>
  <c r="O442"/>
  <c r="K441"/>
  <c r="J441"/>
  <c r="I441"/>
  <c r="H441"/>
  <c r="O364"/>
  <c r="O363"/>
  <c r="O362"/>
  <c r="M362"/>
  <c r="K361"/>
  <c r="J361"/>
  <c r="I361"/>
  <c r="H361"/>
  <c r="O360"/>
  <c r="O359"/>
  <c r="O358"/>
  <c r="M358"/>
  <c r="K357"/>
  <c r="J357"/>
  <c r="I357"/>
  <c r="H357"/>
  <c r="O355"/>
  <c r="N355"/>
  <c r="M355"/>
  <c r="L355"/>
  <c r="O344"/>
  <c r="M344"/>
  <c r="O343"/>
  <c r="M343"/>
  <c r="O342"/>
  <c r="M342"/>
  <c r="K341"/>
  <c r="J341"/>
  <c r="I341"/>
  <c r="H341"/>
  <c r="O340"/>
  <c r="M340"/>
  <c r="O339"/>
  <c r="M339"/>
  <c r="O338"/>
  <c r="M338"/>
  <c r="K337"/>
  <c r="J337"/>
  <c r="I337"/>
  <c r="H337"/>
  <c r="O336"/>
  <c r="M336"/>
  <c r="O335"/>
  <c r="M335"/>
  <c r="O334"/>
  <c r="M334"/>
  <c r="K333"/>
  <c r="J333"/>
  <c r="I333"/>
  <c r="H333"/>
  <c r="O332"/>
  <c r="M332"/>
  <c r="O331"/>
  <c r="M331"/>
  <c r="O330"/>
  <c r="M330"/>
  <c r="K329"/>
  <c r="J329"/>
  <c r="I329"/>
  <c r="H329"/>
  <c r="N136"/>
  <c r="L136"/>
  <c r="K133"/>
  <c r="K129" s="1"/>
  <c r="K134"/>
  <c r="K130" s="1"/>
  <c r="K132"/>
  <c r="K128" s="1"/>
  <c r="J134"/>
  <c r="J130" s="1"/>
  <c r="J133"/>
  <c r="J129" s="1"/>
  <c r="L129" s="1"/>
  <c r="J132"/>
  <c r="I133"/>
  <c r="I129" s="1"/>
  <c r="I134"/>
  <c r="I130" s="1"/>
  <c r="I132"/>
  <c r="I131" s="1"/>
  <c r="H133"/>
  <c r="H129" s="1"/>
  <c r="H134"/>
  <c r="H130" s="1"/>
  <c r="H132"/>
  <c r="H128" s="1"/>
  <c r="O138"/>
  <c r="M138"/>
  <c r="O137"/>
  <c r="N137"/>
  <c r="M137"/>
  <c r="L137"/>
  <c r="O136"/>
  <c r="M136"/>
  <c r="K135"/>
  <c r="J135"/>
  <c r="I135"/>
  <c r="H135"/>
  <c r="O134"/>
  <c r="L133"/>
  <c r="H131"/>
  <c r="K108"/>
  <c r="K109"/>
  <c r="K107"/>
  <c r="J108"/>
  <c r="J106" s="1"/>
  <c r="J109"/>
  <c r="J107"/>
  <c r="I108"/>
  <c r="I109"/>
  <c r="I107"/>
  <c r="I106" s="1"/>
  <c r="H108"/>
  <c r="H109"/>
  <c r="H107"/>
  <c r="H106" s="1"/>
  <c r="K106"/>
  <c r="K119"/>
  <c r="J119"/>
  <c r="I119"/>
  <c r="H119"/>
  <c r="I35"/>
  <c r="I31"/>
  <c r="J32"/>
  <c r="K32"/>
  <c r="J33"/>
  <c r="K33"/>
  <c r="O33" s="1"/>
  <c r="K31"/>
  <c r="J31"/>
  <c r="I32"/>
  <c r="I33"/>
  <c r="I30" s="1"/>
  <c r="H32"/>
  <c r="H33"/>
  <c r="H31"/>
  <c r="O46"/>
  <c r="M46"/>
  <c r="O45"/>
  <c r="M45"/>
  <c r="O44"/>
  <c r="M44"/>
  <c r="K43"/>
  <c r="J43"/>
  <c r="I43"/>
  <c r="H43"/>
  <c r="M33"/>
  <c r="O32"/>
  <c r="M32"/>
  <c r="J30"/>
  <c r="H30"/>
  <c r="O149" i="28"/>
  <c r="M149"/>
  <c r="O148"/>
  <c r="M148"/>
  <c r="O147"/>
  <c r="M147"/>
  <c r="K146"/>
  <c r="J146"/>
  <c r="I146"/>
  <c r="H146"/>
  <c r="O141"/>
  <c r="M141"/>
  <c r="O140"/>
  <c r="M140"/>
  <c r="O139"/>
  <c r="M139"/>
  <c r="K138"/>
  <c r="J138"/>
  <c r="I138"/>
  <c r="H138"/>
  <c r="O693" i="21" l="1"/>
  <c r="O695"/>
  <c r="L626"/>
  <c r="J625"/>
  <c r="L625" s="1"/>
  <c r="N569"/>
  <c r="M561"/>
  <c r="M541"/>
  <c r="N537"/>
  <c r="M521"/>
  <c r="L166" i="26"/>
  <c r="H691" i="21"/>
  <c r="O691" s="1"/>
  <c r="N693"/>
  <c r="N135"/>
  <c r="K625"/>
  <c r="M627"/>
  <c r="O692"/>
  <c r="M132"/>
  <c r="M134"/>
  <c r="O609"/>
  <c r="O626"/>
  <c r="O627"/>
  <c r="O694"/>
  <c r="M695"/>
  <c r="M692"/>
  <c r="M693"/>
  <c r="M708"/>
  <c r="M709"/>
  <c r="M831"/>
  <c r="M166" i="26"/>
  <c r="N695" i="21"/>
  <c r="N133"/>
  <c r="K30"/>
  <c r="M31"/>
  <c r="K131"/>
  <c r="N131" s="1"/>
  <c r="M133"/>
  <c r="M525"/>
  <c r="N557"/>
  <c r="M573"/>
  <c r="M577"/>
  <c r="M605"/>
  <c r="M694"/>
  <c r="M167" i="26"/>
  <c r="H166"/>
  <c r="N167"/>
  <c r="M138" i="28"/>
  <c r="M146"/>
  <c r="O138"/>
  <c r="O146"/>
  <c r="N715" i="21"/>
  <c r="L715"/>
  <c r="M715"/>
  <c r="O715"/>
  <c r="L691"/>
  <c r="N663"/>
  <c r="L663"/>
  <c r="M663"/>
  <c r="O663"/>
  <c r="N629"/>
  <c r="L629"/>
  <c r="O628"/>
  <c r="M629"/>
  <c r="O629"/>
  <c r="M628"/>
  <c r="H127"/>
  <c r="N128"/>
  <c r="K127"/>
  <c r="O127" s="1"/>
  <c r="N129"/>
  <c r="L132"/>
  <c r="J128"/>
  <c r="M329"/>
  <c r="M333"/>
  <c r="M337"/>
  <c r="M341"/>
  <c r="M357"/>
  <c r="M361"/>
  <c r="M441"/>
  <c r="O465"/>
  <c r="M469"/>
  <c r="O473"/>
  <c r="M477"/>
  <c r="O485"/>
  <c r="M489"/>
  <c r="O493"/>
  <c r="M497"/>
  <c r="O501"/>
  <c r="M505"/>
  <c r="O509"/>
  <c r="M513"/>
  <c r="M613"/>
  <c r="I128"/>
  <c r="I127" s="1"/>
  <c r="O329"/>
  <c r="O333"/>
  <c r="O337"/>
  <c r="O341"/>
  <c r="O357"/>
  <c r="O361"/>
  <c r="O441"/>
  <c r="M465"/>
  <c r="O469"/>
  <c r="M473"/>
  <c r="O477"/>
  <c r="M485"/>
  <c r="O489"/>
  <c r="M493"/>
  <c r="O497"/>
  <c r="M501"/>
  <c r="O505"/>
  <c r="M509"/>
  <c r="O513"/>
  <c r="N589"/>
  <c r="N593"/>
  <c r="N601"/>
  <c r="M609"/>
  <c r="O613"/>
  <c r="L605"/>
  <c r="N605"/>
  <c r="O605"/>
  <c r="O601"/>
  <c r="M601"/>
  <c r="L601"/>
  <c r="N597"/>
  <c r="L597"/>
  <c r="M597"/>
  <c r="O597"/>
  <c r="O593"/>
  <c r="L593"/>
  <c r="M593"/>
  <c r="O589"/>
  <c r="M589"/>
  <c r="L589"/>
  <c r="N585"/>
  <c r="L585"/>
  <c r="M585"/>
  <c r="O585"/>
  <c r="N581"/>
  <c r="L581"/>
  <c r="M581"/>
  <c r="O581"/>
  <c r="L577"/>
  <c r="N577"/>
  <c r="O577"/>
  <c r="L573"/>
  <c r="N573"/>
  <c r="O573"/>
  <c r="O569"/>
  <c r="L569"/>
  <c r="M569"/>
  <c r="N565"/>
  <c r="L565"/>
  <c r="M565"/>
  <c r="O565"/>
  <c r="L561"/>
  <c r="N561"/>
  <c r="O561"/>
  <c r="O557"/>
  <c r="M557"/>
  <c r="L557"/>
  <c r="N553"/>
  <c r="L553"/>
  <c r="M553"/>
  <c r="O553"/>
  <c r="N549"/>
  <c r="L549"/>
  <c r="M549"/>
  <c r="O549"/>
  <c r="L541"/>
  <c r="N541"/>
  <c r="O541"/>
  <c r="O537"/>
  <c r="M537"/>
  <c r="L537"/>
  <c r="N533"/>
  <c r="L533"/>
  <c r="M533"/>
  <c r="O533"/>
  <c r="L529"/>
  <c r="N529"/>
  <c r="O529"/>
  <c r="L525"/>
  <c r="N525"/>
  <c r="O525"/>
  <c r="N521"/>
  <c r="L521"/>
  <c r="O521"/>
  <c r="N517"/>
  <c r="L517"/>
  <c r="M517"/>
  <c r="O517"/>
  <c r="N132"/>
  <c r="J131"/>
  <c r="L131" s="1"/>
  <c r="O130"/>
  <c r="O135"/>
  <c r="M135"/>
  <c r="L135"/>
  <c r="O131"/>
  <c r="O132"/>
  <c r="O133"/>
  <c r="M130"/>
  <c r="N127"/>
  <c r="M128"/>
  <c r="O128"/>
  <c r="M129"/>
  <c r="O129"/>
  <c r="O31"/>
  <c r="O43"/>
  <c r="M43"/>
  <c r="O30"/>
  <c r="M30"/>
  <c r="I27" i="28"/>
  <c r="J27"/>
  <c r="K27"/>
  <c r="I28"/>
  <c r="J28"/>
  <c r="K28"/>
  <c r="I29"/>
  <c r="J29"/>
  <c r="K29"/>
  <c r="H28"/>
  <c r="H29"/>
  <c r="H27"/>
  <c r="O209"/>
  <c r="M209"/>
  <c r="O208"/>
  <c r="O207"/>
  <c r="K206"/>
  <c r="J206"/>
  <c r="I206"/>
  <c r="H206"/>
  <c r="O205"/>
  <c r="M205"/>
  <c r="O204"/>
  <c r="O203"/>
  <c r="K202"/>
  <c r="J202"/>
  <c r="I202"/>
  <c r="H202"/>
  <c r="O201"/>
  <c r="M201"/>
  <c r="O200"/>
  <c r="M200"/>
  <c r="O199"/>
  <c r="M199"/>
  <c r="K198"/>
  <c r="J198"/>
  <c r="I198"/>
  <c r="H198"/>
  <c r="O197"/>
  <c r="M197"/>
  <c r="O196"/>
  <c r="M196"/>
  <c r="O195"/>
  <c r="M195"/>
  <c r="K194"/>
  <c r="J194"/>
  <c r="I194"/>
  <c r="H194"/>
  <c r="O177"/>
  <c r="M177"/>
  <c r="O176"/>
  <c r="O175"/>
  <c r="K174"/>
  <c r="J174"/>
  <c r="I174"/>
  <c r="H174"/>
  <c r="O153"/>
  <c r="M153"/>
  <c r="O152"/>
  <c r="O151"/>
  <c r="K150"/>
  <c r="J150"/>
  <c r="I150"/>
  <c r="H150"/>
  <c r="O145"/>
  <c r="M145"/>
  <c r="O144"/>
  <c r="O143"/>
  <c r="K142"/>
  <c r="J142"/>
  <c r="I142"/>
  <c r="H142"/>
  <c r="O137"/>
  <c r="M137"/>
  <c r="O136"/>
  <c r="O135"/>
  <c r="K134"/>
  <c r="J134"/>
  <c r="I134"/>
  <c r="H134"/>
  <c r="O129"/>
  <c r="M129"/>
  <c r="O128"/>
  <c r="O127"/>
  <c r="K126"/>
  <c r="J126"/>
  <c r="I126"/>
  <c r="H126"/>
  <c r="O125"/>
  <c r="M125"/>
  <c r="O124"/>
  <c r="O123"/>
  <c r="K122"/>
  <c r="J122"/>
  <c r="I122"/>
  <c r="H122"/>
  <c r="O121"/>
  <c r="M121"/>
  <c r="O120"/>
  <c r="O119"/>
  <c r="K118"/>
  <c r="J118"/>
  <c r="I118"/>
  <c r="H118"/>
  <c r="O117"/>
  <c r="M117"/>
  <c r="O116"/>
  <c r="O115"/>
  <c r="K114"/>
  <c r="J114"/>
  <c r="I114"/>
  <c r="H114"/>
  <c r="O109"/>
  <c r="M109"/>
  <c r="O108"/>
  <c r="O107"/>
  <c r="K106"/>
  <c r="J106"/>
  <c r="I106"/>
  <c r="H106"/>
  <c r="O101"/>
  <c r="M101"/>
  <c r="O100"/>
  <c r="O99"/>
  <c r="K98"/>
  <c r="J98"/>
  <c r="I98"/>
  <c r="H98"/>
  <c r="O93"/>
  <c r="M93"/>
  <c r="O92"/>
  <c r="O91"/>
  <c r="K90"/>
  <c r="J90"/>
  <c r="I90"/>
  <c r="H90"/>
  <c r="O85"/>
  <c r="M85"/>
  <c r="O84"/>
  <c r="O83"/>
  <c r="K82"/>
  <c r="J82"/>
  <c r="I82"/>
  <c r="H82"/>
  <c r="O77"/>
  <c r="M77"/>
  <c r="O76"/>
  <c r="O75"/>
  <c r="K74"/>
  <c r="J74"/>
  <c r="I74"/>
  <c r="H74"/>
  <c r="J55"/>
  <c r="K55"/>
  <c r="J56"/>
  <c r="K56"/>
  <c r="J57"/>
  <c r="K57"/>
  <c r="I56"/>
  <c r="I57"/>
  <c r="I55"/>
  <c r="H56"/>
  <c r="H57"/>
  <c r="H55"/>
  <c r="O61"/>
  <c r="M61"/>
  <c r="O60"/>
  <c r="O59"/>
  <c r="K58"/>
  <c r="J58"/>
  <c r="I58"/>
  <c r="H58"/>
  <c r="J43"/>
  <c r="K43"/>
  <c r="J44"/>
  <c r="K44"/>
  <c r="J45"/>
  <c r="K45"/>
  <c r="I44"/>
  <c r="I45"/>
  <c r="I43"/>
  <c r="H44"/>
  <c r="H45"/>
  <c r="H43"/>
  <c r="H46"/>
  <c r="O53"/>
  <c r="M53"/>
  <c r="O52"/>
  <c r="O51"/>
  <c r="K50"/>
  <c r="J50"/>
  <c r="I50"/>
  <c r="H50"/>
  <c r="O49"/>
  <c r="M49"/>
  <c r="O48"/>
  <c r="O47"/>
  <c r="K46"/>
  <c r="J46"/>
  <c r="I46"/>
  <c r="O41"/>
  <c r="M41"/>
  <c r="O40"/>
  <c r="O39"/>
  <c r="K38"/>
  <c r="J38"/>
  <c r="I38"/>
  <c r="H38"/>
  <c r="O37"/>
  <c r="M37"/>
  <c r="O36"/>
  <c r="O35"/>
  <c r="K34"/>
  <c r="J34"/>
  <c r="I34"/>
  <c r="H34"/>
  <c r="L497" i="24"/>
  <c r="M625" i="21" l="1"/>
  <c r="N691"/>
  <c r="M691"/>
  <c r="N166" i="26"/>
  <c r="O166"/>
  <c r="N625" i="21"/>
  <c r="O625"/>
  <c r="O202" i="28"/>
  <c r="O206"/>
  <c r="H25"/>
  <c r="K25"/>
  <c r="I25"/>
  <c r="J24"/>
  <c r="K23"/>
  <c r="I23"/>
  <c r="H24"/>
  <c r="J25"/>
  <c r="I24"/>
  <c r="H62"/>
  <c r="L128" i="21"/>
  <c r="J127"/>
  <c r="M131"/>
  <c r="K62" i="28"/>
  <c r="O62" s="1"/>
  <c r="O64"/>
  <c r="M63"/>
  <c r="J62"/>
  <c r="I62"/>
  <c r="L63"/>
  <c r="N63"/>
  <c r="L64"/>
  <c r="N64"/>
  <c r="H23"/>
  <c r="H19" s="1"/>
  <c r="H15" s="1"/>
  <c r="K24"/>
  <c r="J23"/>
  <c r="O63"/>
  <c r="M64"/>
  <c r="O198"/>
  <c r="M198"/>
  <c r="O134"/>
  <c r="O174"/>
  <c r="O194"/>
  <c r="M194"/>
  <c r="O114"/>
  <c r="O118"/>
  <c r="O122"/>
  <c r="O126"/>
  <c r="O142"/>
  <c r="O150"/>
  <c r="K42"/>
  <c r="H54"/>
  <c r="I54"/>
  <c r="I42"/>
  <c r="O90"/>
  <c r="O98"/>
  <c r="O106"/>
  <c r="O58"/>
  <c r="O82"/>
  <c r="J42"/>
  <c r="K54"/>
  <c r="O54" s="1"/>
  <c r="O46"/>
  <c r="O50"/>
  <c r="H42"/>
  <c r="O42" s="1"/>
  <c r="J54"/>
  <c r="O74"/>
  <c r="O34"/>
  <c r="O38"/>
  <c r="J27" i="19"/>
  <c r="I141"/>
  <c r="J141"/>
  <c r="K141"/>
  <c r="I142"/>
  <c r="J142"/>
  <c r="K142"/>
  <c r="I143"/>
  <c r="J143"/>
  <c r="K143"/>
  <c r="H142"/>
  <c r="H143"/>
  <c r="H141"/>
  <c r="I52"/>
  <c r="J52"/>
  <c r="K52"/>
  <c r="I53"/>
  <c r="J53"/>
  <c r="K53"/>
  <c r="I54"/>
  <c r="J54"/>
  <c r="K54"/>
  <c r="H53"/>
  <c r="H54"/>
  <c r="H52"/>
  <c r="O36"/>
  <c r="M36"/>
  <c r="L62" i="28" l="1"/>
  <c r="M62"/>
  <c r="M127" i="21"/>
  <c r="L127"/>
  <c r="N62" i="28"/>
  <c r="O192" i="27" l="1"/>
  <c r="M192"/>
  <c r="O191"/>
  <c r="M191"/>
  <c r="K190"/>
  <c r="J190"/>
  <c r="I190"/>
  <c r="H190"/>
  <c r="O188"/>
  <c r="M188"/>
  <c r="O187"/>
  <c r="M187"/>
  <c r="K186"/>
  <c r="J186"/>
  <c r="I186"/>
  <c r="H186"/>
  <c r="O184"/>
  <c r="M184"/>
  <c r="O183"/>
  <c r="M183"/>
  <c r="K182"/>
  <c r="J182"/>
  <c r="I182"/>
  <c r="H182"/>
  <c r="O203"/>
  <c r="M203"/>
  <c r="K202"/>
  <c r="J202"/>
  <c r="I202"/>
  <c r="H202"/>
  <c r="K201"/>
  <c r="J201"/>
  <c r="I201"/>
  <c r="H201"/>
  <c r="K200"/>
  <c r="J200"/>
  <c r="I200"/>
  <c r="H200"/>
  <c r="K199"/>
  <c r="K198" s="1"/>
  <c r="J199"/>
  <c r="I199"/>
  <c r="H199"/>
  <c r="H198" s="1"/>
  <c r="M198" s="1"/>
  <c r="J198"/>
  <c r="I198"/>
  <c r="K197"/>
  <c r="J197"/>
  <c r="I197"/>
  <c r="H197"/>
  <c r="K196"/>
  <c r="J196"/>
  <c r="I196"/>
  <c r="H196"/>
  <c r="H148" s="1"/>
  <c r="K195"/>
  <c r="K194" s="1"/>
  <c r="J195"/>
  <c r="I195"/>
  <c r="H195"/>
  <c r="H194" s="1"/>
  <c r="J194"/>
  <c r="I194"/>
  <c r="O180"/>
  <c r="M180"/>
  <c r="O179"/>
  <c r="M179"/>
  <c r="K178"/>
  <c r="J178"/>
  <c r="I178"/>
  <c r="H178"/>
  <c r="O172"/>
  <c r="M172"/>
  <c r="O171"/>
  <c r="K170"/>
  <c r="J170"/>
  <c r="I170"/>
  <c r="H170"/>
  <c r="O167"/>
  <c r="M167"/>
  <c r="K166"/>
  <c r="J166"/>
  <c r="I166"/>
  <c r="H166"/>
  <c r="O163"/>
  <c r="M163"/>
  <c r="K162"/>
  <c r="J162"/>
  <c r="I162"/>
  <c r="H162"/>
  <c r="O160"/>
  <c r="M160"/>
  <c r="O159"/>
  <c r="M159"/>
  <c r="K158"/>
  <c r="J158"/>
  <c r="I158"/>
  <c r="H158"/>
  <c r="K157"/>
  <c r="J157"/>
  <c r="I157"/>
  <c r="H157"/>
  <c r="K156"/>
  <c r="J156"/>
  <c r="I156"/>
  <c r="H156"/>
  <c r="K155"/>
  <c r="K154" s="1"/>
  <c r="J155"/>
  <c r="J154" s="1"/>
  <c r="I155"/>
  <c r="H155"/>
  <c r="I154"/>
  <c r="H154"/>
  <c r="K153"/>
  <c r="J153"/>
  <c r="J149" s="1"/>
  <c r="I153"/>
  <c r="H153"/>
  <c r="K152"/>
  <c r="J152"/>
  <c r="J148" s="1"/>
  <c r="I152"/>
  <c r="H152"/>
  <c r="K151"/>
  <c r="J151"/>
  <c r="J147" s="1"/>
  <c r="J146" s="1"/>
  <c r="I151"/>
  <c r="H151"/>
  <c r="K150"/>
  <c r="J150"/>
  <c r="I150"/>
  <c r="H150"/>
  <c r="H149"/>
  <c r="O144"/>
  <c r="N144"/>
  <c r="M144"/>
  <c r="L144"/>
  <c r="K142"/>
  <c r="J142"/>
  <c r="I142"/>
  <c r="H142"/>
  <c r="O140"/>
  <c r="N140"/>
  <c r="M140"/>
  <c r="L140"/>
  <c r="K138"/>
  <c r="J138"/>
  <c r="I138"/>
  <c r="H138"/>
  <c r="O136"/>
  <c r="N136"/>
  <c r="M136"/>
  <c r="L136"/>
  <c r="K134"/>
  <c r="J134"/>
  <c r="I134"/>
  <c r="H134"/>
  <c r="O132"/>
  <c r="N132"/>
  <c r="M132"/>
  <c r="L132"/>
  <c r="K130"/>
  <c r="J130"/>
  <c r="I130"/>
  <c r="H130"/>
  <c r="O128"/>
  <c r="N128"/>
  <c r="M128"/>
  <c r="L128"/>
  <c r="K126"/>
  <c r="J126"/>
  <c r="I126"/>
  <c r="H126"/>
  <c r="O124"/>
  <c r="N124"/>
  <c r="M124"/>
  <c r="K122"/>
  <c r="J122"/>
  <c r="I122"/>
  <c r="H122"/>
  <c r="O120"/>
  <c r="N120"/>
  <c r="M120"/>
  <c r="L120"/>
  <c r="K118"/>
  <c r="J118"/>
  <c r="I118"/>
  <c r="H118"/>
  <c r="K117"/>
  <c r="J117"/>
  <c r="I117"/>
  <c r="H117"/>
  <c r="K116"/>
  <c r="J116"/>
  <c r="I116"/>
  <c r="H116"/>
  <c r="K115"/>
  <c r="K114" s="1"/>
  <c r="J115"/>
  <c r="J114" s="1"/>
  <c r="I115"/>
  <c r="H115"/>
  <c r="I114"/>
  <c r="H114"/>
  <c r="O108"/>
  <c r="N108"/>
  <c r="M108"/>
  <c r="L108"/>
  <c r="K106"/>
  <c r="J106"/>
  <c r="I106"/>
  <c r="H106"/>
  <c r="O104"/>
  <c r="N104"/>
  <c r="M104"/>
  <c r="L104"/>
  <c r="K102"/>
  <c r="J102"/>
  <c r="I102"/>
  <c r="H102"/>
  <c r="O100"/>
  <c r="N100"/>
  <c r="M100"/>
  <c r="L100"/>
  <c r="K98"/>
  <c r="J98"/>
  <c r="I98"/>
  <c r="H98"/>
  <c r="K97"/>
  <c r="K93" s="1"/>
  <c r="K61" s="1"/>
  <c r="K21" s="1"/>
  <c r="J97"/>
  <c r="J93" s="1"/>
  <c r="I97"/>
  <c r="I93" s="1"/>
  <c r="H97"/>
  <c r="H93" s="1"/>
  <c r="K95"/>
  <c r="K91" s="1"/>
  <c r="J95"/>
  <c r="J91" s="1"/>
  <c r="I95"/>
  <c r="I91" s="1"/>
  <c r="H95"/>
  <c r="H91" s="1"/>
  <c r="K94"/>
  <c r="J94"/>
  <c r="I94"/>
  <c r="H94"/>
  <c r="K90"/>
  <c r="J90"/>
  <c r="I90"/>
  <c r="H90"/>
  <c r="O89"/>
  <c r="M89"/>
  <c r="O88"/>
  <c r="N88"/>
  <c r="M88"/>
  <c r="L88"/>
  <c r="O87"/>
  <c r="N87"/>
  <c r="M87"/>
  <c r="L87"/>
  <c r="K86"/>
  <c r="J86"/>
  <c r="I86"/>
  <c r="H86"/>
  <c r="K85"/>
  <c r="J85"/>
  <c r="I85"/>
  <c r="H85"/>
  <c r="K84"/>
  <c r="J84"/>
  <c r="I84"/>
  <c r="H84"/>
  <c r="K83"/>
  <c r="J83"/>
  <c r="I83"/>
  <c r="H83"/>
  <c r="K82"/>
  <c r="J82"/>
  <c r="I82"/>
  <c r="H82"/>
  <c r="K77"/>
  <c r="J77"/>
  <c r="I77"/>
  <c r="H77"/>
  <c r="K76"/>
  <c r="J76"/>
  <c r="I76"/>
  <c r="H76"/>
  <c r="K75"/>
  <c r="J75"/>
  <c r="I75"/>
  <c r="I74" s="1"/>
  <c r="H75"/>
  <c r="H74" s="1"/>
  <c r="K74"/>
  <c r="J74"/>
  <c r="O71"/>
  <c r="K70"/>
  <c r="J70"/>
  <c r="I70"/>
  <c r="H70"/>
  <c r="K65"/>
  <c r="J65"/>
  <c r="I65"/>
  <c r="I61" s="1"/>
  <c r="I21" s="1"/>
  <c r="H65"/>
  <c r="K64"/>
  <c r="J64"/>
  <c r="I64"/>
  <c r="H64"/>
  <c r="K63"/>
  <c r="J63"/>
  <c r="J62" s="1"/>
  <c r="I63"/>
  <c r="H63"/>
  <c r="K62"/>
  <c r="I62"/>
  <c r="H62"/>
  <c r="O47"/>
  <c r="M47"/>
  <c r="K46"/>
  <c r="J46"/>
  <c r="I46"/>
  <c r="H46"/>
  <c r="O43"/>
  <c r="M43"/>
  <c r="K42"/>
  <c r="J42"/>
  <c r="I42"/>
  <c r="H42"/>
  <c r="O39"/>
  <c r="M39"/>
  <c r="K38"/>
  <c r="J38"/>
  <c r="I38"/>
  <c r="H38"/>
  <c r="O35"/>
  <c r="M35"/>
  <c r="K34"/>
  <c r="J34"/>
  <c r="I34"/>
  <c r="H34"/>
  <c r="O31"/>
  <c r="M31"/>
  <c r="K30"/>
  <c r="J30"/>
  <c r="I30"/>
  <c r="H30"/>
  <c r="K29"/>
  <c r="J29"/>
  <c r="I29"/>
  <c r="H29"/>
  <c r="K28"/>
  <c r="J28"/>
  <c r="I28"/>
  <c r="H28"/>
  <c r="K27"/>
  <c r="J27"/>
  <c r="I27"/>
  <c r="I26" s="1"/>
  <c r="H27"/>
  <c r="H26" s="1"/>
  <c r="K26"/>
  <c r="J26"/>
  <c r="K23"/>
  <c r="J23"/>
  <c r="H23"/>
  <c r="H22" s="1"/>
  <c r="K22"/>
  <c r="J22"/>
  <c r="I59" l="1"/>
  <c r="I23"/>
  <c r="I22" s="1"/>
  <c r="K59"/>
  <c r="K60"/>
  <c r="K20" s="1"/>
  <c r="H147"/>
  <c r="H59"/>
  <c r="H19" s="1"/>
  <c r="H146"/>
  <c r="M146" s="1"/>
  <c r="I147"/>
  <c r="K147"/>
  <c r="O147" s="1"/>
  <c r="I148"/>
  <c r="K148"/>
  <c r="I149"/>
  <c r="I17" s="1"/>
  <c r="K149"/>
  <c r="K17"/>
  <c r="O17" s="1"/>
  <c r="J60"/>
  <c r="J20" s="1"/>
  <c r="J16" s="1"/>
  <c r="H61"/>
  <c r="H21" s="1"/>
  <c r="H17" s="1"/>
  <c r="J61"/>
  <c r="J21" s="1"/>
  <c r="J17" s="1"/>
  <c r="M182"/>
  <c r="M186"/>
  <c r="M190"/>
  <c r="O182"/>
  <c r="O186"/>
  <c r="O190"/>
  <c r="J59"/>
  <c r="M59" s="1"/>
  <c r="I60"/>
  <c r="I20" s="1"/>
  <c r="H60"/>
  <c r="H58" s="1"/>
  <c r="J19"/>
  <c r="J15" s="1"/>
  <c r="I19"/>
  <c r="J18"/>
  <c r="M22"/>
  <c r="M23"/>
  <c r="M26"/>
  <c r="M27"/>
  <c r="M30"/>
  <c r="M34"/>
  <c r="M38"/>
  <c r="M42"/>
  <c r="M46"/>
  <c r="M61"/>
  <c r="M62"/>
  <c r="M63"/>
  <c r="M70"/>
  <c r="M74"/>
  <c r="M75"/>
  <c r="M82"/>
  <c r="M83"/>
  <c r="M84"/>
  <c r="M85"/>
  <c r="M86"/>
  <c r="M90"/>
  <c r="M92"/>
  <c r="M94"/>
  <c r="M96"/>
  <c r="M98"/>
  <c r="M102"/>
  <c r="M106"/>
  <c r="M114"/>
  <c r="M116"/>
  <c r="M118"/>
  <c r="M122"/>
  <c r="M126"/>
  <c r="M130"/>
  <c r="M134"/>
  <c r="M138"/>
  <c r="M142"/>
  <c r="M147"/>
  <c r="M148"/>
  <c r="M150"/>
  <c r="M151"/>
  <c r="M152"/>
  <c r="M154"/>
  <c r="M155"/>
  <c r="M156"/>
  <c r="M158"/>
  <c r="M162"/>
  <c r="M166"/>
  <c r="M170"/>
  <c r="M202"/>
  <c r="O22"/>
  <c r="O23"/>
  <c r="O26"/>
  <c r="O27"/>
  <c r="O30"/>
  <c r="O34"/>
  <c r="O38"/>
  <c r="O42"/>
  <c r="O46"/>
  <c r="O61"/>
  <c r="O62"/>
  <c r="O63"/>
  <c r="O70"/>
  <c r="O74"/>
  <c r="O75"/>
  <c r="O82"/>
  <c r="O83"/>
  <c r="O84"/>
  <c r="O85"/>
  <c r="O86"/>
  <c r="O90"/>
  <c r="O92"/>
  <c r="O94"/>
  <c r="O96"/>
  <c r="O98"/>
  <c r="O102"/>
  <c r="O106"/>
  <c r="O114"/>
  <c r="O116"/>
  <c r="O118"/>
  <c r="O122"/>
  <c r="O126"/>
  <c r="O130"/>
  <c r="O134"/>
  <c r="O138"/>
  <c r="O142"/>
  <c r="O148"/>
  <c r="O150"/>
  <c r="O151"/>
  <c r="O152"/>
  <c r="O154"/>
  <c r="O155"/>
  <c r="O156"/>
  <c r="O158"/>
  <c r="O162"/>
  <c r="O166"/>
  <c r="O170"/>
  <c r="M199"/>
  <c r="O202"/>
  <c r="N59"/>
  <c r="L82"/>
  <c r="N82"/>
  <c r="L83"/>
  <c r="N83"/>
  <c r="L84"/>
  <c r="N84"/>
  <c r="L86"/>
  <c r="N86"/>
  <c r="L90"/>
  <c r="N90"/>
  <c r="L92"/>
  <c r="N92"/>
  <c r="L94"/>
  <c r="N94"/>
  <c r="L96"/>
  <c r="N96"/>
  <c r="L98"/>
  <c r="N98"/>
  <c r="L102"/>
  <c r="N102"/>
  <c r="L106"/>
  <c r="N106"/>
  <c r="L114"/>
  <c r="N114"/>
  <c r="L116"/>
  <c r="N116"/>
  <c r="L118"/>
  <c r="N118"/>
  <c r="L122"/>
  <c r="N122"/>
  <c r="L126"/>
  <c r="N126"/>
  <c r="L130"/>
  <c r="N130"/>
  <c r="L134"/>
  <c r="N134"/>
  <c r="L138"/>
  <c r="N138"/>
  <c r="L142"/>
  <c r="N142"/>
  <c r="M178"/>
  <c r="O178"/>
  <c r="M194"/>
  <c r="O194"/>
  <c r="M195"/>
  <c r="O195"/>
  <c r="O198"/>
  <c r="O199"/>
  <c r="K16" l="1"/>
  <c r="K58"/>
  <c r="N58" s="1"/>
  <c r="I58"/>
  <c r="J58"/>
  <c r="L58" s="1"/>
  <c r="O59"/>
  <c r="K19"/>
  <c r="M17"/>
  <c r="H15"/>
  <c r="I146"/>
  <c r="I16"/>
  <c r="N60"/>
  <c r="K146"/>
  <c r="L60"/>
  <c r="L59"/>
  <c r="L19"/>
  <c r="O60"/>
  <c r="M60"/>
  <c r="H20"/>
  <c r="H18" s="1"/>
  <c r="I18"/>
  <c r="O58"/>
  <c r="I15"/>
  <c r="J14"/>
  <c r="M15"/>
  <c r="L15"/>
  <c r="M19"/>
  <c r="N20"/>
  <c r="M58"/>
  <c r="L756" i="21"/>
  <c r="K15" i="27" l="1"/>
  <c r="K18"/>
  <c r="O18" s="1"/>
  <c r="N19"/>
  <c r="M20"/>
  <c r="O19"/>
  <c r="I14"/>
  <c r="O146"/>
  <c r="H16"/>
  <c r="O16" s="1"/>
  <c r="O20"/>
  <c r="L20"/>
  <c r="M18"/>
  <c r="L18"/>
  <c r="I761" i="24"/>
  <c r="J761"/>
  <c r="K761"/>
  <c r="I762"/>
  <c r="J762"/>
  <c r="K762"/>
  <c r="I763"/>
  <c r="J763"/>
  <c r="K763"/>
  <c r="H762"/>
  <c r="H763"/>
  <c r="H761"/>
  <c r="I58"/>
  <c r="J58"/>
  <c r="K58"/>
  <c r="I59"/>
  <c r="J59"/>
  <c r="K59"/>
  <c r="I60"/>
  <c r="J60"/>
  <c r="K60"/>
  <c r="H59"/>
  <c r="H60"/>
  <c r="H58"/>
  <c r="O72"/>
  <c r="M72"/>
  <c r="O71"/>
  <c r="M71"/>
  <c r="O70"/>
  <c r="M70"/>
  <c r="K69"/>
  <c r="J69"/>
  <c r="M69" s="1"/>
  <c r="I69"/>
  <c r="H69"/>
  <c r="O68"/>
  <c r="M68"/>
  <c r="O67"/>
  <c r="M67"/>
  <c r="O66"/>
  <c r="M66"/>
  <c r="K65"/>
  <c r="J65"/>
  <c r="I65"/>
  <c r="H65"/>
  <c r="I37"/>
  <c r="J37"/>
  <c r="K37"/>
  <c r="I38"/>
  <c r="J38"/>
  <c r="K38"/>
  <c r="I39"/>
  <c r="J39"/>
  <c r="K39"/>
  <c r="H38"/>
  <c r="H39"/>
  <c r="H37"/>
  <c r="O152" i="20"/>
  <c r="M152"/>
  <c r="O151"/>
  <c r="M151"/>
  <c r="O150"/>
  <c r="M150"/>
  <c r="K149"/>
  <c r="J149"/>
  <c r="I149"/>
  <c r="H149"/>
  <c r="K148"/>
  <c r="J148"/>
  <c r="I148"/>
  <c r="H148"/>
  <c r="K147"/>
  <c r="J147"/>
  <c r="I147"/>
  <c r="H147"/>
  <c r="K146"/>
  <c r="J146"/>
  <c r="I146"/>
  <c r="H146"/>
  <c r="K145"/>
  <c r="J145"/>
  <c r="I145"/>
  <c r="H145"/>
  <c r="K144"/>
  <c r="J144"/>
  <c r="I144"/>
  <c r="H144"/>
  <c r="K143"/>
  <c r="J143"/>
  <c r="I143"/>
  <c r="H143"/>
  <c r="K142"/>
  <c r="J142"/>
  <c r="I142"/>
  <c r="H142"/>
  <c r="K141"/>
  <c r="J141"/>
  <c r="I141"/>
  <c r="H141"/>
  <c r="O140"/>
  <c r="M140"/>
  <c r="O139"/>
  <c r="M139"/>
  <c r="O138"/>
  <c r="M138"/>
  <c r="K137"/>
  <c r="J137"/>
  <c r="I137"/>
  <c r="H137"/>
  <c r="K136"/>
  <c r="J136"/>
  <c r="I136"/>
  <c r="H136"/>
  <c r="K135"/>
  <c r="J135"/>
  <c r="I135"/>
  <c r="H135"/>
  <c r="K134"/>
  <c r="J134"/>
  <c r="I134"/>
  <c r="H134"/>
  <c r="K133"/>
  <c r="J133"/>
  <c r="I133"/>
  <c r="H133"/>
  <c r="K132"/>
  <c r="J132"/>
  <c r="I132"/>
  <c r="H132"/>
  <c r="K131"/>
  <c r="J131"/>
  <c r="I131"/>
  <c r="H131"/>
  <c r="K130"/>
  <c r="J130"/>
  <c r="I130"/>
  <c r="H130"/>
  <c r="K129"/>
  <c r="J129"/>
  <c r="I129"/>
  <c r="H129"/>
  <c r="O128"/>
  <c r="M128"/>
  <c r="O127"/>
  <c r="M127"/>
  <c r="K124"/>
  <c r="J124"/>
  <c r="I124"/>
  <c r="H124"/>
  <c r="K123"/>
  <c r="J123"/>
  <c r="I123"/>
  <c r="H123"/>
  <c r="K122"/>
  <c r="J122"/>
  <c r="I122"/>
  <c r="H122"/>
  <c r="K121"/>
  <c r="J121"/>
  <c r="I121"/>
  <c r="H121"/>
  <c r="K120"/>
  <c r="J120"/>
  <c r="I120"/>
  <c r="H120"/>
  <c r="K119"/>
  <c r="J119"/>
  <c r="I119"/>
  <c r="H119"/>
  <c r="K118"/>
  <c r="J118"/>
  <c r="I118"/>
  <c r="H118"/>
  <c r="K117"/>
  <c r="J117"/>
  <c r="I117"/>
  <c r="H117"/>
  <c r="K116"/>
  <c r="J116"/>
  <c r="I116"/>
  <c r="H116"/>
  <c r="K115"/>
  <c r="J115"/>
  <c r="I115"/>
  <c r="H115"/>
  <c r="K114"/>
  <c r="J114"/>
  <c r="I114"/>
  <c r="H114"/>
  <c r="K113"/>
  <c r="J113"/>
  <c r="I113"/>
  <c r="H113"/>
  <c r="O112"/>
  <c r="M112"/>
  <c r="O111"/>
  <c r="N111"/>
  <c r="M111"/>
  <c r="L111"/>
  <c r="O110"/>
  <c r="M110"/>
  <c r="K109"/>
  <c r="J109"/>
  <c r="I109"/>
  <c r="H109"/>
  <c r="K105"/>
  <c r="J105"/>
  <c r="I105"/>
  <c r="H105"/>
  <c r="K104"/>
  <c r="J104"/>
  <c r="J100" s="1"/>
  <c r="I104"/>
  <c r="H104"/>
  <c r="H100" s="1"/>
  <c r="K103"/>
  <c r="K99" s="1"/>
  <c r="J103"/>
  <c r="J99" s="1"/>
  <c r="I103"/>
  <c r="H103"/>
  <c r="H101" s="1"/>
  <c r="K102"/>
  <c r="K101" s="1"/>
  <c r="J102"/>
  <c r="J101" s="1"/>
  <c r="I102"/>
  <c r="I101" s="1"/>
  <c r="K100"/>
  <c r="I100"/>
  <c r="I99"/>
  <c r="K98"/>
  <c r="I98"/>
  <c r="I97" s="1"/>
  <c r="O95"/>
  <c r="N95"/>
  <c r="M95"/>
  <c r="L95"/>
  <c r="O94"/>
  <c r="N94"/>
  <c r="M94"/>
  <c r="L94"/>
  <c r="K93"/>
  <c r="J93"/>
  <c r="I93"/>
  <c r="H93"/>
  <c r="K92"/>
  <c r="J92"/>
  <c r="I92"/>
  <c r="H92"/>
  <c r="K91"/>
  <c r="J91"/>
  <c r="I91"/>
  <c r="H91"/>
  <c r="K90"/>
  <c r="J90"/>
  <c r="I90"/>
  <c r="H90"/>
  <c r="K89"/>
  <c r="J89"/>
  <c r="I89"/>
  <c r="H89"/>
  <c r="K88"/>
  <c r="J88"/>
  <c r="I88"/>
  <c r="H88"/>
  <c r="K87"/>
  <c r="J87"/>
  <c r="I87"/>
  <c r="H87"/>
  <c r="K86"/>
  <c r="J86"/>
  <c r="I86"/>
  <c r="H86"/>
  <c r="K85"/>
  <c r="J85"/>
  <c r="I85"/>
  <c r="H85"/>
  <c r="K81"/>
  <c r="J81"/>
  <c r="I81"/>
  <c r="H81"/>
  <c r="K80"/>
  <c r="J80"/>
  <c r="I80"/>
  <c r="H80"/>
  <c r="K79"/>
  <c r="J79"/>
  <c r="I79"/>
  <c r="H79"/>
  <c r="K78"/>
  <c r="J78"/>
  <c r="I78"/>
  <c r="H78"/>
  <c r="K77"/>
  <c r="J77"/>
  <c r="I77"/>
  <c r="H77"/>
  <c r="K76"/>
  <c r="J76"/>
  <c r="I76"/>
  <c r="H76"/>
  <c r="K75"/>
  <c r="J75"/>
  <c r="I75"/>
  <c r="H75"/>
  <c r="K74"/>
  <c r="J74"/>
  <c r="I74"/>
  <c r="H74"/>
  <c r="K73"/>
  <c r="J73"/>
  <c r="I73"/>
  <c r="H73"/>
  <c r="K69"/>
  <c r="J69"/>
  <c r="I69"/>
  <c r="H69"/>
  <c r="K68"/>
  <c r="J68"/>
  <c r="I68"/>
  <c r="H68"/>
  <c r="K67"/>
  <c r="J67"/>
  <c r="I67"/>
  <c r="H67"/>
  <c r="K66"/>
  <c r="J66"/>
  <c r="I66"/>
  <c r="H66"/>
  <c r="K65"/>
  <c r="J65"/>
  <c r="I65"/>
  <c r="H65"/>
  <c r="O64"/>
  <c r="M64"/>
  <c r="O63"/>
  <c r="M63"/>
  <c r="O62"/>
  <c r="N62"/>
  <c r="M62"/>
  <c r="L62"/>
  <c r="K61"/>
  <c r="J61"/>
  <c r="I61"/>
  <c r="H61"/>
  <c r="K60"/>
  <c r="K40" s="1"/>
  <c r="J60"/>
  <c r="I60"/>
  <c r="I40" s="1"/>
  <c r="H60"/>
  <c r="K59"/>
  <c r="J59"/>
  <c r="I59"/>
  <c r="H59"/>
  <c r="K58"/>
  <c r="J58"/>
  <c r="I58"/>
  <c r="H58"/>
  <c r="K57"/>
  <c r="J57"/>
  <c r="I57"/>
  <c r="H57"/>
  <c r="O56"/>
  <c r="M56"/>
  <c r="O55"/>
  <c r="N55"/>
  <c r="M55"/>
  <c r="L55"/>
  <c r="O54"/>
  <c r="K53"/>
  <c r="J53"/>
  <c r="I53"/>
  <c r="H53"/>
  <c r="K52"/>
  <c r="J52"/>
  <c r="I52"/>
  <c r="H52"/>
  <c r="K51"/>
  <c r="J51"/>
  <c r="I51"/>
  <c r="I49" s="1"/>
  <c r="H51"/>
  <c r="K50"/>
  <c r="J50"/>
  <c r="I50"/>
  <c r="H50"/>
  <c r="K49"/>
  <c r="O48"/>
  <c r="M48"/>
  <c r="O47"/>
  <c r="M47"/>
  <c r="O46"/>
  <c r="N46"/>
  <c r="M46"/>
  <c r="L46"/>
  <c r="K45"/>
  <c r="J45"/>
  <c r="I45"/>
  <c r="H45"/>
  <c r="K44"/>
  <c r="J44"/>
  <c r="I44"/>
  <c r="H44"/>
  <c r="K43"/>
  <c r="J43"/>
  <c r="I43"/>
  <c r="H43"/>
  <c r="K42"/>
  <c r="J42"/>
  <c r="J38" s="1"/>
  <c r="I42"/>
  <c r="I41" s="1"/>
  <c r="H42"/>
  <c r="H41" s="1"/>
  <c r="K41"/>
  <c r="J41"/>
  <c r="I39"/>
  <c r="H38"/>
  <c r="O34"/>
  <c r="N34"/>
  <c r="M34"/>
  <c r="L34"/>
  <c r="K33"/>
  <c r="J33"/>
  <c r="I33"/>
  <c r="H33"/>
  <c r="K28"/>
  <c r="J28"/>
  <c r="I28"/>
  <c r="H28"/>
  <c r="K27"/>
  <c r="J27"/>
  <c r="I27"/>
  <c r="H27"/>
  <c r="K26"/>
  <c r="K22" s="1"/>
  <c r="K21" s="1"/>
  <c r="J26"/>
  <c r="J22" s="1"/>
  <c r="J21" s="1"/>
  <c r="I26"/>
  <c r="H26"/>
  <c r="H25" s="1"/>
  <c r="K25"/>
  <c r="J25"/>
  <c r="I25"/>
  <c r="K24"/>
  <c r="J24"/>
  <c r="I24"/>
  <c r="H24"/>
  <c r="K23"/>
  <c r="J23"/>
  <c r="I23"/>
  <c r="H23"/>
  <c r="I22"/>
  <c r="I21" s="1"/>
  <c r="I19"/>
  <c r="I15" s="1"/>
  <c r="N117" l="1"/>
  <c r="O117"/>
  <c r="N118"/>
  <c r="O118"/>
  <c r="N121"/>
  <c r="O121"/>
  <c r="L117"/>
  <c r="M117"/>
  <c r="L118"/>
  <c r="M118"/>
  <c r="L121"/>
  <c r="M121"/>
  <c r="K97"/>
  <c r="N53"/>
  <c r="H22"/>
  <c r="H21" s="1"/>
  <c r="I20"/>
  <c r="I16" s="1"/>
  <c r="K20"/>
  <c r="K16" s="1"/>
  <c r="N18" i="27"/>
  <c r="H18" i="20"/>
  <c r="H14" s="1"/>
  <c r="J98"/>
  <c r="J97" s="1"/>
  <c r="L97" s="1"/>
  <c r="H99"/>
  <c r="H97" s="1"/>
  <c r="O97" s="1"/>
  <c r="O69" i="24"/>
  <c r="N15" i="27"/>
  <c r="O15"/>
  <c r="K14"/>
  <c r="N113" i="20"/>
  <c r="L113"/>
  <c r="O113"/>
  <c r="M113"/>
  <c r="N114"/>
  <c r="L114"/>
  <c r="O114"/>
  <c r="M114"/>
  <c r="K39"/>
  <c r="K19" s="1"/>
  <c r="K15" s="1"/>
  <c r="I38"/>
  <c r="I37" s="1"/>
  <c r="K38"/>
  <c r="K18" s="1"/>
  <c r="J18"/>
  <c r="M16" i="27"/>
  <c r="N16"/>
  <c r="L16"/>
  <c r="H14"/>
  <c r="M14"/>
  <c r="M65" i="24"/>
  <c r="O65"/>
  <c r="I18" i="20"/>
  <c r="L21"/>
  <c r="M21"/>
  <c r="N22"/>
  <c r="M23"/>
  <c r="M24"/>
  <c r="L25"/>
  <c r="M25"/>
  <c r="N26"/>
  <c r="M27"/>
  <c r="M28"/>
  <c r="N33"/>
  <c r="L38"/>
  <c r="M38"/>
  <c r="N41"/>
  <c r="L42"/>
  <c r="M42"/>
  <c r="O43"/>
  <c r="O44"/>
  <c r="N45"/>
  <c r="H49"/>
  <c r="O49" s="1"/>
  <c r="M51"/>
  <c r="H40"/>
  <c r="H20" s="1"/>
  <c r="H16" s="1"/>
  <c r="O16" s="1"/>
  <c r="J40"/>
  <c r="M40" s="1"/>
  <c r="M53"/>
  <c r="N57"/>
  <c r="L58"/>
  <c r="M58"/>
  <c r="M60"/>
  <c r="L61"/>
  <c r="M61"/>
  <c r="N85"/>
  <c r="L86"/>
  <c r="M86"/>
  <c r="N87"/>
  <c r="L89"/>
  <c r="M89"/>
  <c r="N90"/>
  <c r="L91"/>
  <c r="M91"/>
  <c r="N93"/>
  <c r="O98"/>
  <c r="M100"/>
  <c r="L101"/>
  <c r="M101"/>
  <c r="O102"/>
  <c r="O103"/>
  <c r="O104"/>
  <c r="N105"/>
  <c r="M106"/>
  <c r="M107"/>
  <c r="M108"/>
  <c r="L109"/>
  <c r="M109"/>
  <c r="O115"/>
  <c r="O116"/>
  <c r="O119"/>
  <c r="O120"/>
  <c r="O123"/>
  <c r="O124"/>
  <c r="O129"/>
  <c r="O130"/>
  <c r="O131"/>
  <c r="O132"/>
  <c r="O133"/>
  <c r="O134"/>
  <c r="O135"/>
  <c r="O136"/>
  <c r="O137"/>
  <c r="O141"/>
  <c r="O142"/>
  <c r="O143"/>
  <c r="O144"/>
  <c r="O145"/>
  <c r="O146"/>
  <c r="O147"/>
  <c r="O148"/>
  <c r="O149"/>
  <c r="L18"/>
  <c r="M18"/>
  <c r="O20"/>
  <c r="N21"/>
  <c r="L22"/>
  <c r="M22"/>
  <c r="O23"/>
  <c r="O24"/>
  <c r="N25"/>
  <c r="L26"/>
  <c r="M26"/>
  <c r="O27"/>
  <c r="O28"/>
  <c r="L33"/>
  <c r="M33"/>
  <c r="L41"/>
  <c r="M41"/>
  <c r="N42"/>
  <c r="M43"/>
  <c r="M44"/>
  <c r="L45"/>
  <c r="M45"/>
  <c r="O50"/>
  <c r="O51"/>
  <c r="O52"/>
  <c r="O53"/>
  <c r="L57"/>
  <c r="M57"/>
  <c r="N58"/>
  <c r="M59"/>
  <c r="O60"/>
  <c r="N61"/>
  <c r="L85"/>
  <c r="M85"/>
  <c r="N86"/>
  <c r="L87"/>
  <c r="M87"/>
  <c r="N89"/>
  <c r="L90"/>
  <c r="M90"/>
  <c r="N91"/>
  <c r="L93"/>
  <c r="M93"/>
  <c r="N97"/>
  <c r="O100"/>
  <c r="N101"/>
  <c r="M102"/>
  <c r="M103"/>
  <c r="M104"/>
  <c r="L105"/>
  <c r="M105"/>
  <c r="O106"/>
  <c r="O107"/>
  <c r="O108"/>
  <c r="N109"/>
  <c r="M115"/>
  <c r="M116"/>
  <c r="M119"/>
  <c r="M120"/>
  <c r="M123"/>
  <c r="M124"/>
  <c r="M129"/>
  <c r="M130"/>
  <c r="M131"/>
  <c r="M132"/>
  <c r="M133"/>
  <c r="M134"/>
  <c r="M135"/>
  <c r="M136"/>
  <c r="M137"/>
  <c r="M141"/>
  <c r="M142"/>
  <c r="M143"/>
  <c r="M144"/>
  <c r="M145"/>
  <c r="M146"/>
  <c r="M147"/>
  <c r="M148"/>
  <c r="M149"/>
  <c r="J20"/>
  <c r="N49"/>
  <c r="O25"/>
  <c r="O26"/>
  <c r="O33"/>
  <c r="O41"/>
  <c r="O42"/>
  <c r="O45"/>
  <c r="L51"/>
  <c r="N51"/>
  <c r="M52"/>
  <c r="L53"/>
  <c r="O57"/>
  <c r="O58"/>
  <c r="O59"/>
  <c r="O61"/>
  <c r="O85"/>
  <c r="O86"/>
  <c r="O87"/>
  <c r="O89"/>
  <c r="O90"/>
  <c r="O91"/>
  <c r="O93"/>
  <c r="O101"/>
  <c r="O105"/>
  <c r="O109"/>
  <c r="O21"/>
  <c r="O22"/>
  <c r="H39"/>
  <c r="J39"/>
  <c r="J49"/>
  <c r="N18" l="1"/>
  <c r="O18"/>
  <c r="M99"/>
  <c r="M97"/>
  <c r="L99"/>
  <c r="N38"/>
  <c r="O38"/>
  <c r="M98"/>
  <c r="N99"/>
  <c r="K37"/>
  <c r="O14" i="27"/>
  <c r="J14" i="20"/>
  <c r="O99"/>
  <c r="L14" i="27"/>
  <c r="N14"/>
  <c r="I14" i="20"/>
  <c r="I13" s="1"/>
  <c r="I17"/>
  <c r="O40"/>
  <c r="K17"/>
  <c r="K14"/>
  <c r="L49"/>
  <c r="M49"/>
  <c r="H37"/>
  <c r="H19"/>
  <c r="N39"/>
  <c r="L39"/>
  <c r="J37"/>
  <c r="J19"/>
  <c r="M39"/>
  <c r="M20"/>
  <c r="J16"/>
  <c r="M16" s="1"/>
  <c r="O39"/>
  <c r="L14" l="1"/>
  <c r="M14"/>
  <c r="K13"/>
  <c r="O14"/>
  <c r="N14"/>
  <c r="L37"/>
  <c r="M37"/>
  <c r="N37"/>
  <c r="O37"/>
  <c r="L19"/>
  <c r="J17"/>
  <c r="J15"/>
  <c r="M19"/>
  <c r="H17"/>
  <c r="H15"/>
  <c r="N19"/>
  <c r="O19"/>
  <c r="N17" l="1"/>
  <c r="O17"/>
  <c r="L15"/>
  <c r="J13"/>
  <c r="M15"/>
  <c r="H13"/>
  <c r="O15"/>
  <c r="N15"/>
  <c r="L17"/>
  <c r="M17"/>
  <c r="N13" l="1"/>
  <c r="O13"/>
  <c r="L13"/>
  <c r="M13"/>
  <c r="O95" i="26" l="1"/>
  <c r="N95"/>
  <c r="M95"/>
  <c r="L95"/>
  <c r="O393"/>
  <c r="M393"/>
  <c r="O391"/>
  <c r="K390"/>
  <c r="J390"/>
  <c r="I390"/>
  <c r="H390"/>
  <c r="N311"/>
  <c r="O315"/>
  <c r="N315"/>
  <c r="M315"/>
  <c r="K314"/>
  <c r="J314"/>
  <c r="I314"/>
  <c r="H314"/>
  <c r="I279"/>
  <c r="J279"/>
  <c r="K279"/>
  <c r="I280"/>
  <c r="I276" s="1"/>
  <c r="J280"/>
  <c r="K280"/>
  <c r="K276" s="1"/>
  <c r="I281"/>
  <c r="J281"/>
  <c r="K281"/>
  <c r="H280"/>
  <c r="H281"/>
  <c r="M281" s="1"/>
  <c r="H279"/>
  <c r="I267"/>
  <c r="J267"/>
  <c r="K267"/>
  <c r="K266" s="1"/>
  <c r="I268"/>
  <c r="J268"/>
  <c r="K268"/>
  <c r="K264" s="1"/>
  <c r="I269"/>
  <c r="I266" s="1"/>
  <c r="J269"/>
  <c r="K269"/>
  <c r="H268"/>
  <c r="H264" s="1"/>
  <c r="H269"/>
  <c r="H267"/>
  <c r="H263" s="1"/>
  <c r="O285"/>
  <c r="O284"/>
  <c r="N284"/>
  <c r="M284"/>
  <c r="L284"/>
  <c r="O283"/>
  <c r="N283"/>
  <c r="M283"/>
  <c r="L283"/>
  <c r="K282"/>
  <c r="J282"/>
  <c r="I282"/>
  <c r="H282"/>
  <c r="O277"/>
  <c r="M277"/>
  <c r="J276"/>
  <c r="H276"/>
  <c r="H275"/>
  <c r="O265"/>
  <c r="M265"/>
  <c r="J264"/>
  <c r="I264"/>
  <c r="K263"/>
  <c r="I263"/>
  <c r="I187"/>
  <c r="J187"/>
  <c r="K187"/>
  <c r="I188"/>
  <c r="J188"/>
  <c r="K188"/>
  <c r="I189"/>
  <c r="J189"/>
  <c r="K189"/>
  <c r="H188"/>
  <c r="H189"/>
  <c r="H187"/>
  <c r="O221"/>
  <c r="M221"/>
  <c r="O220"/>
  <c r="K218"/>
  <c r="J218"/>
  <c r="I218"/>
  <c r="H218"/>
  <c r="O217"/>
  <c r="M217"/>
  <c r="O216"/>
  <c r="K214"/>
  <c r="J214"/>
  <c r="I214"/>
  <c r="H214"/>
  <c r="O213"/>
  <c r="M213"/>
  <c r="O212"/>
  <c r="K210"/>
  <c r="O210" s="1"/>
  <c r="J210"/>
  <c r="I210"/>
  <c r="H210"/>
  <c r="O209"/>
  <c r="M209"/>
  <c r="O208"/>
  <c r="K206"/>
  <c r="J206"/>
  <c r="I206"/>
  <c r="H206"/>
  <c r="I155"/>
  <c r="J155"/>
  <c r="K155"/>
  <c r="I156"/>
  <c r="J156"/>
  <c r="K156"/>
  <c r="I157"/>
  <c r="J157"/>
  <c r="K157"/>
  <c r="H156"/>
  <c r="H157"/>
  <c r="H155"/>
  <c r="O165"/>
  <c r="M165"/>
  <c r="O164"/>
  <c r="N164"/>
  <c r="M164"/>
  <c r="L164"/>
  <c r="O163"/>
  <c r="N163"/>
  <c r="M163"/>
  <c r="L163"/>
  <c r="K162"/>
  <c r="J162"/>
  <c r="I162"/>
  <c r="H162"/>
  <c r="O160"/>
  <c r="N160"/>
  <c r="M160"/>
  <c r="L160"/>
  <c r="O161"/>
  <c r="M161"/>
  <c r="O159"/>
  <c r="N159"/>
  <c r="M159"/>
  <c r="K158"/>
  <c r="J158"/>
  <c r="I158"/>
  <c r="H158"/>
  <c r="O141"/>
  <c r="O140"/>
  <c r="O139"/>
  <c r="M139"/>
  <c r="K138"/>
  <c r="J138"/>
  <c r="I138"/>
  <c r="H138"/>
  <c r="H190"/>
  <c r="I190"/>
  <c r="J190"/>
  <c r="L190" s="1"/>
  <c r="K190"/>
  <c r="O190" s="1"/>
  <c r="L191"/>
  <c r="M191"/>
  <c r="N191"/>
  <c r="O191"/>
  <c r="M192"/>
  <c r="O192"/>
  <c r="M193"/>
  <c r="O193"/>
  <c r="J154" l="1"/>
  <c r="K262"/>
  <c r="H154"/>
  <c r="L154" s="1"/>
  <c r="H127"/>
  <c r="O218"/>
  <c r="I262"/>
  <c r="H278"/>
  <c r="O138"/>
  <c r="L311"/>
  <c r="M311"/>
  <c r="H274"/>
  <c r="L156"/>
  <c r="O156"/>
  <c r="O311"/>
  <c r="J278"/>
  <c r="L278" s="1"/>
  <c r="J266"/>
  <c r="N162"/>
  <c r="N156"/>
  <c r="M156"/>
  <c r="I154"/>
  <c r="M190"/>
  <c r="M206"/>
  <c r="M214"/>
  <c r="M390"/>
  <c r="N190"/>
  <c r="M138"/>
  <c r="K154"/>
  <c r="O154" s="1"/>
  <c r="O206"/>
  <c r="M210"/>
  <c r="O214"/>
  <c r="M218"/>
  <c r="J263"/>
  <c r="J262" s="1"/>
  <c r="H266"/>
  <c r="J275"/>
  <c r="J274" s="1"/>
  <c r="O281"/>
  <c r="K278"/>
  <c r="N278" s="1"/>
  <c r="I278"/>
  <c r="O390"/>
  <c r="N314"/>
  <c r="L314"/>
  <c r="M314"/>
  <c r="O314"/>
  <c r="I275"/>
  <c r="I274" s="1"/>
  <c r="K275"/>
  <c r="K274" s="1"/>
  <c r="O274" s="1"/>
  <c r="H262"/>
  <c r="M276"/>
  <c r="M280"/>
  <c r="O276"/>
  <c r="O280"/>
  <c r="M275"/>
  <c r="M278"/>
  <c r="M279"/>
  <c r="M282"/>
  <c r="O279"/>
  <c r="O282"/>
  <c r="O269"/>
  <c r="L274"/>
  <c r="N274"/>
  <c r="L275"/>
  <c r="L276"/>
  <c r="N276"/>
  <c r="L279"/>
  <c r="N279"/>
  <c r="L280"/>
  <c r="N280"/>
  <c r="L282"/>
  <c r="N282"/>
  <c r="M269"/>
  <c r="O268"/>
  <c r="O267"/>
  <c r="M263"/>
  <c r="M264"/>
  <c r="M267"/>
  <c r="M268"/>
  <c r="O262"/>
  <c r="O263"/>
  <c r="O264"/>
  <c r="O266"/>
  <c r="O162"/>
  <c r="M162"/>
  <c r="L162"/>
  <c r="N158"/>
  <c r="L158"/>
  <c r="N155"/>
  <c r="O157"/>
  <c r="M158"/>
  <c r="O158"/>
  <c r="L155"/>
  <c r="M157"/>
  <c r="M155"/>
  <c r="O155"/>
  <c r="O158" i="25"/>
  <c r="N158"/>
  <c r="M158"/>
  <c r="L158"/>
  <c r="O168"/>
  <c r="M168"/>
  <c r="O166"/>
  <c r="N166"/>
  <c r="M166"/>
  <c r="L166"/>
  <c r="K165"/>
  <c r="J165"/>
  <c r="I165"/>
  <c r="H165"/>
  <c r="O160"/>
  <c r="M160"/>
  <c r="K157"/>
  <c r="J157"/>
  <c r="I157"/>
  <c r="H157"/>
  <c r="M154" i="26" l="1"/>
  <c r="N154"/>
  <c r="M266"/>
  <c r="O278"/>
  <c r="N275"/>
  <c r="O275"/>
  <c r="M274"/>
  <c r="M157" i="25"/>
  <c r="O157"/>
  <c r="L157"/>
  <c r="N157"/>
  <c r="L51"/>
  <c r="M262" i="26"/>
  <c r="O51" i="25"/>
  <c r="N51"/>
  <c r="M51"/>
  <c r="N165"/>
  <c r="L165"/>
  <c r="M165"/>
  <c r="O165"/>
  <c r="O94"/>
  <c r="N94"/>
  <c r="M94"/>
  <c r="L94"/>
  <c r="K93"/>
  <c r="J93"/>
  <c r="I93"/>
  <c r="H93"/>
  <c r="O76"/>
  <c r="M76"/>
  <c r="O75"/>
  <c r="M75"/>
  <c r="O74"/>
  <c r="N74"/>
  <c r="M74"/>
  <c r="L74"/>
  <c r="K73"/>
  <c r="J73"/>
  <c r="I73"/>
  <c r="H73"/>
  <c r="O62"/>
  <c r="N62"/>
  <c r="M62"/>
  <c r="L62"/>
  <c r="K61"/>
  <c r="J61"/>
  <c r="I61"/>
  <c r="H61"/>
  <c r="N61" l="1"/>
  <c r="L61"/>
  <c r="M61"/>
  <c r="O61"/>
  <c r="N93"/>
  <c r="L93"/>
  <c r="M93"/>
  <c r="O93"/>
  <c r="N73"/>
  <c r="L73"/>
  <c r="M73"/>
  <c r="O73"/>
  <c r="H185" i="23"/>
  <c r="H181" s="1"/>
  <c r="H186"/>
  <c r="H182" s="1"/>
  <c r="H184"/>
  <c r="H180" s="1"/>
  <c r="O203"/>
  <c r="N203"/>
  <c r="M203"/>
  <c r="L203"/>
  <c r="O202"/>
  <c r="N202"/>
  <c r="M202"/>
  <c r="L202"/>
  <c r="O198"/>
  <c r="N198"/>
  <c r="M198"/>
  <c r="L198"/>
  <c r="J156"/>
  <c r="K156"/>
  <c r="J157"/>
  <c r="L157" s="1"/>
  <c r="K157"/>
  <c r="J158"/>
  <c r="K158"/>
  <c r="I157"/>
  <c r="I158"/>
  <c r="I156"/>
  <c r="H157"/>
  <c r="H158"/>
  <c r="O158" s="1"/>
  <c r="H156"/>
  <c r="O154"/>
  <c r="M154"/>
  <c r="O153"/>
  <c r="M153"/>
  <c r="O152"/>
  <c r="N152"/>
  <c r="M152"/>
  <c r="L152"/>
  <c r="K151"/>
  <c r="J151"/>
  <c r="I151"/>
  <c r="H151"/>
  <c r="K150"/>
  <c r="J150"/>
  <c r="I150"/>
  <c r="H150"/>
  <c r="K149"/>
  <c r="J149"/>
  <c r="I149"/>
  <c r="H149"/>
  <c r="K148"/>
  <c r="J148"/>
  <c r="I148"/>
  <c r="H148"/>
  <c r="K147"/>
  <c r="J147"/>
  <c r="I147"/>
  <c r="H147"/>
  <c r="I128"/>
  <c r="J128"/>
  <c r="K128"/>
  <c r="I129"/>
  <c r="J129"/>
  <c r="K129"/>
  <c r="I130"/>
  <c r="J130"/>
  <c r="K130"/>
  <c r="H129"/>
  <c r="H130"/>
  <c r="H128"/>
  <c r="O137"/>
  <c r="M137"/>
  <c r="O136"/>
  <c r="M136"/>
  <c r="K135"/>
  <c r="J135"/>
  <c r="I135"/>
  <c r="H135"/>
  <c r="O138"/>
  <c r="M138"/>
  <c r="O96"/>
  <c r="N96"/>
  <c r="M96"/>
  <c r="L96"/>
  <c r="K95"/>
  <c r="J95"/>
  <c r="I95"/>
  <c r="H95"/>
  <c r="I265" i="22"/>
  <c r="J265"/>
  <c r="K265"/>
  <c r="I266"/>
  <c r="J266"/>
  <c r="K266"/>
  <c r="I267"/>
  <c r="J267"/>
  <c r="K267"/>
  <c r="H266"/>
  <c r="H267"/>
  <c r="H265"/>
  <c r="O297"/>
  <c r="M297"/>
  <c r="O296"/>
  <c r="N296"/>
  <c r="M296"/>
  <c r="L296"/>
  <c r="O295"/>
  <c r="N295"/>
  <c r="M295"/>
  <c r="L295"/>
  <c r="K294"/>
  <c r="J294"/>
  <c r="I294"/>
  <c r="H294"/>
  <c r="I109"/>
  <c r="I108" s="1"/>
  <c r="O115"/>
  <c r="M115"/>
  <c r="O114"/>
  <c r="M114"/>
  <c r="O113"/>
  <c r="M113"/>
  <c r="K112"/>
  <c r="J112"/>
  <c r="I112"/>
  <c r="H112"/>
  <c r="K111"/>
  <c r="J111"/>
  <c r="I111"/>
  <c r="H111"/>
  <c r="K110"/>
  <c r="J110"/>
  <c r="I110"/>
  <c r="H110"/>
  <c r="H108" s="1"/>
  <c r="K109"/>
  <c r="K108" s="1"/>
  <c r="J109"/>
  <c r="M109" s="1"/>
  <c r="H109"/>
  <c r="O66"/>
  <c r="M66"/>
  <c r="O65"/>
  <c r="M65"/>
  <c r="K64"/>
  <c r="O64" s="1"/>
  <c r="J64"/>
  <c r="I64"/>
  <c r="H64"/>
  <c r="H844" i="21"/>
  <c r="H840" s="1"/>
  <c r="O848"/>
  <c r="N848"/>
  <c r="M848"/>
  <c r="K847"/>
  <c r="J847"/>
  <c r="I847"/>
  <c r="H847"/>
  <c r="O850"/>
  <c r="M850"/>
  <c r="O849"/>
  <c r="M849"/>
  <c r="K846"/>
  <c r="J846"/>
  <c r="I846"/>
  <c r="H846"/>
  <c r="K845"/>
  <c r="J845"/>
  <c r="I845"/>
  <c r="H845"/>
  <c r="K844"/>
  <c r="K843" s="1"/>
  <c r="J844"/>
  <c r="I844"/>
  <c r="I843" s="1"/>
  <c r="J843"/>
  <c r="K842"/>
  <c r="J842"/>
  <c r="I842"/>
  <c r="H842"/>
  <c r="K841"/>
  <c r="K837" s="1"/>
  <c r="J841"/>
  <c r="J837" s="1"/>
  <c r="I841"/>
  <c r="I837" s="1"/>
  <c r="H841"/>
  <c r="H837" s="1"/>
  <c r="K840"/>
  <c r="K839" s="1"/>
  <c r="J840"/>
  <c r="J839" s="1"/>
  <c r="K838"/>
  <c r="J838"/>
  <c r="I838"/>
  <c r="H838"/>
  <c r="J836"/>
  <c r="I808"/>
  <c r="I804" s="1"/>
  <c r="J808"/>
  <c r="K808"/>
  <c r="K807" s="1"/>
  <c r="I809"/>
  <c r="J809"/>
  <c r="K809"/>
  <c r="I810"/>
  <c r="I806" s="1"/>
  <c r="I802" s="1"/>
  <c r="I798" s="1"/>
  <c r="J810"/>
  <c r="K810"/>
  <c r="H809"/>
  <c r="H805" s="1"/>
  <c r="H801" s="1"/>
  <c r="H797" s="1"/>
  <c r="H810"/>
  <c r="H806" s="1"/>
  <c r="H802" s="1"/>
  <c r="H798" s="1"/>
  <c r="H808"/>
  <c r="O828"/>
  <c r="N828"/>
  <c r="M828"/>
  <c r="L828"/>
  <c r="K827"/>
  <c r="J827"/>
  <c r="I827"/>
  <c r="H827"/>
  <c r="O822"/>
  <c r="M822"/>
  <c r="O821"/>
  <c r="M821"/>
  <c r="O820"/>
  <c r="M820"/>
  <c r="K819"/>
  <c r="J819"/>
  <c r="I819"/>
  <c r="H819"/>
  <c r="J228"/>
  <c r="J224" s="1"/>
  <c r="H227"/>
  <c r="H229"/>
  <c r="O484"/>
  <c r="M484"/>
  <c r="O482"/>
  <c r="K481"/>
  <c r="J481"/>
  <c r="I481"/>
  <c r="H481"/>
  <c r="O464"/>
  <c r="M464"/>
  <c r="O462"/>
  <c r="K461"/>
  <c r="J461"/>
  <c r="I461"/>
  <c r="H461"/>
  <c r="O460"/>
  <c r="M460"/>
  <c r="O458"/>
  <c r="K457"/>
  <c r="J457"/>
  <c r="I457"/>
  <c r="H457"/>
  <c r="O456"/>
  <c r="M456"/>
  <c r="O454"/>
  <c r="K453"/>
  <c r="J453"/>
  <c r="I453"/>
  <c r="H453"/>
  <c r="O452"/>
  <c r="M452"/>
  <c r="O450"/>
  <c r="K449"/>
  <c r="J449"/>
  <c r="I449"/>
  <c r="H449"/>
  <c r="O448"/>
  <c r="M448"/>
  <c r="O446"/>
  <c r="K445"/>
  <c r="J445"/>
  <c r="I445"/>
  <c r="H445"/>
  <c r="O440"/>
  <c r="M440"/>
  <c r="O438"/>
  <c r="K437"/>
  <c r="J437"/>
  <c r="I437"/>
  <c r="H437"/>
  <c r="O436"/>
  <c r="M436"/>
  <c r="O434"/>
  <c r="K433"/>
  <c r="J433"/>
  <c r="I433"/>
  <c r="H433"/>
  <c r="O432"/>
  <c r="M432"/>
  <c r="O430"/>
  <c r="K429"/>
  <c r="J429"/>
  <c r="I429"/>
  <c r="H429"/>
  <c r="O428"/>
  <c r="M428"/>
  <c r="O426"/>
  <c r="K425"/>
  <c r="J425"/>
  <c r="I425"/>
  <c r="H425"/>
  <c r="O424"/>
  <c r="M424"/>
  <c r="O422"/>
  <c r="K421"/>
  <c r="J421"/>
  <c r="I421"/>
  <c r="H421"/>
  <c r="O420"/>
  <c r="M420"/>
  <c r="O418"/>
  <c r="K417"/>
  <c r="J417"/>
  <c r="I417"/>
  <c r="H417"/>
  <c r="O416"/>
  <c r="M416"/>
  <c r="O414"/>
  <c r="K413"/>
  <c r="J413"/>
  <c r="I413"/>
  <c r="H413"/>
  <c r="O412"/>
  <c r="M412"/>
  <c r="O410"/>
  <c r="K409"/>
  <c r="J409"/>
  <c r="I409"/>
  <c r="H409"/>
  <c r="O408"/>
  <c r="M408"/>
  <c r="O406"/>
  <c r="K405"/>
  <c r="J405"/>
  <c r="I405"/>
  <c r="H405"/>
  <c r="O404"/>
  <c r="M404"/>
  <c r="O402"/>
  <c r="K401"/>
  <c r="J401"/>
  <c r="I401"/>
  <c r="H401"/>
  <c r="O400"/>
  <c r="M400"/>
  <c r="O398"/>
  <c r="K397"/>
  <c r="J397"/>
  <c r="I397"/>
  <c r="H397"/>
  <c r="I373"/>
  <c r="O376"/>
  <c r="M376"/>
  <c r="O375"/>
  <c r="M375"/>
  <c r="O374"/>
  <c r="K373"/>
  <c r="J373"/>
  <c r="H373"/>
  <c r="O314"/>
  <c r="M314"/>
  <c r="K313"/>
  <c r="J313"/>
  <c r="I313"/>
  <c r="H313"/>
  <c r="O316"/>
  <c r="M316"/>
  <c r="O315"/>
  <c r="M315"/>
  <c r="H100"/>
  <c r="J98"/>
  <c r="K98"/>
  <c r="J99"/>
  <c r="J95" s="1"/>
  <c r="K99"/>
  <c r="J100"/>
  <c r="K100"/>
  <c r="K96" s="1"/>
  <c r="I100"/>
  <c r="I99"/>
  <c r="I98"/>
  <c r="H99"/>
  <c r="H98"/>
  <c r="H94" s="1"/>
  <c r="O124"/>
  <c r="M124"/>
  <c r="K123"/>
  <c r="J123"/>
  <c r="I123"/>
  <c r="H123"/>
  <c r="J104"/>
  <c r="J103"/>
  <c r="J102" s="1"/>
  <c r="K103"/>
  <c r="K104"/>
  <c r="J105"/>
  <c r="K105"/>
  <c r="O105" s="1"/>
  <c r="I104"/>
  <c r="I105"/>
  <c r="I103"/>
  <c r="I102" s="1"/>
  <c r="H104"/>
  <c r="H102" s="1"/>
  <c r="H105"/>
  <c r="H103"/>
  <c r="K115"/>
  <c r="O115" s="1"/>
  <c r="J115"/>
  <c r="I115"/>
  <c r="H115"/>
  <c r="O104"/>
  <c r="O103"/>
  <c r="J77"/>
  <c r="K77"/>
  <c r="J78"/>
  <c r="K78"/>
  <c r="J79"/>
  <c r="K79"/>
  <c r="O79" s="1"/>
  <c r="I78"/>
  <c r="I79"/>
  <c r="I77"/>
  <c r="H78"/>
  <c r="H79"/>
  <c r="H77"/>
  <c r="H76" s="1"/>
  <c r="K85"/>
  <c r="J85"/>
  <c r="I85"/>
  <c r="H85"/>
  <c r="K76"/>
  <c r="O830"/>
  <c r="M830"/>
  <c r="O829"/>
  <c r="M829"/>
  <c r="O826"/>
  <c r="M826"/>
  <c r="O825"/>
  <c r="M825"/>
  <c r="O824"/>
  <c r="M824"/>
  <c r="K823"/>
  <c r="J823"/>
  <c r="I823"/>
  <c r="H823"/>
  <c r="O818"/>
  <c r="M818"/>
  <c r="O817"/>
  <c r="M817"/>
  <c r="O816"/>
  <c r="M816"/>
  <c r="K815"/>
  <c r="J815"/>
  <c r="I815"/>
  <c r="H815"/>
  <c r="O814"/>
  <c r="M814"/>
  <c r="O813"/>
  <c r="M813"/>
  <c r="O812"/>
  <c r="M812"/>
  <c r="K811"/>
  <c r="J811"/>
  <c r="I811"/>
  <c r="H811"/>
  <c r="J805"/>
  <c r="I805"/>
  <c r="K806"/>
  <c r="K802" s="1"/>
  <c r="J806"/>
  <c r="I801"/>
  <c r="I797" s="1"/>
  <c r="O794"/>
  <c r="M794"/>
  <c r="O793"/>
  <c r="N793"/>
  <c r="M793"/>
  <c r="L793"/>
  <c r="O792"/>
  <c r="N792"/>
  <c r="M792"/>
  <c r="L792"/>
  <c r="K791"/>
  <c r="J791"/>
  <c r="I791"/>
  <c r="H791"/>
  <c r="K790"/>
  <c r="K786" s="1"/>
  <c r="J790"/>
  <c r="I790"/>
  <c r="I786" s="1"/>
  <c r="H790"/>
  <c r="H786" s="1"/>
  <c r="K789"/>
  <c r="J789"/>
  <c r="J785" s="1"/>
  <c r="I789"/>
  <c r="I785" s="1"/>
  <c r="H789"/>
  <c r="H785" s="1"/>
  <c r="K788"/>
  <c r="K784" s="1"/>
  <c r="J788"/>
  <c r="I788"/>
  <c r="I784" s="1"/>
  <c r="H788"/>
  <c r="O782"/>
  <c r="M782"/>
  <c r="O781"/>
  <c r="M781"/>
  <c r="O780"/>
  <c r="N780"/>
  <c r="M780"/>
  <c r="L780"/>
  <c r="K779"/>
  <c r="J779"/>
  <c r="I779"/>
  <c r="H779"/>
  <c r="K778"/>
  <c r="K774" s="1"/>
  <c r="O774" s="1"/>
  <c r="J778"/>
  <c r="I778"/>
  <c r="H778"/>
  <c r="H774" s="1"/>
  <c r="K777"/>
  <c r="K773" s="1"/>
  <c r="O773" s="1"/>
  <c r="J777"/>
  <c r="I777"/>
  <c r="H777"/>
  <c r="H773" s="1"/>
  <c r="K776"/>
  <c r="J776"/>
  <c r="J775" s="1"/>
  <c r="I776"/>
  <c r="H776"/>
  <c r="H775" s="1"/>
  <c r="I774"/>
  <c r="I773"/>
  <c r="O770"/>
  <c r="M770"/>
  <c r="O769"/>
  <c r="M769"/>
  <c r="O768"/>
  <c r="N768"/>
  <c r="M768"/>
  <c r="L768"/>
  <c r="K767"/>
  <c r="J767"/>
  <c r="I767"/>
  <c r="H767"/>
  <c r="K766"/>
  <c r="J766"/>
  <c r="I766"/>
  <c r="H766"/>
  <c r="K765"/>
  <c r="J765"/>
  <c r="I765"/>
  <c r="H765"/>
  <c r="K764"/>
  <c r="J764"/>
  <c r="I764"/>
  <c r="I763" s="1"/>
  <c r="H764"/>
  <c r="H763" s="1"/>
  <c r="K763"/>
  <c r="O762"/>
  <c r="M762"/>
  <c r="O761"/>
  <c r="M761"/>
  <c r="O760"/>
  <c r="M760"/>
  <c r="K759"/>
  <c r="J759"/>
  <c r="I759"/>
  <c r="H759"/>
  <c r="O758"/>
  <c r="M758"/>
  <c r="O757"/>
  <c r="N757"/>
  <c r="M757"/>
  <c r="L757"/>
  <c r="O756"/>
  <c r="N756"/>
  <c r="M756"/>
  <c r="K755"/>
  <c r="J755"/>
  <c r="I755"/>
  <c r="H755"/>
  <c r="O754"/>
  <c r="M754"/>
  <c r="O753"/>
  <c r="M753"/>
  <c r="O752"/>
  <c r="N752"/>
  <c r="M752"/>
  <c r="L752"/>
  <c r="K751"/>
  <c r="J751"/>
  <c r="I751"/>
  <c r="H751"/>
  <c r="K750"/>
  <c r="K746" s="1"/>
  <c r="J750"/>
  <c r="I750"/>
  <c r="I746" s="1"/>
  <c r="H750"/>
  <c r="H746" s="1"/>
  <c r="K749"/>
  <c r="J749"/>
  <c r="J745" s="1"/>
  <c r="I749"/>
  <c r="I745" s="1"/>
  <c r="H749"/>
  <c r="H745" s="1"/>
  <c r="K748"/>
  <c r="J748"/>
  <c r="J744" s="1"/>
  <c r="I748"/>
  <c r="I744" s="1"/>
  <c r="H748"/>
  <c r="J746"/>
  <c r="O742"/>
  <c r="M742"/>
  <c r="O741"/>
  <c r="M741"/>
  <c r="O740"/>
  <c r="M740"/>
  <c r="K739"/>
  <c r="J739"/>
  <c r="I739"/>
  <c r="H739"/>
  <c r="O738"/>
  <c r="M738"/>
  <c r="O737"/>
  <c r="N737"/>
  <c r="M737"/>
  <c r="L737"/>
  <c r="O736"/>
  <c r="N736"/>
  <c r="M736"/>
  <c r="L736"/>
  <c r="K735"/>
  <c r="J735"/>
  <c r="I735"/>
  <c r="H735"/>
  <c r="K734"/>
  <c r="J734"/>
  <c r="I734"/>
  <c r="H734"/>
  <c r="K733"/>
  <c r="J733"/>
  <c r="I733"/>
  <c r="H733"/>
  <c r="K732"/>
  <c r="J732"/>
  <c r="J731" s="1"/>
  <c r="I732"/>
  <c r="H732"/>
  <c r="K731"/>
  <c r="H731"/>
  <c r="I707"/>
  <c r="H707"/>
  <c r="K707"/>
  <c r="K706"/>
  <c r="K702" s="1"/>
  <c r="J706"/>
  <c r="J702" s="1"/>
  <c r="I706"/>
  <c r="I702" s="1"/>
  <c r="H706"/>
  <c r="H702" s="1"/>
  <c r="K705"/>
  <c r="J705"/>
  <c r="I705"/>
  <c r="I701" s="1"/>
  <c r="H705"/>
  <c r="K704"/>
  <c r="I704"/>
  <c r="K703"/>
  <c r="O690"/>
  <c r="M690"/>
  <c r="O689"/>
  <c r="M689"/>
  <c r="O688"/>
  <c r="M688"/>
  <c r="K687"/>
  <c r="J687"/>
  <c r="I687"/>
  <c r="H687"/>
  <c r="K686"/>
  <c r="J686"/>
  <c r="I686"/>
  <c r="H686"/>
  <c r="K685"/>
  <c r="J685"/>
  <c r="I685"/>
  <c r="H685"/>
  <c r="K684"/>
  <c r="J684"/>
  <c r="I684"/>
  <c r="H684"/>
  <c r="K683"/>
  <c r="J683"/>
  <c r="I683"/>
  <c r="H683"/>
  <c r="O682"/>
  <c r="M682"/>
  <c r="O681"/>
  <c r="M681"/>
  <c r="O680"/>
  <c r="M680"/>
  <c r="K679"/>
  <c r="J679"/>
  <c r="I679"/>
  <c r="H679"/>
  <c r="K678"/>
  <c r="J678"/>
  <c r="I678"/>
  <c r="H678"/>
  <c r="K677"/>
  <c r="J677"/>
  <c r="I677"/>
  <c r="H677"/>
  <c r="K676"/>
  <c r="J676"/>
  <c r="I676"/>
  <c r="H676"/>
  <c r="K675"/>
  <c r="J675"/>
  <c r="I675"/>
  <c r="H675"/>
  <c r="O674"/>
  <c r="M674"/>
  <c r="O673"/>
  <c r="M673"/>
  <c r="O672"/>
  <c r="M672"/>
  <c r="K671"/>
  <c r="J671"/>
  <c r="I671"/>
  <c r="H671"/>
  <c r="O670"/>
  <c r="M670"/>
  <c r="O669"/>
  <c r="M669"/>
  <c r="O668"/>
  <c r="N668"/>
  <c r="M668"/>
  <c r="L668"/>
  <c r="K667"/>
  <c r="J667"/>
  <c r="I667"/>
  <c r="H667"/>
  <c r="O666"/>
  <c r="M666"/>
  <c r="O662"/>
  <c r="M662"/>
  <c r="O661"/>
  <c r="N661"/>
  <c r="M661"/>
  <c r="L661"/>
  <c r="O660"/>
  <c r="N660"/>
  <c r="M660"/>
  <c r="L660"/>
  <c r="K659"/>
  <c r="J659"/>
  <c r="I659"/>
  <c r="H659"/>
  <c r="O657"/>
  <c r="M657"/>
  <c r="O656"/>
  <c r="N656"/>
  <c r="M656"/>
  <c r="L656"/>
  <c r="O655"/>
  <c r="N655"/>
  <c r="M655"/>
  <c r="L655"/>
  <c r="K654"/>
  <c r="J654"/>
  <c r="I654"/>
  <c r="H654"/>
  <c r="K653"/>
  <c r="J653"/>
  <c r="I653"/>
  <c r="H653"/>
  <c r="K652"/>
  <c r="J652"/>
  <c r="I652"/>
  <c r="H652"/>
  <c r="K651"/>
  <c r="J651"/>
  <c r="I651"/>
  <c r="I650" s="1"/>
  <c r="H651"/>
  <c r="H650" s="1"/>
  <c r="K649"/>
  <c r="J649"/>
  <c r="I649"/>
  <c r="H649"/>
  <c r="K648"/>
  <c r="J648"/>
  <c r="I648"/>
  <c r="H648"/>
  <c r="K647"/>
  <c r="J647"/>
  <c r="I647"/>
  <c r="H647"/>
  <c r="K646"/>
  <c r="J646"/>
  <c r="I646"/>
  <c r="H646"/>
  <c r="K644"/>
  <c r="J644"/>
  <c r="I644"/>
  <c r="I640" s="1"/>
  <c r="H644"/>
  <c r="K643"/>
  <c r="J643"/>
  <c r="I643"/>
  <c r="I639" s="1"/>
  <c r="I635" s="1"/>
  <c r="H643"/>
  <c r="K642"/>
  <c r="J642"/>
  <c r="I642"/>
  <c r="I638" s="1"/>
  <c r="H642"/>
  <c r="H641"/>
  <c r="I636"/>
  <c r="O624"/>
  <c r="M624"/>
  <c r="O623"/>
  <c r="M623"/>
  <c r="O622"/>
  <c r="M622"/>
  <c r="K621"/>
  <c r="J621"/>
  <c r="I621"/>
  <c r="H621"/>
  <c r="K620"/>
  <c r="J620"/>
  <c r="I620"/>
  <c r="H620"/>
  <c r="K619"/>
  <c r="J619"/>
  <c r="I619"/>
  <c r="H619"/>
  <c r="K618"/>
  <c r="J618"/>
  <c r="I618"/>
  <c r="H618"/>
  <c r="K617"/>
  <c r="J617"/>
  <c r="I617"/>
  <c r="H617"/>
  <c r="O396"/>
  <c r="M396"/>
  <c r="O394"/>
  <c r="K393"/>
  <c r="J393"/>
  <c r="I393"/>
  <c r="H393"/>
  <c r="O392"/>
  <c r="M392"/>
  <c r="O391"/>
  <c r="M391"/>
  <c r="O390"/>
  <c r="M390"/>
  <c r="K389"/>
  <c r="J389"/>
  <c r="I389"/>
  <c r="H389"/>
  <c r="O388"/>
  <c r="M388"/>
  <c r="O387"/>
  <c r="M387"/>
  <c r="O386"/>
  <c r="M386"/>
  <c r="K385"/>
  <c r="J385"/>
  <c r="I385"/>
  <c r="H385"/>
  <c r="O384"/>
  <c r="M384"/>
  <c r="O383"/>
  <c r="M383"/>
  <c r="O382"/>
  <c r="K381"/>
  <c r="J381"/>
  <c r="I381"/>
  <c r="H381"/>
  <c r="O380"/>
  <c r="M380"/>
  <c r="O379"/>
  <c r="M379"/>
  <c r="O378"/>
  <c r="K377"/>
  <c r="J377"/>
  <c r="I377"/>
  <c r="H377"/>
  <c r="O372"/>
  <c r="M372"/>
  <c r="O371"/>
  <c r="M371"/>
  <c r="O370"/>
  <c r="K369"/>
  <c r="J369"/>
  <c r="I369"/>
  <c r="H369"/>
  <c r="O368"/>
  <c r="M368"/>
  <c r="O367"/>
  <c r="M367"/>
  <c r="O366"/>
  <c r="M366"/>
  <c r="K365"/>
  <c r="J365"/>
  <c r="I365"/>
  <c r="H365"/>
  <c r="O356"/>
  <c r="M356"/>
  <c r="O354"/>
  <c r="N354"/>
  <c r="M354"/>
  <c r="L354"/>
  <c r="K353"/>
  <c r="J353"/>
  <c r="I353"/>
  <c r="H353"/>
  <c r="O352"/>
  <c r="O351"/>
  <c r="O350"/>
  <c r="M350"/>
  <c r="K349"/>
  <c r="J349"/>
  <c r="I349"/>
  <c r="H349"/>
  <c r="O348"/>
  <c r="M348"/>
  <c r="O347"/>
  <c r="M347"/>
  <c r="O346"/>
  <c r="M346"/>
  <c r="K345"/>
  <c r="J345"/>
  <c r="I345"/>
  <c r="H345"/>
  <c r="O328"/>
  <c r="M328"/>
  <c r="O327"/>
  <c r="M327"/>
  <c r="O326"/>
  <c r="M326"/>
  <c r="K325"/>
  <c r="J325"/>
  <c r="I325"/>
  <c r="H325"/>
  <c r="O324"/>
  <c r="M324"/>
  <c r="O323"/>
  <c r="M323"/>
  <c r="O322"/>
  <c r="M322"/>
  <c r="K321"/>
  <c r="J321"/>
  <c r="I321"/>
  <c r="H321"/>
  <c r="O320"/>
  <c r="M320"/>
  <c r="O319"/>
  <c r="M319"/>
  <c r="O318"/>
  <c r="M318"/>
  <c r="K317"/>
  <c r="J317"/>
  <c r="I317"/>
  <c r="H317"/>
  <c r="O312"/>
  <c r="M312"/>
  <c r="O311"/>
  <c r="M311"/>
  <c r="O310"/>
  <c r="M310"/>
  <c r="K309"/>
  <c r="J309"/>
  <c r="I309"/>
  <c r="H309"/>
  <c r="O308"/>
  <c r="M308"/>
  <c r="O307"/>
  <c r="M307"/>
  <c r="O306"/>
  <c r="M306"/>
  <c r="K305"/>
  <c r="J305"/>
  <c r="I305"/>
  <c r="H305"/>
  <c r="O304"/>
  <c r="M304"/>
  <c r="O303"/>
  <c r="M303"/>
  <c r="O302"/>
  <c r="M302"/>
  <c r="K301"/>
  <c r="J301"/>
  <c r="I301"/>
  <c r="H301"/>
  <c r="O300"/>
  <c r="M300"/>
  <c r="O299"/>
  <c r="M299"/>
  <c r="O298"/>
  <c r="M298"/>
  <c r="K297"/>
  <c r="J297"/>
  <c r="I297"/>
  <c r="H297"/>
  <c r="O296"/>
  <c r="M296"/>
  <c r="O295"/>
  <c r="M295"/>
  <c r="O294"/>
  <c r="M294"/>
  <c r="K293"/>
  <c r="J293"/>
  <c r="I293"/>
  <c r="H293"/>
  <c r="O292"/>
  <c r="M292"/>
  <c r="O291"/>
  <c r="M291"/>
  <c r="O290"/>
  <c r="M290"/>
  <c r="K289"/>
  <c r="J289"/>
  <c r="I289"/>
  <c r="H289"/>
  <c r="O288"/>
  <c r="M288"/>
  <c r="O287"/>
  <c r="M287"/>
  <c r="O286"/>
  <c r="M286"/>
  <c r="K285"/>
  <c r="J285"/>
  <c r="I285"/>
  <c r="H285"/>
  <c r="O284"/>
  <c r="M284"/>
  <c r="O283"/>
  <c r="M283"/>
  <c r="O282"/>
  <c r="M282"/>
  <c r="K281"/>
  <c r="J281"/>
  <c r="I281"/>
  <c r="H281"/>
  <c r="O280"/>
  <c r="M280"/>
  <c r="O279"/>
  <c r="M279"/>
  <c r="O278"/>
  <c r="M278"/>
  <c r="K277"/>
  <c r="J277"/>
  <c r="I277"/>
  <c r="H277"/>
  <c r="O276"/>
  <c r="M276"/>
  <c r="O275"/>
  <c r="M275"/>
  <c r="O274"/>
  <c r="M274"/>
  <c r="K273"/>
  <c r="J273"/>
  <c r="I273"/>
  <c r="H273"/>
  <c r="O272"/>
  <c r="M272"/>
  <c r="O271"/>
  <c r="M271"/>
  <c r="O270"/>
  <c r="M270"/>
  <c r="K269"/>
  <c r="J269"/>
  <c r="I269"/>
  <c r="H269"/>
  <c r="O268"/>
  <c r="M268"/>
  <c r="O267"/>
  <c r="M267"/>
  <c r="O266"/>
  <c r="M266"/>
  <c r="K265"/>
  <c r="J265"/>
  <c r="I265"/>
  <c r="H265"/>
  <c r="O264"/>
  <c r="M264"/>
  <c r="O263"/>
  <c r="M263"/>
  <c r="O262"/>
  <c r="M262"/>
  <c r="K261"/>
  <c r="J261"/>
  <c r="I261"/>
  <c r="H261"/>
  <c r="O260"/>
  <c r="M260"/>
  <c r="O259"/>
  <c r="M259"/>
  <c r="O258"/>
  <c r="M258"/>
  <c r="K257"/>
  <c r="J257"/>
  <c r="I257"/>
  <c r="H257"/>
  <c r="O256"/>
  <c r="M256"/>
  <c r="O255"/>
  <c r="M255"/>
  <c r="O254"/>
  <c r="M254"/>
  <c r="K253"/>
  <c r="J253"/>
  <c r="I253"/>
  <c r="H253"/>
  <c r="O252"/>
  <c r="M252"/>
  <c r="O251"/>
  <c r="M251"/>
  <c r="O250"/>
  <c r="M250"/>
  <c r="K249"/>
  <c r="J249"/>
  <c r="I249"/>
  <c r="H249"/>
  <c r="O248"/>
  <c r="M248"/>
  <c r="O247"/>
  <c r="M247"/>
  <c r="O246"/>
  <c r="M246"/>
  <c r="K245"/>
  <c r="J245"/>
  <c r="I245"/>
  <c r="H245"/>
  <c r="O244"/>
  <c r="M244"/>
  <c r="O243"/>
  <c r="M243"/>
  <c r="O242"/>
  <c r="M242"/>
  <c r="K241"/>
  <c r="J241"/>
  <c r="I241"/>
  <c r="H241"/>
  <c r="O240"/>
  <c r="M240"/>
  <c r="O239"/>
  <c r="M239"/>
  <c r="O238"/>
  <c r="M238"/>
  <c r="K237"/>
  <c r="J237"/>
  <c r="I237"/>
  <c r="H237"/>
  <c r="O236"/>
  <c r="M236"/>
  <c r="O235"/>
  <c r="M235"/>
  <c r="O234"/>
  <c r="M234"/>
  <c r="K233"/>
  <c r="J233"/>
  <c r="I233"/>
  <c r="H233"/>
  <c r="I229"/>
  <c r="K228"/>
  <c r="I228"/>
  <c r="H228"/>
  <c r="K227"/>
  <c r="J227"/>
  <c r="J223" s="1"/>
  <c r="I227"/>
  <c r="K226"/>
  <c r="I226"/>
  <c r="I222" s="1"/>
  <c r="O216"/>
  <c r="M216"/>
  <c r="K213"/>
  <c r="J213"/>
  <c r="I213"/>
  <c r="H213"/>
  <c r="O211"/>
  <c r="M211"/>
  <c r="O210"/>
  <c r="M210"/>
  <c r="O209"/>
  <c r="N209"/>
  <c r="M209"/>
  <c r="L209"/>
  <c r="K208"/>
  <c r="J208"/>
  <c r="I208"/>
  <c r="H208"/>
  <c r="K207"/>
  <c r="O207" s="1"/>
  <c r="J207"/>
  <c r="I207"/>
  <c r="H207"/>
  <c r="K206"/>
  <c r="J206"/>
  <c r="I206"/>
  <c r="H206"/>
  <c r="K205"/>
  <c r="J205"/>
  <c r="I205"/>
  <c r="H205"/>
  <c r="K204"/>
  <c r="J204"/>
  <c r="I204"/>
  <c r="H204"/>
  <c r="K202"/>
  <c r="O202" s="1"/>
  <c r="J202"/>
  <c r="I202"/>
  <c r="I198" s="1"/>
  <c r="H202"/>
  <c r="K201"/>
  <c r="J201"/>
  <c r="I201"/>
  <c r="I197" s="1"/>
  <c r="H201"/>
  <c r="K200"/>
  <c r="K196" s="1"/>
  <c r="J200"/>
  <c r="I200"/>
  <c r="I196" s="1"/>
  <c r="I195" s="1"/>
  <c r="H200"/>
  <c r="K199"/>
  <c r="K198"/>
  <c r="J198"/>
  <c r="H198"/>
  <c r="J197"/>
  <c r="H197"/>
  <c r="O194"/>
  <c r="O193"/>
  <c r="M193"/>
  <c r="O192"/>
  <c r="N192"/>
  <c r="M192"/>
  <c r="L192"/>
  <c r="K191"/>
  <c r="J191"/>
  <c r="I191"/>
  <c r="H191"/>
  <c r="O190"/>
  <c r="M190"/>
  <c r="O189"/>
  <c r="M189"/>
  <c r="O188"/>
  <c r="M188"/>
  <c r="K187"/>
  <c r="J187"/>
  <c r="I187"/>
  <c r="H187"/>
  <c r="O186"/>
  <c r="M186"/>
  <c r="O185"/>
  <c r="M185"/>
  <c r="O184"/>
  <c r="M184"/>
  <c r="K183"/>
  <c r="J183"/>
  <c r="I183"/>
  <c r="H183"/>
  <c r="O181"/>
  <c r="O180"/>
  <c r="M180"/>
  <c r="O179"/>
  <c r="N179"/>
  <c r="M179"/>
  <c r="L179"/>
  <c r="K178"/>
  <c r="J178"/>
  <c r="I178"/>
  <c r="H178"/>
  <c r="K177"/>
  <c r="J177"/>
  <c r="I177"/>
  <c r="H177"/>
  <c r="K176"/>
  <c r="J176"/>
  <c r="I176"/>
  <c r="H176"/>
  <c r="K175"/>
  <c r="J175"/>
  <c r="I175"/>
  <c r="H175"/>
  <c r="J174"/>
  <c r="K172"/>
  <c r="J172"/>
  <c r="I172"/>
  <c r="H172"/>
  <c r="O172" s="1"/>
  <c r="K171"/>
  <c r="J171"/>
  <c r="I171"/>
  <c r="H171"/>
  <c r="K170"/>
  <c r="K166" s="1"/>
  <c r="K165" s="1"/>
  <c r="J170"/>
  <c r="I170"/>
  <c r="I169" s="1"/>
  <c r="H170"/>
  <c r="K169"/>
  <c r="J169"/>
  <c r="H169"/>
  <c r="K168"/>
  <c r="J168"/>
  <c r="I168"/>
  <c r="I142" s="1"/>
  <c r="H168"/>
  <c r="H142" s="1"/>
  <c r="K167"/>
  <c r="J167"/>
  <c r="I167"/>
  <c r="H167"/>
  <c r="J166"/>
  <c r="J165" s="1"/>
  <c r="I166"/>
  <c r="I165" s="1"/>
  <c r="H166"/>
  <c r="H165"/>
  <c r="O164"/>
  <c r="M164"/>
  <c r="O163"/>
  <c r="M163"/>
  <c r="O162"/>
  <c r="M162"/>
  <c r="K161"/>
  <c r="J161"/>
  <c r="I161"/>
  <c r="H161"/>
  <c r="O159"/>
  <c r="M159"/>
  <c r="O158"/>
  <c r="M158"/>
  <c r="O157"/>
  <c r="N157"/>
  <c r="M157"/>
  <c r="L157"/>
  <c r="K156"/>
  <c r="J156"/>
  <c r="I156"/>
  <c r="H156"/>
  <c r="K155"/>
  <c r="J155"/>
  <c r="I155"/>
  <c r="H155"/>
  <c r="K154"/>
  <c r="J154"/>
  <c r="I154"/>
  <c r="H154"/>
  <c r="K153"/>
  <c r="J153"/>
  <c r="I153"/>
  <c r="H153"/>
  <c r="K152"/>
  <c r="J152"/>
  <c r="I152"/>
  <c r="H152"/>
  <c r="K150"/>
  <c r="O150" s="1"/>
  <c r="J150"/>
  <c r="I150"/>
  <c r="H150"/>
  <c r="K149"/>
  <c r="J149"/>
  <c r="I149"/>
  <c r="H149"/>
  <c r="K148"/>
  <c r="K147" s="1"/>
  <c r="J148"/>
  <c r="J147" s="1"/>
  <c r="I148"/>
  <c r="H148"/>
  <c r="I147"/>
  <c r="H147"/>
  <c r="K146"/>
  <c r="O146" s="1"/>
  <c r="J146"/>
  <c r="I146"/>
  <c r="H146"/>
  <c r="K145"/>
  <c r="J145"/>
  <c r="J141" s="1"/>
  <c r="I145"/>
  <c r="H145"/>
  <c r="I144"/>
  <c r="H144"/>
  <c r="I143"/>
  <c r="H143"/>
  <c r="K142"/>
  <c r="J142"/>
  <c r="O113"/>
  <c r="M113"/>
  <c r="O112"/>
  <c r="N112"/>
  <c r="M112"/>
  <c r="L112"/>
  <c r="O111"/>
  <c r="M111"/>
  <c r="K110"/>
  <c r="J110"/>
  <c r="I110"/>
  <c r="H110"/>
  <c r="K97"/>
  <c r="J96"/>
  <c r="I96"/>
  <c r="K95"/>
  <c r="I95"/>
  <c r="K94"/>
  <c r="I94"/>
  <c r="O92"/>
  <c r="O91"/>
  <c r="M91"/>
  <c r="O90"/>
  <c r="N90"/>
  <c r="M90"/>
  <c r="L90"/>
  <c r="K89"/>
  <c r="J89"/>
  <c r="I89"/>
  <c r="H89"/>
  <c r="O83"/>
  <c r="O82"/>
  <c r="N82"/>
  <c r="M82"/>
  <c r="L82"/>
  <c r="O81"/>
  <c r="N81"/>
  <c r="M81"/>
  <c r="L81"/>
  <c r="K80"/>
  <c r="J80"/>
  <c r="I80"/>
  <c r="H80"/>
  <c r="K74"/>
  <c r="J74"/>
  <c r="J70" s="1"/>
  <c r="J66" s="1"/>
  <c r="I74"/>
  <c r="I70" s="1"/>
  <c r="I66" s="1"/>
  <c r="H74"/>
  <c r="K73"/>
  <c r="K69" s="1"/>
  <c r="K65" s="1"/>
  <c r="J73"/>
  <c r="J69" s="1"/>
  <c r="I73"/>
  <c r="I69" s="1"/>
  <c r="H73"/>
  <c r="K72"/>
  <c r="K68" s="1"/>
  <c r="J72"/>
  <c r="J68" s="1"/>
  <c r="I72"/>
  <c r="I71" s="1"/>
  <c r="H72"/>
  <c r="H71" s="1"/>
  <c r="K71"/>
  <c r="K70"/>
  <c r="H70"/>
  <c r="H69"/>
  <c r="H68"/>
  <c r="O62"/>
  <c r="M62"/>
  <c r="O61"/>
  <c r="M61"/>
  <c r="K59"/>
  <c r="J59"/>
  <c r="I59"/>
  <c r="H59"/>
  <c r="O58"/>
  <c r="M58"/>
  <c r="O57"/>
  <c r="M57"/>
  <c r="K55"/>
  <c r="J55"/>
  <c r="I55"/>
  <c r="H55"/>
  <c r="O54"/>
  <c r="M54"/>
  <c r="O53"/>
  <c r="M53"/>
  <c r="O52"/>
  <c r="N52"/>
  <c r="M52"/>
  <c r="L52"/>
  <c r="K51"/>
  <c r="J51"/>
  <c r="I51"/>
  <c r="H51"/>
  <c r="O50"/>
  <c r="M50"/>
  <c r="O49"/>
  <c r="M49"/>
  <c r="O48"/>
  <c r="M48"/>
  <c r="K47"/>
  <c r="J47"/>
  <c r="I47"/>
  <c r="H47"/>
  <c r="O41"/>
  <c r="M41"/>
  <c r="O40"/>
  <c r="N40"/>
  <c r="M40"/>
  <c r="L40"/>
  <c r="O39"/>
  <c r="N39"/>
  <c r="M39"/>
  <c r="L39"/>
  <c r="K38"/>
  <c r="J38"/>
  <c r="I38"/>
  <c r="H38"/>
  <c r="K37"/>
  <c r="J37"/>
  <c r="I37"/>
  <c r="H37"/>
  <c r="K36"/>
  <c r="J36"/>
  <c r="I36"/>
  <c r="I34" s="1"/>
  <c r="H36"/>
  <c r="K35"/>
  <c r="J35"/>
  <c r="H35"/>
  <c r="H34" s="1"/>
  <c r="J34"/>
  <c r="K28"/>
  <c r="J28"/>
  <c r="I28"/>
  <c r="H28"/>
  <c r="K27"/>
  <c r="K23" s="1"/>
  <c r="K19" s="1"/>
  <c r="J27"/>
  <c r="J23" s="1"/>
  <c r="J19" s="1"/>
  <c r="I27"/>
  <c r="I23" s="1"/>
  <c r="I19" s="1"/>
  <c r="H27"/>
  <c r="H23" s="1"/>
  <c r="H19" s="1"/>
  <c r="K26"/>
  <c r="J26"/>
  <c r="J22" s="1"/>
  <c r="I26"/>
  <c r="H26"/>
  <c r="K24"/>
  <c r="J24"/>
  <c r="I24"/>
  <c r="H24"/>
  <c r="K20"/>
  <c r="J20"/>
  <c r="I20"/>
  <c r="H20"/>
  <c r="I93" l="1"/>
  <c r="K34"/>
  <c r="K155" i="23"/>
  <c r="K836" i="21"/>
  <c r="I731"/>
  <c r="K144"/>
  <c r="K143" s="1"/>
  <c r="N143" s="1"/>
  <c r="J144"/>
  <c r="J143" s="1"/>
  <c r="J97"/>
  <c r="I65"/>
  <c r="J94"/>
  <c r="M94" s="1"/>
  <c r="J64"/>
  <c r="J93"/>
  <c r="I97"/>
  <c r="K25"/>
  <c r="J65"/>
  <c r="J63" s="1"/>
  <c r="I223"/>
  <c r="I221" s="1"/>
  <c r="J71"/>
  <c r="O142"/>
  <c r="K224"/>
  <c r="K220" s="1"/>
  <c r="J639"/>
  <c r="J635" s="1"/>
  <c r="I700"/>
  <c r="I703"/>
  <c r="J701"/>
  <c r="L705"/>
  <c r="M705"/>
  <c r="O811"/>
  <c r="I76"/>
  <c r="H843"/>
  <c r="M843" s="1"/>
  <c r="K93"/>
  <c r="I140"/>
  <c r="I139" s="1"/>
  <c r="I141"/>
  <c r="K222"/>
  <c r="H224"/>
  <c r="H638"/>
  <c r="H639"/>
  <c r="H640"/>
  <c r="H636" s="1"/>
  <c r="N651"/>
  <c r="O651"/>
  <c r="N652"/>
  <c r="O652"/>
  <c r="H701"/>
  <c r="H703"/>
  <c r="N707"/>
  <c r="O707"/>
  <c r="I747"/>
  <c r="O765"/>
  <c r="O766"/>
  <c r="I787"/>
  <c r="O786"/>
  <c r="K102"/>
  <c r="H223"/>
  <c r="H219" s="1"/>
  <c r="M95" i="23"/>
  <c r="N156"/>
  <c r="N157"/>
  <c r="K66" i="21"/>
  <c r="I220"/>
  <c r="I224"/>
  <c r="O703"/>
  <c r="N703"/>
  <c r="J641"/>
  <c r="L641" s="1"/>
  <c r="J638"/>
  <c r="J634" s="1"/>
  <c r="J640"/>
  <c r="K804"/>
  <c r="J155" i="23"/>
  <c r="H64" i="21"/>
  <c r="K64"/>
  <c r="O64" s="1"/>
  <c r="K223"/>
  <c r="K219" s="1"/>
  <c r="K638"/>
  <c r="N638" s="1"/>
  <c r="K639"/>
  <c r="K635" s="1"/>
  <c r="K640"/>
  <c r="K636" s="1"/>
  <c r="O636" s="1"/>
  <c r="J650"/>
  <c r="L650" s="1"/>
  <c r="M651"/>
  <c r="L651"/>
  <c r="L652"/>
  <c r="M652"/>
  <c r="K700"/>
  <c r="N704"/>
  <c r="O704"/>
  <c r="K701"/>
  <c r="O701" s="1"/>
  <c r="O705"/>
  <c r="N705"/>
  <c r="H730"/>
  <c r="H726" s="1"/>
  <c r="H722" s="1"/>
  <c r="I155" i="23"/>
  <c r="O157"/>
  <c r="M129"/>
  <c r="N128"/>
  <c r="O108" i="22"/>
  <c r="M110"/>
  <c r="M111"/>
  <c r="M112"/>
  <c r="M64"/>
  <c r="J108"/>
  <c r="M108" s="1"/>
  <c r="O109"/>
  <c r="O110"/>
  <c r="O111"/>
  <c r="O112"/>
  <c r="H772" i="21"/>
  <c r="H771" s="1"/>
  <c r="M650"/>
  <c r="O55"/>
  <c r="O59"/>
  <c r="M819"/>
  <c r="O100"/>
  <c r="O819"/>
  <c r="K229"/>
  <c r="O229" s="1"/>
  <c r="I225"/>
  <c r="K225"/>
  <c r="J229"/>
  <c r="L229" s="1"/>
  <c r="H226"/>
  <c r="J226"/>
  <c r="K140"/>
  <c r="H97"/>
  <c r="H95"/>
  <c r="H96"/>
  <c r="H66" s="1"/>
  <c r="H67"/>
  <c r="I68"/>
  <c r="O20"/>
  <c r="O24"/>
  <c r="H25"/>
  <c r="O25" s="1"/>
  <c r="H22"/>
  <c r="M150" i="23"/>
  <c r="L128"/>
  <c r="O150"/>
  <c r="N659" i="21"/>
  <c r="J835"/>
  <c r="M835" s="1"/>
  <c r="O846"/>
  <c r="H836"/>
  <c r="H839"/>
  <c r="H835"/>
  <c r="K835"/>
  <c r="N835" s="1"/>
  <c r="I840"/>
  <c r="N733"/>
  <c r="N731"/>
  <c r="N732"/>
  <c r="N735"/>
  <c r="J704"/>
  <c r="N654"/>
  <c r="N165"/>
  <c r="N170"/>
  <c r="N166"/>
  <c r="K63"/>
  <c r="K67"/>
  <c r="J67"/>
  <c r="M67" s="1"/>
  <c r="I25"/>
  <c r="K22"/>
  <c r="O22" s="1"/>
  <c r="J18"/>
  <c r="J21"/>
  <c r="J25"/>
  <c r="M25" s="1"/>
  <c r="I22"/>
  <c r="O129" i="23"/>
  <c r="O128"/>
  <c r="M128"/>
  <c r="H155"/>
  <c r="N155" s="1"/>
  <c r="M156"/>
  <c r="M157"/>
  <c r="M158"/>
  <c r="O156"/>
  <c r="L156"/>
  <c r="N147"/>
  <c r="N148"/>
  <c r="N151"/>
  <c r="L147"/>
  <c r="L148"/>
  <c r="L151"/>
  <c r="M147"/>
  <c r="O147"/>
  <c r="M148"/>
  <c r="O148"/>
  <c r="M149"/>
  <c r="O149"/>
  <c r="M151"/>
  <c r="O151"/>
  <c r="O135"/>
  <c r="M135"/>
  <c r="L95"/>
  <c r="N95"/>
  <c r="O95"/>
  <c r="N294" i="22"/>
  <c r="L294"/>
  <c r="M294"/>
  <c r="O294"/>
  <c r="N847" i="21"/>
  <c r="L847"/>
  <c r="M847"/>
  <c r="O847"/>
  <c r="L836"/>
  <c r="M837"/>
  <c r="M838"/>
  <c r="L839"/>
  <c r="L840"/>
  <c r="M841"/>
  <c r="M842"/>
  <c r="L844"/>
  <c r="M845"/>
  <c r="M846"/>
  <c r="N836"/>
  <c r="O837"/>
  <c r="O838"/>
  <c r="N839"/>
  <c r="N840"/>
  <c r="O841"/>
  <c r="O842"/>
  <c r="N844"/>
  <c r="O845"/>
  <c r="M836"/>
  <c r="O836"/>
  <c r="M839"/>
  <c r="O839"/>
  <c r="M840"/>
  <c r="O840"/>
  <c r="M844"/>
  <c r="O844"/>
  <c r="N827"/>
  <c r="L827"/>
  <c r="M827"/>
  <c r="O827"/>
  <c r="I807"/>
  <c r="O237"/>
  <c r="O253"/>
  <c r="O281"/>
  <c r="O285"/>
  <c r="M105"/>
  <c r="M104"/>
  <c r="O123"/>
  <c r="M123"/>
  <c r="O155"/>
  <c r="O187"/>
  <c r="N667"/>
  <c r="O739"/>
  <c r="O759"/>
  <c r="O823"/>
  <c r="M79"/>
  <c r="M115"/>
  <c r="O397"/>
  <c r="M401"/>
  <c r="O405"/>
  <c r="M409"/>
  <c r="O413"/>
  <c r="M417"/>
  <c r="O421"/>
  <c r="M425"/>
  <c r="O429"/>
  <c r="M433"/>
  <c r="O437"/>
  <c r="M445"/>
  <c r="O449"/>
  <c r="M453"/>
  <c r="O457"/>
  <c r="M461"/>
  <c r="M481"/>
  <c r="O28"/>
  <c r="O37"/>
  <c r="O177"/>
  <c r="O198"/>
  <c r="O233"/>
  <c r="O241"/>
  <c r="O245"/>
  <c r="O249"/>
  <c r="O257"/>
  <c r="O261"/>
  <c r="O265"/>
  <c r="O269"/>
  <c r="O273"/>
  <c r="O277"/>
  <c r="O289"/>
  <c r="O293"/>
  <c r="O297"/>
  <c r="O301"/>
  <c r="O305"/>
  <c r="O309"/>
  <c r="O317"/>
  <c r="O321"/>
  <c r="O325"/>
  <c r="O345"/>
  <c r="O349"/>
  <c r="O381"/>
  <c r="M397"/>
  <c r="O401"/>
  <c r="M405"/>
  <c r="O409"/>
  <c r="M413"/>
  <c r="O417"/>
  <c r="M421"/>
  <c r="O425"/>
  <c r="M429"/>
  <c r="O433"/>
  <c r="M437"/>
  <c r="O445"/>
  <c r="M449"/>
  <c r="O453"/>
  <c r="M457"/>
  <c r="O461"/>
  <c r="O481"/>
  <c r="O373"/>
  <c r="M373"/>
  <c r="O228"/>
  <c r="K218"/>
  <c r="M313"/>
  <c r="O313"/>
  <c r="O232"/>
  <c r="H220"/>
  <c r="I199"/>
  <c r="N169"/>
  <c r="O102"/>
  <c r="M102"/>
  <c r="M103"/>
  <c r="J76"/>
  <c r="M76" s="1"/>
  <c r="M85"/>
  <c r="O85"/>
  <c r="O70"/>
  <c r="O74"/>
  <c r="O76"/>
  <c r="M77"/>
  <c r="O77"/>
  <c r="M78"/>
  <c r="O78"/>
  <c r="L785"/>
  <c r="N791"/>
  <c r="J772"/>
  <c r="L772" s="1"/>
  <c r="N779"/>
  <c r="M775"/>
  <c r="N755"/>
  <c r="J729"/>
  <c r="J725" s="1"/>
  <c r="J743"/>
  <c r="J728"/>
  <c r="J724" s="1"/>
  <c r="K747"/>
  <c r="O747" s="1"/>
  <c r="N763"/>
  <c r="I729"/>
  <c r="I725" s="1"/>
  <c r="I721" s="1"/>
  <c r="N643"/>
  <c r="I218"/>
  <c r="O227"/>
  <c r="O231"/>
  <c r="O226"/>
  <c r="O230"/>
  <c r="O353"/>
  <c r="O204"/>
  <c r="O205"/>
  <c r="O206"/>
  <c r="O213"/>
  <c r="O208"/>
  <c r="O191"/>
  <c r="H174"/>
  <c r="O183"/>
  <c r="N178"/>
  <c r="O152"/>
  <c r="O153"/>
  <c r="O154"/>
  <c r="O161"/>
  <c r="O144"/>
  <c r="O145"/>
  <c r="O147"/>
  <c r="O148"/>
  <c r="O149"/>
  <c r="O156"/>
  <c r="H141"/>
  <c r="M141" s="1"/>
  <c r="O94"/>
  <c r="O97"/>
  <c r="O98"/>
  <c r="O99"/>
  <c r="O110"/>
  <c r="O68"/>
  <c r="O69"/>
  <c r="O71"/>
  <c r="O72"/>
  <c r="O73"/>
  <c r="O80"/>
  <c r="O51"/>
  <c r="O34"/>
  <c r="O35"/>
  <c r="O36"/>
  <c r="O47"/>
  <c r="O19"/>
  <c r="O23"/>
  <c r="N26"/>
  <c r="N27"/>
  <c r="O38"/>
  <c r="I641"/>
  <c r="O642"/>
  <c r="N642"/>
  <c r="K641"/>
  <c r="M706"/>
  <c r="M734"/>
  <c r="J730"/>
  <c r="H747"/>
  <c r="H744"/>
  <c r="L748"/>
  <c r="J747"/>
  <c r="I775"/>
  <c r="I772"/>
  <c r="I771" s="1"/>
  <c r="N776"/>
  <c r="K775"/>
  <c r="N775" s="1"/>
  <c r="K772"/>
  <c r="O772" s="1"/>
  <c r="H787"/>
  <c r="H784"/>
  <c r="H783" s="1"/>
  <c r="L788"/>
  <c r="J787"/>
  <c r="J784"/>
  <c r="N789"/>
  <c r="K785"/>
  <c r="N785" s="1"/>
  <c r="O802"/>
  <c r="K798"/>
  <c r="O798" s="1"/>
  <c r="I803"/>
  <c r="I800"/>
  <c r="M806"/>
  <c r="J802"/>
  <c r="K174"/>
  <c r="O174" s="1"/>
  <c r="H199"/>
  <c r="H196"/>
  <c r="O196" s="1"/>
  <c r="L200"/>
  <c r="J199"/>
  <c r="J196"/>
  <c r="O201"/>
  <c r="K197"/>
  <c r="K195" s="1"/>
  <c r="M618"/>
  <c r="M619"/>
  <c r="M620"/>
  <c r="O644"/>
  <c r="L764"/>
  <c r="J763"/>
  <c r="M777"/>
  <c r="J773"/>
  <c r="M773" s="1"/>
  <c r="M778"/>
  <c r="J774"/>
  <c r="M774" s="1"/>
  <c r="M790"/>
  <c r="J786"/>
  <c r="M786" s="1"/>
  <c r="K800"/>
  <c r="M805"/>
  <c r="J801"/>
  <c r="H807"/>
  <c r="N807" s="1"/>
  <c r="H804"/>
  <c r="O804" s="1"/>
  <c r="L808"/>
  <c r="J807"/>
  <c r="J804"/>
  <c r="O809"/>
  <c r="K805"/>
  <c r="L89"/>
  <c r="M176"/>
  <c r="M197"/>
  <c r="N199"/>
  <c r="M710"/>
  <c r="M748"/>
  <c r="M759"/>
  <c r="L767"/>
  <c r="M767"/>
  <c r="M788"/>
  <c r="O806"/>
  <c r="M810"/>
  <c r="M811"/>
  <c r="M19"/>
  <c r="M20"/>
  <c r="M22"/>
  <c r="M23"/>
  <c r="L26"/>
  <c r="L27"/>
  <c r="M34"/>
  <c r="M35"/>
  <c r="M36"/>
  <c r="M37"/>
  <c r="M38"/>
  <c r="M47"/>
  <c r="M51"/>
  <c r="M55"/>
  <c r="M59"/>
  <c r="M64"/>
  <c r="M68"/>
  <c r="M69"/>
  <c r="M70"/>
  <c r="M71"/>
  <c r="M72"/>
  <c r="M73"/>
  <c r="M74"/>
  <c r="M80"/>
  <c r="N89"/>
  <c r="M95"/>
  <c r="M96"/>
  <c r="M97"/>
  <c r="M98"/>
  <c r="M99"/>
  <c r="M100"/>
  <c r="M110"/>
  <c r="M142"/>
  <c r="M143"/>
  <c r="N144"/>
  <c r="M144"/>
  <c r="M145"/>
  <c r="M146"/>
  <c r="N147"/>
  <c r="M147"/>
  <c r="N148"/>
  <c r="M148"/>
  <c r="M149"/>
  <c r="M150"/>
  <c r="M152"/>
  <c r="M153"/>
  <c r="M154"/>
  <c r="M155"/>
  <c r="N156"/>
  <c r="M156"/>
  <c r="M161"/>
  <c r="M165"/>
  <c r="M166"/>
  <c r="M167"/>
  <c r="M168"/>
  <c r="M169"/>
  <c r="M170"/>
  <c r="M171"/>
  <c r="M174"/>
  <c r="I174"/>
  <c r="M200"/>
  <c r="M365"/>
  <c r="M369"/>
  <c r="M377"/>
  <c r="M385"/>
  <c r="M389"/>
  <c r="M393"/>
  <c r="M617"/>
  <c r="M621"/>
  <c r="K650"/>
  <c r="M653"/>
  <c r="M671"/>
  <c r="M675"/>
  <c r="M676"/>
  <c r="M677"/>
  <c r="M678"/>
  <c r="M679"/>
  <c r="M683"/>
  <c r="M684"/>
  <c r="M685"/>
  <c r="M686"/>
  <c r="M687"/>
  <c r="M746"/>
  <c r="M750"/>
  <c r="L751"/>
  <c r="M751"/>
  <c r="M764"/>
  <c r="L775"/>
  <c r="O778"/>
  <c r="I783"/>
  <c r="M785"/>
  <c r="K787"/>
  <c r="N787" s="1"/>
  <c r="O790"/>
  <c r="M808"/>
  <c r="O165"/>
  <c r="O166"/>
  <c r="O167"/>
  <c r="O168"/>
  <c r="O169"/>
  <c r="O170"/>
  <c r="O171"/>
  <c r="M175"/>
  <c r="M177"/>
  <c r="L178"/>
  <c r="M178"/>
  <c r="M183"/>
  <c r="M187"/>
  <c r="N191"/>
  <c r="M191"/>
  <c r="M198"/>
  <c r="N200"/>
  <c r="M202"/>
  <c r="M204"/>
  <c r="M205"/>
  <c r="M206"/>
  <c r="M207"/>
  <c r="M208"/>
  <c r="M213"/>
  <c r="M227"/>
  <c r="M228"/>
  <c r="M230"/>
  <c r="M231"/>
  <c r="M232"/>
  <c r="M233"/>
  <c r="M237"/>
  <c r="M241"/>
  <c r="M245"/>
  <c r="M249"/>
  <c r="M253"/>
  <c r="M257"/>
  <c r="M261"/>
  <c r="M265"/>
  <c r="M269"/>
  <c r="M273"/>
  <c r="M277"/>
  <c r="M281"/>
  <c r="M285"/>
  <c r="M289"/>
  <c r="M293"/>
  <c r="M297"/>
  <c r="M301"/>
  <c r="M305"/>
  <c r="M309"/>
  <c r="M317"/>
  <c r="M321"/>
  <c r="M325"/>
  <c r="M345"/>
  <c r="M349"/>
  <c r="M353"/>
  <c r="O365"/>
  <c r="O369"/>
  <c r="O377"/>
  <c r="M381"/>
  <c r="O385"/>
  <c r="O389"/>
  <c r="O393"/>
  <c r="O618"/>
  <c r="O620"/>
  <c r="O643"/>
  <c r="M644"/>
  <c r="N646"/>
  <c r="N647"/>
  <c r="N648"/>
  <c r="M649"/>
  <c r="O653"/>
  <c r="O687"/>
  <c r="O735"/>
  <c r="M739"/>
  <c r="L745"/>
  <c r="L749"/>
  <c r="M749"/>
  <c r="I730"/>
  <c r="I726" s="1"/>
  <c r="I722" s="1"/>
  <c r="I16" s="1"/>
  <c r="K730"/>
  <c r="N751"/>
  <c r="L755"/>
  <c r="M755"/>
  <c r="N764"/>
  <c r="M765"/>
  <c r="M766"/>
  <c r="N767"/>
  <c r="L776"/>
  <c r="M776"/>
  <c r="O777"/>
  <c r="L779"/>
  <c r="M779"/>
  <c r="N788"/>
  <c r="L789"/>
  <c r="M789"/>
  <c r="L791"/>
  <c r="M791"/>
  <c r="N808"/>
  <c r="M809"/>
  <c r="O810"/>
  <c r="M815"/>
  <c r="M823"/>
  <c r="L19"/>
  <c r="N19"/>
  <c r="L22"/>
  <c r="L23"/>
  <c r="N23"/>
  <c r="M26"/>
  <c r="O26"/>
  <c r="M27"/>
  <c r="O27"/>
  <c r="L38"/>
  <c r="N38"/>
  <c r="L51"/>
  <c r="N51"/>
  <c r="L64"/>
  <c r="N64"/>
  <c r="L68"/>
  <c r="N68"/>
  <c r="L69"/>
  <c r="N69"/>
  <c r="L71"/>
  <c r="N71"/>
  <c r="L72"/>
  <c r="N72"/>
  <c r="L73"/>
  <c r="N73"/>
  <c r="L80"/>
  <c r="N80"/>
  <c r="M89"/>
  <c r="O89"/>
  <c r="L94"/>
  <c r="N94"/>
  <c r="N95"/>
  <c r="L97"/>
  <c r="N97"/>
  <c r="L98"/>
  <c r="N98"/>
  <c r="L99"/>
  <c r="N99"/>
  <c r="L110"/>
  <c r="N110"/>
  <c r="L143"/>
  <c r="L144"/>
  <c r="L147"/>
  <c r="L148"/>
  <c r="L156"/>
  <c r="L165"/>
  <c r="L166"/>
  <c r="L169"/>
  <c r="L170"/>
  <c r="O175"/>
  <c r="O176"/>
  <c r="O178"/>
  <c r="L191"/>
  <c r="O197"/>
  <c r="O199"/>
  <c r="O200"/>
  <c r="M201"/>
  <c r="L208"/>
  <c r="N208"/>
  <c r="L227"/>
  <c r="N227"/>
  <c r="L230"/>
  <c r="N230"/>
  <c r="L231"/>
  <c r="N231"/>
  <c r="L353"/>
  <c r="N353"/>
  <c r="O617"/>
  <c r="O619"/>
  <c r="O621"/>
  <c r="H634"/>
  <c r="H635"/>
  <c r="J636"/>
  <c r="O638"/>
  <c r="M642"/>
  <c r="L642"/>
  <c r="M643"/>
  <c r="L643"/>
  <c r="O646"/>
  <c r="O647"/>
  <c r="O648"/>
  <c r="O649"/>
  <c r="O654"/>
  <c r="O659"/>
  <c r="O667"/>
  <c r="O671"/>
  <c r="O676"/>
  <c r="O678"/>
  <c r="O683"/>
  <c r="O685"/>
  <c r="O706"/>
  <c r="J707"/>
  <c r="O710"/>
  <c r="H728"/>
  <c r="H729"/>
  <c r="H725" s="1"/>
  <c r="H721" s="1"/>
  <c r="O731"/>
  <c r="O732"/>
  <c r="O733"/>
  <c r="O734"/>
  <c r="M735"/>
  <c r="L735"/>
  <c r="M744"/>
  <c r="M745"/>
  <c r="O750"/>
  <c r="O751"/>
  <c r="O755"/>
  <c r="O788"/>
  <c r="O789"/>
  <c r="O815"/>
  <c r="I743"/>
  <c r="I728"/>
  <c r="N748"/>
  <c r="K744"/>
  <c r="N749"/>
  <c r="K745"/>
  <c r="K726"/>
  <c r="O635"/>
  <c r="M646"/>
  <c r="L646"/>
  <c r="M647"/>
  <c r="L647"/>
  <c r="M648"/>
  <c r="L648"/>
  <c r="M654"/>
  <c r="L654"/>
  <c r="M659"/>
  <c r="L659"/>
  <c r="M667"/>
  <c r="L667"/>
  <c r="O675"/>
  <c r="O677"/>
  <c r="O679"/>
  <c r="O684"/>
  <c r="O686"/>
  <c r="M731"/>
  <c r="L731"/>
  <c r="M732"/>
  <c r="L732"/>
  <c r="M733"/>
  <c r="L733"/>
  <c r="O748"/>
  <c r="O749"/>
  <c r="O763"/>
  <c r="O764"/>
  <c r="O767"/>
  <c r="O775"/>
  <c r="O776"/>
  <c r="O779"/>
  <c r="O791"/>
  <c r="O808"/>
  <c r="L835" l="1"/>
  <c r="O787"/>
  <c r="N747"/>
  <c r="J727"/>
  <c r="N639"/>
  <c r="O639"/>
  <c r="L639"/>
  <c r="L638"/>
  <c r="M638"/>
  <c r="M641"/>
  <c r="M229"/>
  <c r="O143"/>
  <c r="O67"/>
  <c r="N22"/>
  <c r="M639"/>
  <c r="L635"/>
  <c r="L25"/>
  <c r="K221"/>
  <c r="O835"/>
  <c r="L843"/>
  <c r="J225"/>
  <c r="J222"/>
  <c r="M222" s="1"/>
  <c r="L701"/>
  <c r="M701"/>
  <c r="I219"/>
  <c r="I217" s="1"/>
  <c r="O785"/>
  <c r="O730"/>
  <c r="L226"/>
  <c r="L67"/>
  <c r="M772"/>
  <c r="J637"/>
  <c r="N25"/>
  <c r="N701"/>
  <c r="K217"/>
  <c r="L707"/>
  <c r="M707"/>
  <c r="O640"/>
  <c r="O843"/>
  <c r="N843"/>
  <c r="N67"/>
  <c r="M640"/>
  <c r="O96"/>
  <c r="L704"/>
  <c r="M704"/>
  <c r="H225"/>
  <c r="O225" s="1"/>
  <c r="H222"/>
  <c r="O222" s="1"/>
  <c r="H637"/>
  <c r="O807"/>
  <c r="N650"/>
  <c r="O650"/>
  <c r="O66"/>
  <c r="M66"/>
  <c r="H93"/>
  <c r="H65"/>
  <c r="H15" s="1"/>
  <c r="I67"/>
  <c r="I64"/>
  <c r="I63" s="1"/>
  <c r="N229"/>
  <c r="N226"/>
  <c r="N225"/>
  <c r="L223"/>
  <c r="M226"/>
  <c r="L95"/>
  <c r="O95"/>
  <c r="H18"/>
  <c r="H21"/>
  <c r="I836"/>
  <c r="I835" s="1"/>
  <c r="I839"/>
  <c r="J700"/>
  <c r="J703"/>
  <c r="O220"/>
  <c r="H16"/>
  <c r="O219"/>
  <c r="K21"/>
  <c r="K18"/>
  <c r="J17"/>
  <c r="I21"/>
  <c r="I18"/>
  <c r="L155" i="23"/>
  <c r="O155"/>
  <c r="M155"/>
  <c r="O784" i="21"/>
  <c r="H700"/>
  <c r="H699" s="1"/>
  <c r="M728"/>
  <c r="J726"/>
  <c r="M730"/>
  <c r="N222"/>
  <c r="N223"/>
  <c r="N219"/>
  <c r="H221"/>
  <c r="O224"/>
  <c r="M729"/>
  <c r="H218"/>
  <c r="O223"/>
  <c r="L807"/>
  <c r="M807"/>
  <c r="H803"/>
  <c r="H800"/>
  <c r="N800" s="1"/>
  <c r="M801"/>
  <c r="J797"/>
  <c r="M797" s="1"/>
  <c r="K796"/>
  <c r="L199"/>
  <c r="M199"/>
  <c r="H195"/>
  <c r="O195" s="1"/>
  <c r="H140"/>
  <c r="M802"/>
  <c r="J798"/>
  <c r="M798" s="1"/>
  <c r="I796"/>
  <c r="I795" s="1"/>
  <c r="I799"/>
  <c r="L784"/>
  <c r="M784"/>
  <c r="J783"/>
  <c r="L747"/>
  <c r="M747"/>
  <c r="L744"/>
  <c r="H743"/>
  <c r="K637"/>
  <c r="K634"/>
  <c r="N634" s="1"/>
  <c r="I637"/>
  <c r="I634"/>
  <c r="I633" s="1"/>
  <c r="N804"/>
  <c r="N784"/>
  <c r="J771"/>
  <c r="M702"/>
  <c r="O805"/>
  <c r="K801"/>
  <c r="L804"/>
  <c r="M804"/>
  <c r="J800"/>
  <c r="J803"/>
  <c r="L763"/>
  <c r="M763"/>
  <c r="M224"/>
  <c r="J220"/>
  <c r="M223"/>
  <c r="J219"/>
  <c r="K141"/>
  <c r="L196"/>
  <c r="M196"/>
  <c r="J140"/>
  <c r="J195"/>
  <c r="L787"/>
  <c r="M787"/>
  <c r="N772"/>
  <c r="K771"/>
  <c r="O641"/>
  <c r="N641"/>
  <c r="K803"/>
  <c r="N196"/>
  <c r="K783"/>
  <c r="M726"/>
  <c r="J722"/>
  <c r="M722" s="1"/>
  <c r="J720"/>
  <c r="J723"/>
  <c r="M636"/>
  <c r="H633"/>
  <c r="I699"/>
  <c r="L729"/>
  <c r="J633"/>
  <c r="M634"/>
  <c r="O726"/>
  <c r="K722"/>
  <c r="O745"/>
  <c r="K729"/>
  <c r="N745"/>
  <c r="O744"/>
  <c r="K743"/>
  <c r="K728"/>
  <c r="N744"/>
  <c r="I727"/>
  <c r="I724"/>
  <c r="O702"/>
  <c r="H724"/>
  <c r="M724" s="1"/>
  <c r="H727"/>
  <c r="M725"/>
  <c r="L725"/>
  <c r="J721"/>
  <c r="N635"/>
  <c r="K699"/>
  <c r="L728"/>
  <c r="M635"/>
  <c r="L634"/>
  <c r="M637" l="1"/>
  <c r="L222"/>
  <c r="I15"/>
  <c r="L637"/>
  <c r="N221"/>
  <c r="L703"/>
  <c r="M703"/>
  <c r="L225"/>
  <c r="M225"/>
  <c r="L93"/>
  <c r="O93"/>
  <c r="M93"/>
  <c r="N93"/>
  <c r="J221"/>
  <c r="M221" s="1"/>
  <c r="J218"/>
  <c r="J217" s="1"/>
  <c r="L65"/>
  <c r="H63"/>
  <c r="O65"/>
  <c r="M65"/>
  <c r="N65"/>
  <c r="H17"/>
  <c r="M17" s="1"/>
  <c r="M18"/>
  <c r="L18"/>
  <c r="M21"/>
  <c r="L21"/>
  <c r="O722"/>
  <c r="K16"/>
  <c r="J15"/>
  <c r="M220"/>
  <c r="J16"/>
  <c r="O221"/>
  <c r="O21"/>
  <c r="N21"/>
  <c r="K17"/>
  <c r="O18"/>
  <c r="N18"/>
  <c r="I17"/>
  <c r="N700"/>
  <c r="L700"/>
  <c r="O700"/>
  <c r="M700"/>
  <c r="N699"/>
  <c r="O699"/>
  <c r="H217"/>
  <c r="O218"/>
  <c r="N218"/>
  <c r="N771"/>
  <c r="O771"/>
  <c r="L195"/>
  <c r="M195"/>
  <c r="O141"/>
  <c r="K139"/>
  <c r="L800"/>
  <c r="J799"/>
  <c r="J796"/>
  <c r="M800"/>
  <c r="L771"/>
  <c r="M771"/>
  <c r="N637"/>
  <c r="O637"/>
  <c r="H139"/>
  <c r="O140"/>
  <c r="N140"/>
  <c r="N195"/>
  <c r="N783"/>
  <c r="O783"/>
  <c r="N803"/>
  <c r="O803"/>
  <c r="M140"/>
  <c r="J139"/>
  <c r="L140"/>
  <c r="M219"/>
  <c r="L219"/>
  <c r="L803"/>
  <c r="M803"/>
  <c r="O801"/>
  <c r="K797"/>
  <c r="O797" s="1"/>
  <c r="K633"/>
  <c r="N633" s="1"/>
  <c r="O634"/>
  <c r="L743"/>
  <c r="M743"/>
  <c r="L783"/>
  <c r="M783"/>
  <c r="H799"/>
  <c r="H796"/>
  <c r="H795" s="1"/>
  <c r="O800"/>
  <c r="J699"/>
  <c r="K799"/>
  <c r="L727"/>
  <c r="M727"/>
  <c r="I723"/>
  <c r="I720"/>
  <c r="I14" s="1"/>
  <c r="O743"/>
  <c r="N743"/>
  <c r="M633"/>
  <c r="L633"/>
  <c r="J719"/>
  <c r="M721"/>
  <c r="L721"/>
  <c r="H723"/>
  <c r="L723" s="1"/>
  <c r="H720"/>
  <c r="M720" s="1"/>
  <c r="O728"/>
  <c r="K727"/>
  <c r="K724"/>
  <c r="N728"/>
  <c r="O729"/>
  <c r="K725"/>
  <c r="N729"/>
  <c r="L724"/>
  <c r="L221" l="1"/>
  <c r="J14"/>
  <c r="J13" s="1"/>
  <c r="M723"/>
  <c r="L218"/>
  <c r="M218"/>
  <c r="O63"/>
  <c r="L63"/>
  <c r="M63"/>
  <c r="N63"/>
  <c r="L17"/>
  <c r="H14"/>
  <c r="H13" s="1"/>
  <c r="O633"/>
  <c r="O17"/>
  <c r="N17"/>
  <c r="L699"/>
  <c r="M699"/>
  <c r="N217"/>
  <c r="O217"/>
  <c r="N799"/>
  <c r="O799"/>
  <c r="M139"/>
  <c r="L139"/>
  <c r="L796"/>
  <c r="M796"/>
  <c r="J795"/>
  <c r="M217"/>
  <c r="L217"/>
  <c r="K795"/>
  <c r="L799"/>
  <c r="M799"/>
  <c r="O139"/>
  <c r="N139"/>
  <c r="O796"/>
  <c r="N796"/>
  <c r="O725"/>
  <c r="K721"/>
  <c r="K15" s="1"/>
  <c r="N725"/>
  <c r="O727"/>
  <c r="N727"/>
  <c r="M15"/>
  <c r="L15"/>
  <c r="L720"/>
  <c r="H719"/>
  <c r="M719" s="1"/>
  <c r="O724"/>
  <c r="K723"/>
  <c r="K720"/>
  <c r="K14" s="1"/>
  <c r="N724"/>
  <c r="I719"/>
  <c r="I13"/>
  <c r="L719" l="1"/>
  <c r="L14"/>
  <c r="M14"/>
  <c r="L795"/>
  <c r="M795"/>
  <c r="N795"/>
  <c r="O795"/>
  <c r="M13"/>
  <c r="L13"/>
  <c r="O720"/>
  <c r="K719"/>
  <c r="N720"/>
  <c r="O723"/>
  <c r="N723"/>
  <c r="O721"/>
  <c r="N721"/>
  <c r="O15" l="1"/>
  <c r="N15"/>
  <c r="O14"/>
  <c r="K13"/>
  <c r="N14"/>
  <c r="O719"/>
  <c r="N719"/>
  <c r="O13" l="1"/>
  <c r="N13"/>
  <c r="H77" i="19" l="1"/>
  <c r="O164" i="24" l="1"/>
  <c r="N164"/>
  <c r="M164"/>
  <c r="L164"/>
  <c r="O291" i="22" l="1"/>
  <c r="M291"/>
  <c r="O106"/>
  <c r="O105"/>
  <c r="M106"/>
  <c r="M105"/>
  <c r="O39" i="25" l="1"/>
  <c r="M39"/>
  <c r="O35"/>
  <c r="M35"/>
  <c r="O34"/>
  <c r="M34"/>
  <c r="L97" i="17"/>
  <c r="M97"/>
  <c r="N97"/>
  <c r="O97"/>
  <c r="I76"/>
  <c r="J76"/>
  <c r="K76"/>
  <c r="I77"/>
  <c r="J77"/>
  <c r="K77"/>
  <c r="I78"/>
  <c r="J78"/>
  <c r="K78"/>
  <c r="H77"/>
  <c r="H78"/>
  <c r="H76"/>
  <c r="O86"/>
  <c r="O85"/>
  <c r="O84"/>
  <c r="M84"/>
  <c r="K83"/>
  <c r="J83"/>
  <c r="I83"/>
  <c r="H83"/>
  <c r="O129" i="19"/>
  <c r="N129"/>
  <c r="M129"/>
  <c r="L129"/>
  <c r="I77"/>
  <c r="J77"/>
  <c r="K77"/>
  <c r="I78"/>
  <c r="J78"/>
  <c r="K78"/>
  <c r="I79"/>
  <c r="J79"/>
  <c r="K79"/>
  <c r="H78"/>
  <c r="H79"/>
  <c r="I93"/>
  <c r="J93"/>
  <c r="J92" s="1"/>
  <c r="K93"/>
  <c r="I94"/>
  <c r="J94"/>
  <c r="K94"/>
  <c r="K92" s="1"/>
  <c r="I95"/>
  <c r="J95"/>
  <c r="K95"/>
  <c r="H94"/>
  <c r="H92" s="1"/>
  <c r="H95"/>
  <c r="H93"/>
  <c r="O98"/>
  <c r="M98"/>
  <c r="O97"/>
  <c r="N97"/>
  <c r="M97"/>
  <c r="L97"/>
  <c r="K96"/>
  <c r="J96"/>
  <c r="I96"/>
  <c r="H96"/>
  <c r="I92"/>
  <c r="N91"/>
  <c r="L91"/>
  <c r="O90"/>
  <c r="M90"/>
  <c r="O89"/>
  <c r="M89"/>
  <c r="K88"/>
  <c r="J88"/>
  <c r="I88"/>
  <c r="H88"/>
  <c r="M88" s="1"/>
  <c r="O73"/>
  <c r="M73"/>
  <c r="K72"/>
  <c r="J72"/>
  <c r="I72"/>
  <c r="H72"/>
  <c r="O52"/>
  <c r="N52"/>
  <c r="M52"/>
  <c r="L52"/>
  <c r="K51"/>
  <c r="J51"/>
  <c r="I51"/>
  <c r="H51"/>
  <c r="O28"/>
  <c r="N28"/>
  <c r="M28"/>
  <c r="L28"/>
  <c r="I24"/>
  <c r="J24"/>
  <c r="K24"/>
  <c r="I25"/>
  <c r="J25"/>
  <c r="K25"/>
  <c r="I26"/>
  <c r="J26"/>
  <c r="K26"/>
  <c r="H25"/>
  <c r="H26"/>
  <c r="H24"/>
  <c r="H769" i="24"/>
  <c r="O772"/>
  <c r="M772"/>
  <c r="O771"/>
  <c r="M771"/>
  <c r="O770"/>
  <c r="N770"/>
  <c r="M770"/>
  <c r="L770"/>
  <c r="K769"/>
  <c r="J769"/>
  <c r="L769" s="1"/>
  <c r="I769"/>
  <c r="O768"/>
  <c r="M768"/>
  <c r="O767"/>
  <c r="M767"/>
  <c r="O766"/>
  <c r="M766"/>
  <c r="K765"/>
  <c r="J765"/>
  <c r="I765"/>
  <c r="H765"/>
  <c r="O591"/>
  <c r="N591"/>
  <c r="M591"/>
  <c r="L591"/>
  <c r="K590"/>
  <c r="J590"/>
  <c r="I590"/>
  <c r="H590"/>
  <c r="O446"/>
  <c r="M446"/>
  <c r="O445"/>
  <c r="M445"/>
  <c r="O444"/>
  <c r="M444"/>
  <c r="K443"/>
  <c r="J443"/>
  <c r="M443" s="1"/>
  <c r="I443"/>
  <c r="H443"/>
  <c r="O442"/>
  <c r="M442"/>
  <c r="O441"/>
  <c r="M441"/>
  <c r="O440"/>
  <c r="M440"/>
  <c r="K439"/>
  <c r="O439" s="1"/>
  <c r="J439"/>
  <c r="I439"/>
  <c r="H439"/>
  <c r="H33"/>
  <c r="I36"/>
  <c r="O48"/>
  <c r="M48"/>
  <c r="O47"/>
  <c r="M47"/>
  <c r="O46"/>
  <c r="N46"/>
  <c r="M46"/>
  <c r="L46"/>
  <c r="K45"/>
  <c r="J45"/>
  <c r="I45"/>
  <c r="H45"/>
  <c r="O44"/>
  <c r="M44"/>
  <c r="O43"/>
  <c r="M43"/>
  <c r="K41"/>
  <c r="J41"/>
  <c r="I41"/>
  <c r="H41"/>
  <c r="K35"/>
  <c r="J35"/>
  <c r="I35"/>
  <c r="H35"/>
  <c r="K34"/>
  <c r="J34"/>
  <c r="I34"/>
  <c r="H34"/>
  <c r="K33"/>
  <c r="J33"/>
  <c r="I33"/>
  <c r="H32"/>
  <c r="O39"/>
  <c r="M39"/>
  <c r="O38"/>
  <c r="M38"/>
  <c r="N37"/>
  <c r="L37"/>
  <c r="K36"/>
  <c r="J36"/>
  <c r="H36"/>
  <c r="O185" i="28"/>
  <c r="M185"/>
  <c r="O184"/>
  <c r="M184"/>
  <c r="O183"/>
  <c r="M183"/>
  <c r="K182"/>
  <c r="J182"/>
  <c r="I182"/>
  <c r="H182"/>
  <c r="O181"/>
  <c r="M181"/>
  <c r="O180"/>
  <c r="M180"/>
  <c r="O179"/>
  <c r="M179"/>
  <c r="K178"/>
  <c r="J178"/>
  <c r="I178"/>
  <c r="H178"/>
  <c r="O173"/>
  <c r="M173"/>
  <c r="O172"/>
  <c r="M172"/>
  <c r="O171"/>
  <c r="M171"/>
  <c r="K170"/>
  <c r="J170"/>
  <c r="I170"/>
  <c r="H170"/>
  <c r="O169"/>
  <c r="M169"/>
  <c r="O168"/>
  <c r="M168"/>
  <c r="O167"/>
  <c r="M167"/>
  <c r="K166"/>
  <c r="J166"/>
  <c r="I166"/>
  <c r="H166"/>
  <c r="O165"/>
  <c r="M165"/>
  <c r="O164"/>
  <c r="M164"/>
  <c r="O163"/>
  <c r="M163"/>
  <c r="K162"/>
  <c r="J162"/>
  <c r="I162"/>
  <c r="H162"/>
  <c r="O161"/>
  <c r="M161"/>
  <c r="O160"/>
  <c r="M160"/>
  <c r="O159"/>
  <c r="M159"/>
  <c r="K158"/>
  <c r="J158"/>
  <c r="I158"/>
  <c r="H158"/>
  <c r="O28"/>
  <c r="O32"/>
  <c r="O31"/>
  <c r="O33"/>
  <c r="M33"/>
  <c r="K30"/>
  <c r="J30"/>
  <c r="I30"/>
  <c r="H30"/>
  <c r="O489" i="26"/>
  <c r="M489"/>
  <c r="K486"/>
  <c r="J486"/>
  <c r="I486"/>
  <c r="H486"/>
  <c r="O485"/>
  <c r="M485"/>
  <c r="K482"/>
  <c r="J482"/>
  <c r="I482"/>
  <c r="H482"/>
  <c r="O481"/>
  <c r="M481"/>
  <c r="K478"/>
  <c r="J478"/>
  <c r="I478"/>
  <c r="H478"/>
  <c r="O477"/>
  <c r="M477"/>
  <c r="K474"/>
  <c r="J474"/>
  <c r="I474"/>
  <c r="H474"/>
  <c r="I447"/>
  <c r="J447"/>
  <c r="K447"/>
  <c r="I448"/>
  <c r="J448"/>
  <c r="K448"/>
  <c r="I449"/>
  <c r="J449"/>
  <c r="K449"/>
  <c r="H448"/>
  <c r="H449"/>
  <c r="H447"/>
  <c r="O469"/>
  <c r="M469"/>
  <c r="K466"/>
  <c r="J466"/>
  <c r="I466"/>
  <c r="H466"/>
  <c r="O465"/>
  <c r="M465"/>
  <c r="K462"/>
  <c r="J462"/>
  <c r="I462"/>
  <c r="H462"/>
  <c r="O461"/>
  <c r="M461"/>
  <c r="K458"/>
  <c r="J458"/>
  <c r="I458"/>
  <c r="H458"/>
  <c r="O457"/>
  <c r="M457"/>
  <c r="K454"/>
  <c r="J454"/>
  <c r="I454"/>
  <c r="H454"/>
  <c r="I427"/>
  <c r="J427"/>
  <c r="K427"/>
  <c r="I428"/>
  <c r="J428"/>
  <c r="K428"/>
  <c r="I429"/>
  <c r="J429"/>
  <c r="K429"/>
  <c r="H428"/>
  <c r="H429"/>
  <c r="H427"/>
  <c r="O435"/>
  <c r="N435"/>
  <c r="M435"/>
  <c r="L435"/>
  <c r="O437"/>
  <c r="M437"/>
  <c r="K434"/>
  <c r="J434"/>
  <c r="I434"/>
  <c r="H434"/>
  <c r="M434" s="1"/>
  <c r="O397"/>
  <c r="M397"/>
  <c r="O396"/>
  <c r="M396"/>
  <c r="O395"/>
  <c r="N395"/>
  <c r="M395"/>
  <c r="L395"/>
  <c r="K394"/>
  <c r="J394"/>
  <c r="I394"/>
  <c r="H394"/>
  <c r="O389"/>
  <c r="M389"/>
  <c r="O387"/>
  <c r="K386"/>
  <c r="J386"/>
  <c r="I386"/>
  <c r="H386"/>
  <c r="O379"/>
  <c r="N379"/>
  <c r="M379"/>
  <c r="L379"/>
  <c r="K378"/>
  <c r="J378"/>
  <c r="I378"/>
  <c r="H378"/>
  <c r="O375"/>
  <c r="N375"/>
  <c r="M375"/>
  <c r="L375"/>
  <c r="I239"/>
  <c r="J239"/>
  <c r="K239"/>
  <c r="I240"/>
  <c r="J240"/>
  <c r="K240"/>
  <c r="I241"/>
  <c r="J241"/>
  <c r="K241"/>
  <c r="H240"/>
  <c r="H241"/>
  <c r="H239"/>
  <c r="O260"/>
  <c r="M260"/>
  <c r="O259"/>
  <c r="M259"/>
  <c r="O261"/>
  <c r="K258"/>
  <c r="J258"/>
  <c r="I258"/>
  <c r="H258"/>
  <c r="O204"/>
  <c r="O205"/>
  <c r="M205"/>
  <c r="K202"/>
  <c r="J202"/>
  <c r="I202"/>
  <c r="H202"/>
  <c r="O201"/>
  <c r="M201"/>
  <c r="O200"/>
  <c r="M200"/>
  <c r="O199"/>
  <c r="M199"/>
  <c r="K198"/>
  <c r="J198"/>
  <c r="I198"/>
  <c r="H198"/>
  <c r="O107"/>
  <c r="M107"/>
  <c r="O103"/>
  <c r="N103"/>
  <c r="M103"/>
  <c r="L103"/>
  <c r="M439" i="24" l="1"/>
  <c r="O94" i="19"/>
  <c r="O443" i="24"/>
  <c r="L239" i="26"/>
  <c r="N239" s="1"/>
  <c r="J26" i="28"/>
  <c r="H20"/>
  <c r="H16" s="1"/>
  <c r="J21"/>
  <c r="M29"/>
  <c r="H21"/>
  <c r="H17" s="1"/>
  <c r="K21"/>
  <c r="I21"/>
  <c r="I17" s="1"/>
  <c r="M28"/>
  <c r="H26"/>
  <c r="K26"/>
  <c r="O29"/>
  <c r="M25"/>
  <c r="N51" i="19"/>
  <c r="K32" i="24"/>
  <c r="M474" i="26"/>
  <c r="M478"/>
  <c r="M482"/>
  <c r="M486"/>
  <c r="O474"/>
  <c r="O478"/>
  <c r="O482"/>
  <c r="O486"/>
  <c r="I26" i="28"/>
  <c r="J20"/>
  <c r="I20"/>
  <c r="I16" s="1"/>
  <c r="N36" i="24"/>
  <c r="O37"/>
  <c r="J32"/>
  <c r="L32" s="1"/>
  <c r="I32"/>
  <c r="M83" i="17"/>
  <c r="O83"/>
  <c r="L24" i="19"/>
  <c r="N24"/>
  <c r="M24"/>
  <c r="O24"/>
  <c r="M94"/>
  <c r="N92"/>
  <c r="N93"/>
  <c r="N96"/>
  <c r="L92"/>
  <c r="L93"/>
  <c r="L96"/>
  <c r="M92"/>
  <c r="O92"/>
  <c r="M93"/>
  <c r="O93"/>
  <c r="M96"/>
  <c r="O96"/>
  <c r="O88"/>
  <c r="M72"/>
  <c r="O72"/>
  <c r="L51"/>
  <c r="M51"/>
  <c r="O51"/>
  <c r="N769" i="24"/>
  <c r="M765"/>
  <c r="O765"/>
  <c r="M769"/>
  <c r="O769"/>
  <c r="N590"/>
  <c r="L590"/>
  <c r="M590"/>
  <c r="O590"/>
  <c r="M37"/>
  <c r="O34"/>
  <c r="O35"/>
  <c r="O41"/>
  <c r="N45"/>
  <c r="M34"/>
  <c r="M35"/>
  <c r="M41"/>
  <c r="L45"/>
  <c r="M45"/>
  <c r="O45"/>
  <c r="O36"/>
  <c r="N32"/>
  <c r="N33"/>
  <c r="M36"/>
  <c r="L33"/>
  <c r="M32"/>
  <c r="O32"/>
  <c r="M33"/>
  <c r="O33"/>
  <c r="L36"/>
  <c r="M158" i="28"/>
  <c r="M162"/>
  <c r="M166"/>
  <c r="M170"/>
  <c r="M178"/>
  <c r="M182"/>
  <c r="O158"/>
  <c r="O162"/>
  <c r="O166"/>
  <c r="O170"/>
  <c r="O178"/>
  <c r="O182"/>
  <c r="O30"/>
  <c r="M27"/>
  <c r="O27"/>
  <c r="O454" i="26"/>
  <c r="O458"/>
  <c r="O462"/>
  <c r="O466"/>
  <c r="M454"/>
  <c r="M458"/>
  <c r="M462"/>
  <c r="M466"/>
  <c r="L434"/>
  <c r="N434"/>
  <c r="O434"/>
  <c r="O198"/>
  <c r="M202"/>
  <c r="O202"/>
  <c r="O188"/>
  <c r="M188"/>
  <c r="M258"/>
  <c r="O258"/>
  <c r="M239"/>
  <c r="O239"/>
  <c r="M240"/>
  <c r="O240"/>
  <c r="N378"/>
  <c r="O386"/>
  <c r="N394"/>
  <c r="M198"/>
  <c r="L378"/>
  <c r="M386"/>
  <c r="L394"/>
  <c r="M394"/>
  <c r="O394"/>
  <c r="M378"/>
  <c r="O378"/>
  <c r="M23" i="28" l="1"/>
  <c r="N23"/>
  <c r="I22"/>
  <c r="L24"/>
  <c r="H22"/>
  <c r="O25"/>
  <c r="M26"/>
  <c r="J19"/>
  <c r="J18" s="1"/>
  <c r="O24"/>
  <c r="O26"/>
  <c r="O23"/>
  <c r="K17"/>
  <c r="O17" s="1"/>
  <c r="O21"/>
  <c r="M21"/>
  <c r="J17"/>
  <c r="M17" s="1"/>
  <c r="K19"/>
  <c r="N19" s="1"/>
  <c r="L23"/>
  <c r="J22"/>
  <c r="H18"/>
  <c r="H14"/>
  <c r="M24"/>
  <c r="K20"/>
  <c r="O20" s="1"/>
  <c r="I19"/>
  <c r="I18" s="1"/>
  <c r="K22"/>
  <c r="N24"/>
  <c r="K18"/>
  <c r="J16"/>
  <c r="L20"/>
  <c r="M20"/>
  <c r="K15"/>
  <c r="O148" i="25"/>
  <c r="M148"/>
  <c r="O147"/>
  <c r="O146"/>
  <c r="N146"/>
  <c r="M146"/>
  <c r="L146"/>
  <c r="K145"/>
  <c r="J145"/>
  <c r="I145"/>
  <c r="H145"/>
  <c r="M145" s="1"/>
  <c r="O144"/>
  <c r="M144"/>
  <c r="K141"/>
  <c r="J141"/>
  <c r="I141"/>
  <c r="H141"/>
  <c r="K69"/>
  <c r="J69"/>
  <c r="I69"/>
  <c r="H69"/>
  <c r="N30"/>
  <c r="L30"/>
  <c r="I26"/>
  <c r="I22" s="1"/>
  <c r="J26"/>
  <c r="J22" s="1"/>
  <c r="K26"/>
  <c r="K22" s="1"/>
  <c r="I27"/>
  <c r="J27"/>
  <c r="K27"/>
  <c r="I28"/>
  <c r="J28"/>
  <c r="K28"/>
  <c r="H27"/>
  <c r="H28"/>
  <c r="H26"/>
  <c r="O40"/>
  <c r="M40"/>
  <c r="K37"/>
  <c r="J37"/>
  <c r="I37"/>
  <c r="H37"/>
  <c r="O36"/>
  <c r="M36"/>
  <c r="K33"/>
  <c r="J33"/>
  <c r="I33"/>
  <c r="H33"/>
  <c r="M36" i="23"/>
  <c r="O36"/>
  <c r="I193"/>
  <c r="J193"/>
  <c r="K193"/>
  <c r="I194"/>
  <c r="J194"/>
  <c r="K194"/>
  <c r="I195"/>
  <c r="J195"/>
  <c r="K195"/>
  <c r="H194"/>
  <c r="H195"/>
  <c r="M195" s="1"/>
  <c r="H193"/>
  <c r="I189"/>
  <c r="J189"/>
  <c r="J188" s="1"/>
  <c r="K189"/>
  <c r="I190"/>
  <c r="J190"/>
  <c r="K190"/>
  <c r="I191"/>
  <c r="J191"/>
  <c r="K191"/>
  <c r="H190"/>
  <c r="H191"/>
  <c r="M191" s="1"/>
  <c r="H189"/>
  <c r="I184"/>
  <c r="I180" s="1"/>
  <c r="J184"/>
  <c r="J180" s="1"/>
  <c r="K184"/>
  <c r="K180" s="1"/>
  <c r="I185"/>
  <c r="J185"/>
  <c r="J181" s="1"/>
  <c r="K185"/>
  <c r="K181" s="1"/>
  <c r="I186"/>
  <c r="J186"/>
  <c r="K186"/>
  <c r="H177"/>
  <c r="O229"/>
  <c r="M229"/>
  <c r="O227"/>
  <c r="N227"/>
  <c r="M227"/>
  <c r="L227"/>
  <c r="K226"/>
  <c r="J226"/>
  <c r="I226"/>
  <c r="H226"/>
  <c r="O225"/>
  <c r="M225"/>
  <c r="O223"/>
  <c r="N223"/>
  <c r="M223"/>
  <c r="L223"/>
  <c r="K222"/>
  <c r="J222"/>
  <c r="I222"/>
  <c r="H222"/>
  <c r="O221"/>
  <c r="M221"/>
  <c r="O219"/>
  <c r="N219"/>
  <c r="M219"/>
  <c r="L219"/>
  <c r="K218"/>
  <c r="J218"/>
  <c r="I218"/>
  <c r="H218"/>
  <c r="O215"/>
  <c r="N215"/>
  <c r="M215"/>
  <c r="L215"/>
  <c r="O217"/>
  <c r="M217"/>
  <c r="K214"/>
  <c r="J214"/>
  <c r="I214"/>
  <c r="H214"/>
  <c r="O212"/>
  <c r="M212"/>
  <c r="O211"/>
  <c r="M211"/>
  <c r="M208"/>
  <c r="M207"/>
  <c r="M206"/>
  <c r="L206"/>
  <c r="O199"/>
  <c r="O197"/>
  <c r="N197"/>
  <c r="M197"/>
  <c r="L197"/>
  <c r="N206"/>
  <c r="K210"/>
  <c r="J210"/>
  <c r="I210"/>
  <c r="H210"/>
  <c r="O208"/>
  <c r="O207"/>
  <c r="O206"/>
  <c r="K205"/>
  <c r="J205"/>
  <c r="I205"/>
  <c r="H205"/>
  <c r="K201"/>
  <c r="J201"/>
  <c r="I201"/>
  <c r="H201"/>
  <c r="J192"/>
  <c r="H192"/>
  <c r="M199"/>
  <c r="K196"/>
  <c r="J196"/>
  <c r="I196"/>
  <c r="H196"/>
  <c r="K142"/>
  <c r="J142"/>
  <c r="I142"/>
  <c r="H142"/>
  <c r="K141"/>
  <c r="J141"/>
  <c r="I141"/>
  <c r="H141"/>
  <c r="K140"/>
  <c r="J140"/>
  <c r="I140"/>
  <c r="I139" s="1"/>
  <c r="H140"/>
  <c r="H139" s="1"/>
  <c r="K139"/>
  <c r="J139"/>
  <c r="I31"/>
  <c r="J31"/>
  <c r="K31"/>
  <c r="K30" s="1"/>
  <c r="I32"/>
  <c r="I30" s="1"/>
  <c r="J32"/>
  <c r="K32"/>
  <c r="I33"/>
  <c r="J33"/>
  <c r="M33" s="1"/>
  <c r="K33"/>
  <c r="H32"/>
  <c r="H33"/>
  <c r="H31"/>
  <c r="H30" s="1"/>
  <c r="I26"/>
  <c r="J26"/>
  <c r="K26"/>
  <c r="H26"/>
  <c r="O98"/>
  <c r="M98"/>
  <c r="O97"/>
  <c r="M97"/>
  <c r="O94"/>
  <c r="M94"/>
  <c r="O93"/>
  <c r="M93"/>
  <c r="O92"/>
  <c r="N92"/>
  <c r="M92"/>
  <c r="L92"/>
  <c r="K91"/>
  <c r="J91"/>
  <c r="I91"/>
  <c r="H91"/>
  <c r="O90"/>
  <c r="M90"/>
  <c r="O89"/>
  <c r="M89"/>
  <c r="O88"/>
  <c r="K87"/>
  <c r="J87"/>
  <c r="I87"/>
  <c r="H87"/>
  <c r="O42"/>
  <c r="M42"/>
  <c r="O41"/>
  <c r="M41"/>
  <c r="O40"/>
  <c r="M40"/>
  <c r="K39"/>
  <c r="J39"/>
  <c r="I39"/>
  <c r="H39"/>
  <c r="O33"/>
  <c r="I391" i="22"/>
  <c r="J391"/>
  <c r="K391"/>
  <c r="I392"/>
  <c r="J392"/>
  <c r="K392"/>
  <c r="I393"/>
  <c r="J393"/>
  <c r="K393"/>
  <c r="H392"/>
  <c r="H393"/>
  <c r="H391"/>
  <c r="O405"/>
  <c r="M405"/>
  <c r="O404"/>
  <c r="M404"/>
  <c r="O403"/>
  <c r="N403"/>
  <c r="M403"/>
  <c r="L403"/>
  <c r="K402"/>
  <c r="J402"/>
  <c r="I402"/>
  <c r="H402"/>
  <c r="O381"/>
  <c r="M381"/>
  <c r="O380"/>
  <c r="M380"/>
  <c r="O379"/>
  <c r="M379"/>
  <c r="K378"/>
  <c r="J378"/>
  <c r="I378"/>
  <c r="H378"/>
  <c r="K377"/>
  <c r="J377"/>
  <c r="I377"/>
  <c r="H377"/>
  <c r="K376"/>
  <c r="J376"/>
  <c r="I376"/>
  <c r="H376"/>
  <c r="K375"/>
  <c r="J375"/>
  <c r="I375"/>
  <c r="H375"/>
  <c r="K374"/>
  <c r="J374"/>
  <c r="I374"/>
  <c r="H374"/>
  <c r="I323"/>
  <c r="J323"/>
  <c r="K323"/>
  <c r="I324"/>
  <c r="J324"/>
  <c r="M324" s="1"/>
  <c r="K324"/>
  <c r="I325"/>
  <c r="J325"/>
  <c r="K325"/>
  <c r="H324"/>
  <c r="H325"/>
  <c r="H323"/>
  <c r="O324"/>
  <c r="K322"/>
  <c r="I322"/>
  <c r="I252"/>
  <c r="J252"/>
  <c r="K252"/>
  <c r="I253"/>
  <c r="J253"/>
  <c r="K253"/>
  <c r="I254"/>
  <c r="J254"/>
  <c r="K254"/>
  <c r="H253"/>
  <c r="H254"/>
  <c r="H252"/>
  <c r="O313"/>
  <c r="M313"/>
  <c r="O312"/>
  <c r="M312"/>
  <c r="O311"/>
  <c r="N311"/>
  <c r="M311"/>
  <c r="L311"/>
  <c r="K310"/>
  <c r="J310"/>
  <c r="I310"/>
  <c r="H310"/>
  <c r="I138"/>
  <c r="J138"/>
  <c r="M138" s="1"/>
  <c r="K138"/>
  <c r="I139"/>
  <c r="J139"/>
  <c r="M139" s="1"/>
  <c r="K139"/>
  <c r="O139" s="1"/>
  <c r="I140"/>
  <c r="J140"/>
  <c r="K140"/>
  <c r="H139"/>
  <c r="H140"/>
  <c r="H138"/>
  <c r="I261"/>
  <c r="J261"/>
  <c r="K261"/>
  <c r="N261" s="1"/>
  <c r="I262"/>
  <c r="J262"/>
  <c r="K262"/>
  <c r="H262"/>
  <c r="H261"/>
  <c r="O280"/>
  <c r="M280"/>
  <c r="O279"/>
  <c r="N279"/>
  <c r="M279"/>
  <c r="L279"/>
  <c r="O278"/>
  <c r="N278"/>
  <c r="M278"/>
  <c r="L278"/>
  <c r="K277"/>
  <c r="J277"/>
  <c r="I277"/>
  <c r="H277"/>
  <c r="O276"/>
  <c r="M276"/>
  <c r="O275"/>
  <c r="N275"/>
  <c r="M275"/>
  <c r="L275"/>
  <c r="O274"/>
  <c r="N274"/>
  <c r="M274"/>
  <c r="L274"/>
  <c r="K273"/>
  <c r="J273"/>
  <c r="I273"/>
  <c r="H273"/>
  <c r="O267"/>
  <c r="M267"/>
  <c r="O266"/>
  <c r="N266"/>
  <c r="M266"/>
  <c r="L266"/>
  <c r="O265"/>
  <c r="N265"/>
  <c r="M265"/>
  <c r="L265"/>
  <c r="K264"/>
  <c r="J264"/>
  <c r="I264"/>
  <c r="H264"/>
  <c r="O263"/>
  <c r="M263"/>
  <c r="I236"/>
  <c r="J236"/>
  <c r="K236"/>
  <c r="K235" s="1"/>
  <c r="I237"/>
  <c r="J237"/>
  <c r="K237"/>
  <c r="I238"/>
  <c r="J238"/>
  <c r="K238"/>
  <c r="H237"/>
  <c r="H238"/>
  <c r="O238" s="1"/>
  <c r="H236"/>
  <c r="I235"/>
  <c r="I208"/>
  <c r="J208"/>
  <c r="K208"/>
  <c r="I209"/>
  <c r="J209"/>
  <c r="K209"/>
  <c r="I210"/>
  <c r="J210"/>
  <c r="K210"/>
  <c r="H209"/>
  <c r="H210"/>
  <c r="H208"/>
  <c r="O233"/>
  <c r="M233"/>
  <c r="O232"/>
  <c r="M232"/>
  <c r="O234"/>
  <c r="M234"/>
  <c r="K231"/>
  <c r="J231"/>
  <c r="I231"/>
  <c r="H231"/>
  <c r="O206"/>
  <c r="M206"/>
  <c r="O205"/>
  <c r="M205"/>
  <c r="O204"/>
  <c r="N204"/>
  <c r="M204"/>
  <c r="L204"/>
  <c r="K203"/>
  <c r="J203"/>
  <c r="I203"/>
  <c r="H203"/>
  <c r="O202"/>
  <c r="M202"/>
  <c r="O201"/>
  <c r="M201"/>
  <c r="O200"/>
  <c r="N200"/>
  <c r="M200"/>
  <c r="L200"/>
  <c r="K199"/>
  <c r="J199"/>
  <c r="I199"/>
  <c r="H199"/>
  <c r="O198"/>
  <c r="M198"/>
  <c r="O197"/>
  <c r="M197"/>
  <c r="O196"/>
  <c r="N196"/>
  <c r="M196"/>
  <c r="L196"/>
  <c r="K195"/>
  <c r="J195"/>
  <c r="I195"/>
  <c r="H195"/>
  <c r="O194"/>
  <c r="M194"/>
  <c r="O193"/>
  <c r="M193"/>
  <c r="O192"/>
  <c r="N192"/>
  <c r="M192"/>
  <c r="L192"/>
  <c r="K191"/>
  <c r="J191"/>
  <c r="I191"/>
  <c r="H191"/>
  <c r="O178"/>
  <c r="M178"/>
  <c r="O177"/>
  <c r="N177"/>
  <c r="M177"/>
  <c r="L177"/>
  <c r="O176"/>
  <c r="N176"/>
  <c r="M176"/>
  <c r="L176"/>
  <c r="K175"/>
  <c r="J175"/>
  <c r="I175"/>
  <c r="H175"/>
  <c r="O149"/>
  <c r="M149"/>
  <c r="O148"/>
  <c r="N148"/>
  <c r="M148"/>
  <c r="L148"/>
  <c r="O147"/>
  <c r="N147"/>
  <c r="M147"/>
  <c r="L147"/>
  <c r="K146"/>
  <c r="J146"/>
  <c r="I146"/>
  <c r="H146"/>
  <c r="I39"/>
  <c r="I38" s="1"/>
  <c r="J39"/>
  <c r="K39"/>
  <c r="I40"/>
  <c r="J40"/>
  <c r="K40"/>
  <c r="O40" s="1"/>
  <c r="I41"/>
  <c r="J41"/>
  <c r="M41" s="1"/>
  <c r="K41"/>
  <c r="O41" s="1"/>
  <c r="H40"/>
  <c r="H41"/>
  <c r="H39"/>
  <c r="H37"/>
  <c r="H35"/>
  <c r="H33"/>
  <c r="I35"/>
  <c r="J35"/>
  <c r="K35"/>
  <c r="N35" s="1"/>
  <c r="I36"/>
  <c r="J36"/>
  <c r="K36"/>
  <c r="I37"/>
  <c r="J37"/>
  <c r="K37"/>
  <c r="H36"/>
  <c r="J31"/>
  <c r="K31"/>
  <c r="I32"/>
  <c r="J32"/>
  <c r="K32"/>
  <c r="I33"/>
  <c r="J33"/>
  <c r="M33" s="1"/>
  <c r="K33"/>
  <c r="O33" s="1"/>
  <c r="H32"/>
  <c r="H31"/>
  <c r="O31" s="1"/>
  <c r="K104"/>
  <c r="J104"/>
  <c r="I104"/>
  <c r="H104"/>
  <c r="O107"/>
  <c r="M107"/>
  <c r="K103"/>
  <c r="O103" s="1"/>
  <c r="J103"/>
  <c r="I103"/>
  <c r="H103"/>
  <c r="K102"/>
  <c r="J102"/>
  <c r="I102"/>
  <c r="H102"/>
  <c r="K101"/>
  <c r="J101"/>
  <c r="I101"/>
  <c r="H101"/>
  <c r="K100"/>
  <c r="J100"/>
  <c r="I100"/>
  <c r="H100"/>
  <c r="O83"/>
  <c r="M83"/>
  <c r="O82"/>
  <c r="M82"/>
  <c r="O81"/>
  <c r="N81"/>
  <c r="M81"/>
  <c r="L81"/>
  <c r="K80"/>
  <c r="J80"/>
  <c r="I80"/>
  <c r="H80"/>
  <c r="O75"/>
  <c r="M75"/>
  <c r="O74"/>
  <c r="N74"/>
  <c r="M74"/>
  <c r="L74"/>
  <c r="O73"/>
  <c r="N73"/>
  <c r="M73"/>
  <c r="L73"/>
  <c r="K72"/>
  <c r="J72"/>
  <c r="I72"/>
  <c r="H72"/>
  <c r="O71"/>
  <c r="M71"/>
  <c r="O70"/>
  <c r="N70"/>
  <c r="M70"/>
  <c r="L70"/>
  <c r="O69"/>
  <c r="N69"/>
  <c r="M69"/>
  <c r="L69"/>
  <c r="K68"/>
  <c r="J68"/>
  <c r="I68"/>
  <c r="H68"/>
  <c r="O67"/>
  <c r="M67"/>
  <c r="O58"/>
  <c r="M58"/>
  <c r="O57"/>
  <c r="N57"/>
  <c r="M57"/>
  <c r="L57"/>
  <c r="O56"/>
  <c r="N56"/>
  <c r="M56"/>
  <c r="L56"/>
  <c r="K55"/>
  <c r="J55"/>
  <c r="I55"/>
  <c r="H55"/>
  <c r="O54"/>
  <c r="M54"/>
  <c r="O53"/>
  <c r="N53"/>
  <c r="M53"/>
  <c r="L53"/>
  <c r="O52"/>
  <c r="N52"/>
  <c r="M52"/>
  <c r="L52"/>
  <c r="K51"/>
  <c r="J51"/>
  <c r="I51"/>
  <c r="H51"/>
  <c r="O50"/>
  <c r="M50"/>
  <c r="L19" i="28" l="1"/>
  <c r="O262" i="22"/>
  <c r="K260"/>
  <c r="L261"/>
  <c r="I260"/>
  <c r="N139"/>
  <c r="L139"/>
  <c r="N138"/>
  <c r="J137"/>
  <c r="L137" s="1"/>
  <c r="M39"/>
  <c r="O35"/>
  <c r="K38"/>
  <c r="N38" s="1"/>
  <c r="O37"/>
  <c r="H137"/>
  <c r="M140"/>
  <c r="O138"/>
  <c r="M325"/>
  <c r="H188" i="23"/>
  <c r="O188" s="1"/>
  <c r="M35" i="22"/>
  <c r="L40"/>
  <c r="L39"/>
  <c r="L138"/>
  <c r="O140"/>
  <c r="I137"/>
  <c r="O325"/>
  <c r="O376"/>
  <c r="O377"/>
  <c r="O191" i="23"/>
  <c r="O195"/>
  <c r="J178"/>
  <c r="J182"/>
  <c r="I181"/>
  <c r="I177" s="1"/>
  <c r="I188"/>
  <c r="I192"/>
  <c r="M141" i="25"/>
  <c r="I182" i="23"/>
  <c r="I178" s="1"/>
  <c r="K188"/>
  <c r="K192"/>
  <c r="O192" s="1"/>
  <c r="M37" i="22"/>
  <c r="J30" i="23"/>
  <c r="M30" s="1"/>
  <c r="K182"/>
  <c r="K178" s="1"/>
  <c r="J183"/>
  <c r="M262" i="22"/>
  <c r="O237"/>
  <c r="J235"/>
  <c r="M103"/>
  <c r="H38"/>
  <c r="J38"/>
  <c r="L38" s="1"/>
  <c r="H34"/>
  <c r="K137"/>
  <c r="J260"/>
  <c r="H322"/>
  <c r="O322" s="1"/>
  <c r="J322"/>
  <c r="M322" s="1"/>
  <c r="M376"/>
  <c r="M377"/>
  <c r="O39"/>
  <c r="O323"/>
  <c r="M323"/>
  <c r="M195"/>
  <c r="N40"/>
  <c r="J15" i="28"/>
  <c r="J14" s="1"/>
  <c r="K16"/>
  <c r="N16" s="1"/>
  <c r="I15"/>
  <c r="I14" s="1"/>
  <c r="M19"/>
  <c r="M18"/>
  <c r="N18"/>
  <c r="O19"/>
  <c r="K14"/>
  <c r="O14" s="1"/>
  <c r="N20"/>
  <c r="L22"/>
  <c r="M22"/>
  <c r="L18"/>
  <c r="O18"/>
  <c r="M182" i="23"/>
  <c r="H178"/>
  <c r="L192"/>
  <c r="M192"/>
  <c r="L201"/>
  <c r="M201"/>
  <c r="L194"/>
  <c r="M194"/>
  <c r="N193"/>
  <c r="O193"/>
  <c r="N192"/>
  <c r="N201"/>
  <c r="O201"/>
  <c r="N194"/>
  <c r="O194"/>
  <c r="L193"/>
  <c r="M193"/>
  <c r="O141"/>
  <c r="M141"/>
  <c r="O139"/>
  <c r="O140"/>
  <c r="M139"/>
  <c r="M140"/>
  <c r="H183"/>
  <c r="N214"/>
  <c r="L214"/>
  <c r="M185"/>
  <c r="L196"/>
  <c r="N196"/>
  <c r="L35" i="22"/>
  <c r="O277"/>
  <c r="M277"/>
  <c r="O273"/>
  <c r="M273"/>
  <c r="M231"/>
  <c r="O231"/>
  <c r="O100"/>
  <c r="O101"/>
  <c r="O102"/>
  <c r="O104"/>
  <c r="M100"/>
  <c r="M101"/>
  <c r="M104"/>
  <c r="M40"/>
  <c r="O15" i="28"/>
  <c r="N22"/>
  <c r="O22"/>
  <c r="N15"/>
  <c r="L16"/>
  <c r="M16"/>
  <c r="M15"/>
  <c r="L15"/>
  <c r="N277" i="22"/>
  <c r="N262"/>
  <c r="N273"/>
  <c r="O261"/>
  <c r="N203"/>
  <c r="N146"/>
  <c r="N39"/>
  <c r="I30"/>
  <c r="M31"/>
  <c r="O214" i="23"/>
  <c r="M214"/>
  <c r="O210"/>
  <c r="M210"/>
  <c r="H176"/>
  <c r="H179"/>
  <c r="N205"/>
  <c r="L205"/>
  <c r="N181"/>
  <c r="K177"/>
  <c r="K183"/>
  <c r="O185"/>
  <c r="N185"/>
  <c r="L185"/>
  <c r="I183"/>
  <c r="M205"/>
  <c r="O196"/>
  <c r="N184"/>
  <c r="O180"/>
  <c r="O184"/>
  <c r="M180"/>
  <c r="J176"/>
  <c r="M196"/>
  <c r="M184"/>
  <c r="L184"/>
  <c r="L180"/>
  <c r="I176"/>
  <c r="O37" i="25"/>
  <c r="M37"/>
  <c r="O33"/>
  <c r="M33"/>
  <c r="N26"/>
  <c r="L26"/>
  <c r="L145"/>
  <c r="N145"/>
  <c r="O145"/>
  <c r="O141"/>
  <c r="N226" i="23"/>
  <c r="L226"/>
  <c r="M226"/>
  <c r="O226"/>
  <c r="N222"/>
  <c r="L222"/>
  <c r="M222"/>
  <c r="O222"/>
  <c r="N218"/>
  <c r="L218"/>
  <c r="M218"/>
  <c r="O218"/>
  <c r="O205"/>
  <c r="O142"/>
  <c r="O186"/>
  <c r="M142"/>
  <c r="M186"/>
  <c r="O181"/>
  <c r="O182"/>
  <c r="M188"/>
  <c r="M189"/>
  <c r="O189"/>
  <c r="M190"/>
  <c r="O190"/>
  <c r="N91"/>
  <c r="L91"/>
  <c r="M91"/>
  <c r="O91"/>
  <c r="M87"/>
  <c r="O87"/>
  <c r="M39"/>
  <c r="O39"/>
  <c r="O30"/>
  <c r="M31"/>
  <c r="O31"/>
  <c r="M32"/>
  <c r="O32"/>
  <c r="N402" i="22"/>
  <c r="L402"/>
  <c r="M402"/>
  <c r="O402"/>
  <c r="M374"/>
  <c r="O374"/>
  <c r="M375"/>
  <c r="O375"/>
  <c r="M378"/>
  <c r="O378"/>
  <c r="N310"/>
  <c r="L310"/>
  <c r="M310"/>
  <c r="O310"/>
  <c r="H260"/>
  <c r="N260" s="1"/>
  <c r="L262"/>
  <c r="M261"/>
  <c r="L273"/>
  <c r="L277"/>
  <c r="N264"/>
  <c r="L264"/>
  <c r="M264"/>
  <c r="O264"/>
  <c r="O236"/>
  <c r="H235"/>
  <c r="O235" s="1"/>
  <c r="M236"/>
  <c r="M237"/>
  <c r="M238"/>
  <c r="O203"/>
  <c r="M203"/>
  <c r="L203"/>
  <c r="N199"/>
  <c r="L199"/>
  <c r="M199"/>
  <c r="O199"/>
  <c r="N195"/>
  <c r="L195"/>
  <c r="O195"/>
  <c r="N191"/>
  <c r="L191"/>
  <c r="M191"/>
  <c r="O191"/>
  <c r="N36"/>
  <c r="O36"/>
  <c r="K34"/>
  <c r="L36"/>
  <c r="M32"/>
  <c r="K30"/>
  <c r="N175"/>
  <c r="L175"/>
  <c r="M175"/>
  <c r="O175"/>
  <c r="M36"/>
  <c r="H30"/>
  <c r="J34"/>
  <c r="L34" s="1"/>
  <c r="I34"/>
  <c r="O146"/>
  <c r="M146"/>
  <c r="L146"/>
  <c r="O32"/>
  <c r="J30"/>
  <c r="M102"/>
  <c r="N80"/>
  <c r="L80"/>
  <c r="M80"/>
  <c r="O80"/>
  <c r="N72"/>
  <c r="L72"/>
  <c r="N68"/>
  <c r="L68"/>
  <c r="M68"/>
  <c r="O68"/>
  <c r="M72"/>
  <c r="O72"/>
  <c r="N55"/>
  <c r="L55"/>
  <c r="M55"/>
  <c r="O55"/>
  <c r="N51"/>
  <c r="L51"/>
  <c r="M51"/>
  <c r="O51"/>
  <c r="M183" i="23" l="1"/>
  <c r="M137" i="22"/>
  <c r="M38"/>
  <c r="O38"/>
  <c r="M34"/>
  <c r="L183" i="23"/>
  <c r="O30" i="22"/>
  <c r="O137"/>
  <c r="N34"/>
  <c r="N137"/>
  <c r="M235"/>
  <c r="O16" i="28"/>
  <c r="N14"/>
  <c r="M178" i="23"/>
  <c r="O178"/>
  <c r="N183"/>
  <c r="O260" i="22"/>
  <c r="M14" i="28"/>
  <c r="L14"/>
  <c r="H175" i="23"/>
  <c r="O177"/>
  <c r="N177"/>
  <c r="O183"/>
  <c r="J177"/>
  <c r="L181"/>
  <c r="J179"/>
  <c r="M181"/>
  <c r="N180"/>
  <c r="K176"/>
  <c r="M176"/>
  <c r="L176"/>
  <c r="J175"/>
  <c r="I179"/>
  <c r="I175"/>
  <c r="K179"/>
  <c r="N179" s="1"/>
  <c r="L260" i="22"/>
  <c r="M260"/>
  <c r="O34"/>
  <c r="M30"/>
  <c r="M179" i="23" l="1"/>
  <c r="L179"/>
  <c r="M177"/>
  <c r="L177"/>
  <c r="O176"/>
  <c r="N176"/>
  <c r="M175"/>
  <c r="L175"/>
  <c r="O179"/>
  <c r="K175"/>
  <c r="O657" i="24"/>
  <c r="M657"/>
  <c r="O671"/>
  <c r="M671"/>
  <c r="O670"/>
  <c r="M670"/>
  <c r="O669"/>
  <c r="N669"/>
  <c r="M669"/>
  <c r="L669"/>
  <c r="K668"/>
  <c r="J668"/>
  <c r="I668"/>
  <c r="H668"/>
  <c r="O667"/>
  <c r="M667"/>
  <c r="O666"/>
  <c r="M666"/>
  <c r="O665"/>
  <c r="N665"/>
  <c r="M665"/>
  <c r="L665"/>
  <c r="K664"/>
  <c r="J664"/>
  <c r="I664"/>
  <c r="H664"/>
  <c r="O663"/>
  <c r="M663"/>
  <c r="O662"/>
  <c r="M662"/>
  <c r="O661"/>
  <c r="N661"/>
  <c r="M661"/>
  <c r="L661"/>
  <c r="K660"/>
  <c r="J660"/>
  <c r="I660"/>
  <c r="H660"/>
  <c r="O659"/>
  <c r="M659"/>
  <c r="O658"/>
  <c r="M658"/>
  <c r="K656"/>
  <c r="J656"/>
  <c r="I656"/>
  <c r="H656"/>
  <c r="O655"/>
  <c r="M655"/>
  <c r="O654"/>
  <c r="M654"/>
  <c r="O653"/>
  <c r="N653"/>
  <c r="M653"/>
  <c r="L653"/>
  <c r="K652"/>
  <c r="J652"/>
  <c r="I652"/>
  <c r="H652"/>
  <c r="O651"/>
  <c r="O650"/>
  <c r="O649"/>
  <c r="N649"/>
  <c r="M649"/>
  <c r="L649"/>
  <c r="K648"/>
  <c r="J648"/>
  <c r="I648"/>
  <c r="H648"/>
  <c r="K646"/>
  <c r="J646"/>
  <c r="I646"/>
  <c r="H646"/>
  <c r="K645"/>
  <c r="J645"/>
  <c r="I645"/>
  <c r="H645"/>
  <c r="K644"/>
  <c r="K643" s="1"/>
  <c r="J644"/>
  <c r="I644"/>
  <c r="H644"/>
  <c r="H643" s="1"/>
  <c r="J643"/>
  <c r="I643"/>
  <c r="K642"/>
  <c r="J642"/>
  <c r="I642"/>
  <c r="H642"/>
  <c r="K641"/>
  <c r="J641"/>
  <c r="I641"/>
  <c r="H641"/>
  <c r="K640"/>
  <c r="J640"/>
  <c r="I640"/>
  <c r="H640"/>
  <c r="K639"/>
  <c r="J639"/>
  <c r="I639"/>
  <c r="H639"/>
  <c r="K638"/>
  <c r="J638"/>
  <c r="I638"/>
  <c r="H638"/>
  <c r="K637"/>
  <c r="J637"/>
  <c r="I637"/>
  <c r="H637"/>
  <c r="K636"/>
  <c r="K635" s="1"/>
  <c r="J636"/>
  <c r="I636"/>
  <c r="H636"/>
  <c r="H635" s="1"/>
  <c r="J635"/>
  <c r="I635"/>
  <c r="K634"/>
  <c r="O634" s="1"/>
  <c r="J634"/>
  <c r="I634"/>
  <c r="H634"/>
  <c r="K633"/>
  <c r="J633"/>
  <c r="I633"/>
  <c r="H633"/>
  <c r="K632"/>
  <c r="J632"/>
  <c r="I632"/>
  <c r="H632"/>
  <c r="H631" s="1"/>
  <c r="K631"/>
  <c r="J631"/>
  <c r="I631"/>
  <c r="K630"/>
  <c r="J630"/>
  <c r="I630"/>
  <c r="H630"/>
  <c r="K629"/>
  <c r="J629"/>
  <c r="I629"/>
  <c r="H629"/>
  <c r="K628"/>
  <c r="J628"/>
  <c r="I628"/>
  <c r="H628"/>
  <c r="K627"/>
  <c r="J627"/>
  <c r="I627"/>
  <c r="H627"/>
  <c r="K626"/>
  <c r="J626"/>
  <c r="I626"/>
  <c r="H626"/>
  <c r="K625"/>
  <c r="J625"/>
  <c r="I625"/>
  <c r="H625"/>
  <c r="K624"/>
  <c r="J624"/>
  <c r="I624"/>
  <c r="H624"/>
  <c r="K623"/>
  <c r="J623"/>
  <c r="I623"/>
  <c r="H623"/>
  <c r="K622"/>
  <c r="J622"/>
  <c r="I622"/>
  <c r="H622"/>
  <c r="K621"/>
  <c r="J621"/>
  <c r="I621"/>
  <c r="H621"/>
  <c r="K620"/>
  <c r="J620"/>
  <c r="I620"/>
  <c r="H620"/>
  <c r="K619"/>
  <c r="J619"/>
  <c r="I619"/>
  <c r="H619"/>
  <c r="K618"/>
  <c r="J618"/>
  <c r="I618"/>
  <c r="H618"/>
  <c r="K617"/>
  <c r="J617"/>
  <c r="I617"/>
  <c r="H617"/>
  <c r="K616"/>
  <c r="J616"/>
  <c r="I616"/>
  <c r="H616"/>
  <c r="K615"/>
  <c r="J615"/>
  <c r="I615"/>
  <c r="H615"/>
  <c r="K613"/>
  <c r="J613"/>
  <c r="I613"/>
  <c r="H613"/>
  <c r="K612"/>
  <c r="J612"/>
  <c r="I612"/>
  <c r="H612"/>
  <c r="K611"/>
  <c r="J611"/>
  <c r="I611"/>
  <c r="H611"/>
  <c r="H610" s="1"/>
  <c r="K610"/>
  <c r="J610"/>
  <c r="I610"/>
  <c r="I578"/>
  <c r="I545" s="1"/>
  <c r="J578"/>
  <c r="K578"/>
  <c r="K545" s="1"/>
  <c r="I579"/>
  <c r="I546" s="1"/>
  <c r="J579"/>
  <c r="J546" s="1"/>
  <c r="K579"/>
  <c r="K546" s="1"/>
  <c r="I580"/>
  <c r="I547" s="1"/>
  <c r="I543" s="1"/>
  <c r="J580"/>
  <c r="J547" s="1"/>
  <c r="J543" s="1"/>
  <c r="K580"/>
  <c r="H579"/>
  <c r="H546" s="1"/>
  <c r="H580"/>
  <c r="H547" s="1"/>
  <c r="H578"/>
  <c r="H545" s="1"/>
  <c r="O607"/>
  <c r="N607"/>
  <c r="M607"/>
  <c r="L607"/>
  <c r="O603"/>
  <c r="N603"/>
  <c r="M603"/>
  <c r="L603"/>
  <c r="O595"/>
  <c r="N595"/>
  <c r="M595"/>
  <c r="L595"/>
  <c r="O583"/>
  <c r="N583"/>
  <c r="M583"/>
  <c r="L583"/>
  <c r="I574"/>
  <c r="I573" s="1"/>
  <c r="J574"/>
  <c r="K574"/>
  <c r="I575"/>
  <c r="J575"/>
  <c r="K575"/>
  <c r="I576"/>
  <c r="J576"/>
  <c r="K576"/>
  <c r="O576" s="1"/>
  <c r="H575"/>
  <c r="H576"/>
  <c r="H574"/>
  <c r="L574" s="1"/>
  <c r="I570"/>
  <c r="I569" s="1"/>
  <c r="J570"/>
  <c r="K570"/>
  <c r="I571"/>
  <c r="J571"/>
  <c r="M571" s="1"/>
  <c r="K571"/>
  <c r="I572"/>
  <c r="J572"/>
  <c r="K572"/>
  <c r="K569" s="1"/>
  <c r="H571"/>
  <c r="H572"/>
  <c r="H570"/>
  <c r="I566"/>
  <c r="J566"/>
  <c r="K566"/>
  <c r="I567"/>
  <c r="J567"/>
  <c r="J565" s="1"/>
  <c r="K567"/>
  <c r="I568"/>
  <c r="J568"/>
  <c r="M568" s="1"/>
  <c r="K568"/>
  <c r="O568" s="1"/>
  <c r="H567"/>
  <c r="H568"/>
  <c r="H566"/>
  <c r="L566" s="1"/>
  <c r="I562"/>
  <c r="J562"/>
  <c r="K562"/>
  <c r="I563"/>
  <c r="J563"/>
  <c r="M563" s="1"/>
  <c r="K563"/>
  <c r="I564"/>
  <c r="J564"/>
  <c r="M564" s="1"/>
  <c r="K564"/>
  <c r="K561" s="1"/>
  <c r="H563"/>
  <c r="H564"/>
  <c r="H562"/>
  <c r="L562" s="1"/>
  <c r="I558"/>
  <c r="I557" s="1"/>
  <c r="J558"/>
  <c r="K558"/>
  <c r="I559"/>
  <c r="J559"/>
  <c r="M559" s="1"/>
  <c r="K559"/>
  <c r="I560"/>
  <c r="J560"/>
  <c r="K560"/>
  <c r="O560" s="1"/>
  <c r="H559"/>
  <c r="H560"/>
  <c r="H558"/>
  <c r="I554"/>
  <c r="J554"/>
  <c r="K554"/>
  <c r="I555"/>
  <c r="J555"/>
  <c r="K555"/>
  <c r="I556"/>
  <c r="J556"/>
  <c r="M556" s="1"/>
  <c r="K556"/>
  <c r="O556" s="1"/>
  <c r="H555"/>
  <c r="H556"/>
  <c r="H554"/>
  <c r="L554" s="1"/>
  <c r="I550"/>
  <c r="I549" s="1"/>
  <c r="J550"/>
  <c r="K550"/>
  <c r="I551"/>
  <c r="J551"/>
  <c r="M551" s="1"/>
  <c r="K551"/>
  <c r="I552"/>
  <c r="J552"/>
  <c r="K552"/>
  <c r="O552" s="1"/>
  <c r="H551"/>
  <c r="H552"/>
  <c r="H550"/>
  <c r="N550" s="1"/>
  <c r="O609"/>
  <c r="M609"/>
  <c r="O608"/>
  <c r="M608"/>
  <c r="K606"/>
  <c r="J606"/>
  <c r="I606"/>
  <c r="H606"/>
  <c r="O605"/>
  <c r="M605"/>
  <c r="O604"/>
  <c r="M604"/>
  <c r="K602"/>
  <c r="J602"/>
  <c r="I602"/>
  <c r="H602"/>
  <c r="O601"/>
  <c r="M601"/>
  <c r="O600"/>
  <c r="M600"/>
  <c r="O599"/>
  <c r="N599"/>
  <c r="M599"/>
  <c r="L599"/>
  <c r="K598"/>
  <c r="J598"/>
  <c r="I598"/>
  <c r="H598"/>
  <c r="M598" s="1"/>
  <c r="O597"/>
  <c r="M597"/>
  <c r="O596"/>
  <c r="M596"/>
  <c r="K594"/>
  <c r="J594"/>
  <c r="I594"/>
  <c r="H594"/>
  <c r="O593"/>
  <c r="M593"/>
  <c r="O592"/>
  <c r="M592"/>
  <c r="O589"/>
  <c r="M589"/>
  <c r="O588"/>
  <c r="M588"/>
  <c r="O587"/>
  <c r="N587"/>
  <c r="M587"/>
  <c r="L587"/>
  <c r="K586"/>
  <c r="J586"/>
  <c r="I586"/>
  <c r="H586"/>
  <c r="M586" s="1"/>
  <c r="O585"/>
  <c r="O584"/>
  <c r="K582"/>
  <c r="J582"/>
  <c r="I582"/>
  <c r="H582"/>
  <c r="O575"/>
  <c r="M575"/>
  <c r="J573"/>
  <c r="M572"/>
  <c r="O571"/>
  <c r="N570"/>
  <c r="L570"/>
  <c r="H569"/>
  <c r="N566"/>
  <c r="H565"/>
  <c r="O564"/>
  <c r="O563"/>
  <c r="N562"/>
  <c r="I561"/>
  <c r="M560"/>
  <c r="O559"/>
  <c r="H557"/>
  <c r="O555"/>
  <c r="M555"/>
  <c r="J553"/>
  <c r="M552"/>
  <c r="O551"/>
  <c r="L550"/>
  <c r="K549"/>
  <c r="H549"/>
  <c r="I471" i="26"/>
  <c r="I443" s="1"/>
  <c r="J471"/>
  <c r="K471"/>
  <c r="I472"/>
  <c r="I444" s="1"/>
  <c r="I440" s="1"/>
  <c r="J472"/>
  <c r="J470" s="1"/>
  <c r="K472"/>
  <c r="I473"/>
  <c r="I445" s="1"/>
  <c r="I441" s="1"/>
  <c r="J473"/>
  <c r="J445" s="1"/>
  <c r="K473"/>
  <c r="K445" s="1"/>
  <c r="H472"/>
  <c r="H473"/>
  <c r="H445" s="1"/>
  <c r="H441" s="1"/>
  <c r="H471"/>
  <c r="H444"/>
  <c r="H440" s="1"/>
  <c r="O453"/>
  <c r="M453"/>
  <c r="K450"/>
  <c r="J450"/>
  <c r="I450"/>
  <c r="H450"/>
  <c r="O449"/>
  <c r="M449"/>
  <c r="K446"/>
  <c r="J446"/>
  <c r="I446"/>
  <c r="O385"/>
  <c r="M385"/>
  <c r="O383"/>
  <c r="K382"/>
  <c r="J382"/>
  <c r="I382"/>
  <c r="H382"/>
  <c r="O257"/>
  <c r="O256"/>
  <c r="M256"/>
  <c r="O255"/>
  <c r="M255"/>
  <c r="K254"/>
  <c r="J254"/>
  <c r="I254"/>
  <c r="H254"/>
  <c r="O253"/>
  <c r="O252"/>
  <c r="M252"/>
  <c r="O251"/>
  <c r="M251"/>
  <c r="K250"/>
  <c r="J250"/>
  <c r="I250"/>
  <c r="H250"/>
  <c r="K470" l="1"/>
  <c r="K553" i="24"/>
  <c r="O553" s="1"/>
  <c r="J561"/>
  <c r="L561" s="1"/>
  <c r="M567"/>
  <c r="O572"/>
  <c r="M254" i="26"/>
  <c r="J549" i="24"/>
  <c r="L549" s="1"/>
  <c r="H553"/>
  <c r="N554"/>
  <c r="H561"/>
  <c r="O561" s="1"/>
  <c r="N574"/>
  <c r="H542"/>
  <c r="K573"/>
  <c r="K557"/>
  <c r="O557" s="1"/>
  <c r="J569"/>
  <c r="L569" s="1"/>
  <c r="H573"/>
  <c r="H543"/>
  <c r="H470" i="26"/>
  <c r="O470" s="1"/>
  <c r="O175" i="23"/>
  <c r="N175"/>
  <c r="N635" i="24"/>
  <c r="N636"/>
  <c r="M594"/>
  <c r="M602"/>
  <c r="O594"/>
  <c r="O602"/>
  <c r="I553"/>
  <c r="O580"/>
  <c r="N668"/>
  <c r="H446" i="26"/>
  <c r="M446" s="1"/>
  <c r="O445"/>
  <c r="K441"/>
  <c r="O441" s="1"/>
  <c r="M445"/>
  <c r="J441"/>
  <c r="M441" s="1"/>
  <c r="H443"/>
  <c r="O443" s="1"/>
  <c r="M450"/>
  <c r="O448"/>
  <c r="M447"/>
  <c r="I470"/>
  <c r="K444"/>
  <c r="K440" s="1"/>
  <c r="M448"/>
  <c r="J444"/>
  <c r="J440" s="1"/>
  <c r="O450"/>
  <c r="O447"/>
  <c r="K443"/>
  <c r="J443"/>
  <c r="I442"/>
  <c r="I439"/>
  <c r="I438" s="1"/>
  <c r="I542" i="24"/>
  <c r="I565"/>
  <c r="J542"/>
  <c r="M546"/>
  <c r="N545"/>
  <c r="K541"/>
  <c r="O545"/>
  <c r="I541"/>
  <c r="I544"/>
  <c r="H541"/>
  <c r="H544"/>
  <c r="K542"/>
  <c r="O546"/>
  <c r="L582"/>
  <c r="L606"/>
  <c r="O567"/>
  <c r="L594"/>
  <c r="N594"/>
  <c r="L602"/>
  <c r="N602"/>
  <c r="J577"/>
  <c r="M579"/>
  <c r="M580"/>
  <c r="H577"/>
  <c r="K547"/>
  <c r="O612"/>
  <c r="O613"/>
  <c r="O617"/>
  <c r="O618"/>
  <c r="O621"/>
  <c r="O622"/>
  <c r="O625"/>
  <c r="O626"/>
  <c r="O629"/>
  <c r="O630"/>
  <c r="O633"/>
  <c r="O637"/>
  <c r="O638"/>
  <c r="O641"/>
  <c r="O642"/>
  <c r="O645"/>
  <c r="O646"/>
  <c r="M656"/>
  <c r="O656"/>
  <c r="M623"/>
  <c r="O623"/>
  <c r="M624"/>
  <c r="O624"/>
  <c r="N582"/>
  <c r="N606"/>
  <c r="N578"/>
  <c r="I577"/>
  <c r="O579"/>
  <c r="J545"/>
  <c r="M612"/>
  <c r="M613"/>
  <c r="M617"/>
  <c r="M618"/>
  <c r="M621"/>
  <c r="M622"/>
  <c r="M625"/>
  <c r="M626"/>
  <c r="M629"/>
  <c r="M630"/>
  <c r="M633"/>
  <c r="M634"/>
  <c r="M637"/>
  <c r="M638"/>
  <c r="M641"/>
  <c r="M642"/>
  <c r="M645"/>
  <c r="M646"/>
  <c r="O639"/>
  <c r="L635"/>
  <c r="L636"/>
  <c r="L668"/>
  <c r="N631"/>
  <c r="N632"/>
  <c r="N664"/>
  <c r="L631"/>
  <c r="L632"/>
  <c r="L664"/>
  <c r="N627"/>
  <c r="N628"/>
  <c r="N660"/>
  <c r="L627"/>
  <c r="L628"/>
  <c r="L660"/>
  <c r="N619"/>
  <c r="N620"/>
  <c r="N652"/>
  <c r="L619"/>
  <c r="L620"/>
  <c r="L652"/>
  <c r="N610"/>
  <c r="N611"/>
  <c r="N615"/>
  <c r="N616"/>
  <c r="N643"/>
  <c r="N644"/>
  <c r="N648"/>
  <c r="L610"/>
  <c r="L611"/>
  <c r="L615"/>
  <c r="L616"/>
  <c r="L643"/>
  <c r="L644"/>
  <c r="L648"/>
  <c r="M610"/>
  <c r="O610"/>
  <c r="M611"/>
  <c r="O611"/>
  <c r="M615"/>
  <c r="O615"/>
  <c r="M616"/>
  <c r="O616"/>
  <c r="M619"/>
  <c r="O619"/>
  <c r="M620"/>
  <c r="O620"/>
  <c r="M627"/>
  <c r="O627"/>
  <c r="M628"/>
  <c r="O628"/>
  <c r="M631"/>
  <c r="O631"/>
  <c r="M632"/>
  <c r="O632"/>
  <c r="M635"/>
  <c r="O635"/>
  <c r="M636"/>
  <c r="O636"/>
  <c r="M639"/>
  <c r="M640"/>
  <c r="O640"/>
  <c r="M643"/>
  <c r="O643"/>
  <c r="M644"/>
  <c r="O644"/>
  <c r="M648"/>
  <c r="O648"/>
  <c r="M652"/>
  <c r="O652"/>
  <c r="M660"/>
  <c r="O660"/>
  <c r="M664"/>
  <c r="O664"/>
  <c r="M668"/>
  <c r="O668"/>
  <c r="J544"/>
  <c r="M542"/>
  <c r="M543"/>
  <c r="O542"/>
  <c r="M547"/>
  <c r="L577"/>
  <c r="M582"/>
  <c r="O582"/>
  <c r="M578"/>
  <c r="O578"/>
  <c r="K577"/>
  <c r="L578"/>
  <c r="M606"/>
  <c r="O606"/>
  <c r="L598"/>
  <c r="N598"/>
  <c r="J557"/>
  <c r="M557" s="1"/>
  <c r="L586"/>
  <c r="N586"/>
  <c r="M576"/>
  <c r="N573"/>
  <c r="L573"/>
  <c r="N569"/>
  <c r="K565"/>
  <c r="N565" s="1"/>
  <c r="L565"/>
  <c r="N553"/>
  <c r="L553"/>
  <c r="N549"/>
  <c r="O586"/>
  <c r="O598"/>
  <c r="O549"/>
  <c r="M550"/>
  <c r="O550"/>
  <c r="M553"/>
  <c r="M554"/>
  <c r="O554"/>
  <c r="M558"/>
  <c r="O558"/>
  <c r="M562"/>
  <c r="O562"/>
  <c r="M565"/>
  <c r="M566"/>
  <c r="O566"/>
  <c r="O569"/>
  <c r="M570"/>
  <c r="O570"/>
  <c r="M573"/>
  <c r="O573"/>
  <c r="M574"/>
  <c r="O574"/>
  <c r="O471" i="26"/>
  <c r="O472"/>
  <c r="O473"/>
  <c r="M471"/>
  <c r="M472"/>
  <c r="M473"/>
  <c r="M382"/>
  <c r="O382"/>
  <c r="M250"/>
  <c r="O250"/>
  <c r="O254"/>
  <c r="O309" i="22"/>
  <c r="M309"/>
  <c r="O308"/>
  <c r="M308"/>
  <c r="O307"/>
  <c r="N307"/>
  <c r="M307"/>
  <c r="L307"/>
  <c r="K306"/>
  <c r="J306"/>
  <c r="I306"/>
  <c r="H306"/>
  <c r="O214"/>
  <c r="M214"/>
  <c r="O213"/>
  <c r="O212"/>
  <c r="K211"/>
  <c r="J211"/>
  <c r="I211"/>
  <c r="H211"/>
  <c r="M211" s="1"/>
  <c r="L181"/>
  <c r="M181"/>
  <c r="N181"/>
  <c r="O181"/>
  <c r="L185"/>
  <c r="M185"/>
  <c r="N185"/>
  <c r="O185"/>
  <c r="I171"/>
  <c r="J171"/>
  <c r="K171"/>
  <c r="I172"/>
  <c r="J172"/>
  <c r="M172" s="1"/>
  <c r="K172"/>
  <c r="H172"/>
  <c r="H171"/>
  <c r="O186"/>
  <c r="M186"/>
  <c r="O184"/>
  <c r="N184"/>
  <c r="M184"/>
  <c r="L184"/>
  <c r="K183"/>
  <c r="J183"/>
  <c r="I183"/>
  <c r="H183"/>
  <c r="O182"/>
  <c r="M182"/>
  <c r="O180"/>
  <c r="N180"/>
  <c r="M180"/>
  <c r="L180"/>
  <c r="K179"/>
  <c r="J179"/>
  <c r="I179"/>
  <c r="H179"/>
  <c r="O190"/>
  <c r="M190"/>
  <c r="O189"/>
  <c r="M189"/>
  <c r="O188"/>
  <c r="N188"/>
  <c r="M188"/>
  <c r="L188"/>
  <c r="K187"/>
  <c r="J187"/>
  <c r="I187"/>
  <c r="H187"/>
  <c r="O173"/>
  <c r="M173"/>
  <c r="N171"/>
  <c r="L171"/>
  <c r="N143"/>
  <c r="O143"/>
  <c r="L143"/>
  <c r="M143"/>
  <c r="O79"/>
  <c r="M79"/>
  <c r="O78"/>
  <c r="M78"/>
  <c r="O77"/>
  <c r="N77"/>
  <c r="M77"/>
  <c r="L77"/>
  <c r="K76"/>
  <c r="J76"/>
  <c r="I76"/>
  <c r="H76"/>
  <c r="H127" i="23"/>
  <c r="H79"/>
  <c r="O86"/>
  <c r="M86"/>
  <c r="O85"/>
  <c r="M85"/>
  <c r="O84"/>
  <c r="N84"/>
  <c r="M84"/>
  <c r="L84"/>
  <c r="O82"/>
  <c r="M82"/>
  <c r="O81"/>
  <c r="M81"/>
  <c r="O80"/>
  <c r="N80"/>
  <c r="M80"/>
  <c r="L80"/>
  <c r="O78"/>
  <c r="M78"/>
  <c r="O77"/>
  <c r="M77"/>
  <c r="O76"/>
  <c r="N76"/>
  <c r="M76"/>
  <c r="L76"/>
  <c r="K83"/>
  <c r="J83"/>
  <c r="I83"/>
  <c r="H83"/>
  <c r="K79"/>
  <c r="J79"/>
  <c r="I79"/>
  <c r="K75"/>
  <c r="J75"/>
  <c r="I75"/>
  <c r="H75"/>
  <c r="M72"/>
  <c r="O18" i="19"/>
  <c r="M18"/>
  <c r="N17"/>
  <c r="L17"/>
  <c r="N22"/>
  <c r="N18" s="1"/>
  <c r="L22"/>
  <c r="L18" s="1"/>
  <c r="O29"/>
  <c r="M29"/>
  <c r="O53"/>
  <c r="M53"/>
  <c r="O74"/>
  <c r="M74"/>
  <c r="O82"/>
  <c r="M82"/>
  <c r="O81"/>
  <c r="N81"/>
  <c r="M81"/>
  <c r="L81"/>
  <c r="O86"/>
  <c r="M86"/>
  <c r="O85"/>
  <c r="N85"/>
  <c r="M85"/>
  <c r="L85"/>
  <c r="H109"/>
  <c r="M25"/>
  <c r="O25"/>
  <c r="H49" i="25"/>
  <c r="O140"/>
  <c r="M140"/>
  <c r="O139"/>
  <c r="M139"/>
  <c r="O138"/>
  <c r="M138"/>
  <c r="K137"/>
  <c r="J137"/>
  <c r="I137"/>
  <c r="H137"/>
  <c r="O132"/>
  <c r="M132"/>
  <c r="K129"/>
  <c r="J129"/>
  <c r="I129"/>
  <c r="H129"/>
  <c r="O122"/>
  <c r="N122"/>
  <c r="M122"/>
  <c r="L122"/>
  <c r="K121"/>
  <c r="J121"/>
  <c r="I121"/>
  <c r="H121"/>
  <c r="O111"/>
  <c r="O110"/>
  <c r="H109"/>
  <c r="I109"/>
  <c r="J109"/>
  <c r="K109"/>
  <c r="L351" i="26"/>
  <c r="J347"/>
  <c r="K347"/>
  <c r="O798" i="24"/>
  <c r="N798"/>
  <c r="M798"/>
  <c r="L798"/>
  <c r="O761"/>
  <c r="N761"/>
  <c r="M761"/>
  <c r="L761"/>
  <c r="O725"/>
  <c r="N725"/>
  <c r="M725"/>
  <c r="L725"/>
  <c r="O705"/>
  <c r="N705"/>
  <c r="M705"/>
  <c r="L705"/>
  <c r="O689"/>
  <c r="N689"/>
  <c r="M689"/>
  <c r="L689"/>
  <c r="O493"/>
  <c r="N493"/>
  <c r="M493"/>
  <c r="L493"/>
  <c r="O497"/>
  <c r="N497"/>
  <c r="M497"/>
  <c r="O489"/>
  <c r="N489"/>
  <c r="M489"/>
  <c r="L489"/>
  <c r="O485"/>
  <c r="N485"/>
  <c r="M485"/>
  <c r="L485"/>
  <c r="O481"/>
  <c r="N481"/>
  <c r="M481"/>
  <c r="L481"/>
  <c r="O477"/>
  <c r="N477"/>
  <c r="M477"/>
  <c r="L477"/>
  <c r="O473"/>
  <c r="N473"/>
  <c r="M473"/>
  <c r="L473"/>
  <c r="O469"/>
  <c r="N469"/>
  <c r="M469"/>
  <c r="L469"/>
  <c r="O465"/>
  <c r="N465"/>
  <c r="M465"/>
  <c r="L465"/>
  <c r="O374"/>
  <c r="M374"/>
  <c r="O362"/>
  <c r="M362"/>
  <c r="O353"/>
  <c r="M353"/>
  <c r="O349"/>
  <c r="M349"/>
  <c r="O345"/>
  <c r="M345"/>
  <c r="O341"/>
  <c r="M341"/>
  <c r="O337"/>
  <c r="M337"/>
  <c r="O333"/>
  <c r="M333"/>
  <c r="O329"/>
  <c r="M329"/>
  <c r="O316"/>
  <c r="M316"/>
  <c r="O312"/>
  <c r="M312"/>
  <c r="O308"/>
  <c r="M308"/>
  <c r="O300"/>
  <c r="M300"/>
  <c r="O296"/>
  <c r="M296"/>
  <c r="O254"/>
  <c r="M254"/>
  <c r="L251"/>
  <c r="M251"/>
  <c r="N251"/>
  <c r="O251"/>
  <c r="O250"/>
  <c r="N250"/>
  <c r="M250"/>
  <c r="L250"/>
  <c r="O242"/>
  <c r="M242"/>
  <c r="O238"/>
  <c r="M238"/>
  <c r="O226"/>
  <c r="M226"/>
  <c r="O222"/>
  <c r="M222"/>
  <c r="O213"/>
  <c r="M213"/>
  <c r="O172"/>
  <c r="M172"/>
  <c r="O168"/>
  <c r="N168"/>
  <c r="M168"/>
  <c r="L168"/>
  <c r="O160"/>
  <c r="N160"/>
  <c r="M160"/>
  <c r="L160"/>
  <c r="O152"/>
  <c r="N152"/>
  <c r="M152"/>
  <c r="L152"/>
  <c r="O148"/>
  <c r="N148"/>
  <c r="M148"/>
  <c r="L148"/>
  <c r="O82"/>
  <c r="N82"/>
  <c r="M82"/>
  <c r="L82"/>
  <c r="O62"/>
  <c r="N62"/>
  <c r="M62"/>
  <c r="L62"/>
  <c r="O800"/>
  <c r="M800"/>
  <c r="O799"/>
  <c r="M799"/>
  <c r="K797"/>
  <c r="J797"/>
  <c r="I797"/>
  <c r="H797"/>
  <c r="K796"/>
  <c r="J796"/>
  <c r="I796"/>
  <c r="H796"/>
  <c r="K795"/>
  <c r="J795"/>
  <c r="I795"/>
  <c r="H795"/>
  <c r="K794"/>
  <c r="J794"/>
  <c r="I794"/>
  <c r="H794"/>
  <c r="K793"/>
  <c r="J793"/>
  <c r="I793"/>
  <c r="H793"/>
  <c r="K792"/>
  <c r="J792"/>
  <c r="I792"/>
  <c r="H792"/>
  <c r="K791"/>
  <c r="J791"/>
  <c r="I791"/>
  <c r="H791"/>
  <c r="K790"/>
  <c r="J790"/>
  <c r="I790"/>
  <c r="H790"/>
  <c r="K789"/>
  <c r="J789"/>
  <c r="I789"/>
  <c r="H789"/>
  <c r="K788"/>
  <c r="J788"/>
  <c r="I788"/>
  <c r="H788"/>
  <c r="K787"/>
  <c r="J787"/>
  <c r="I787"/>
  <c r="H787"/>
  <c r="K786"/>
  <c r="J786"/>
  <c r="I786"/>
  <c r="H786"/>
  <c r="K785"/>
  <c r="J785"/>
  <c r="I785"/>
  <c r="H785"/>
  <c r="O784"/>
  <c r="M784"/>
  <c r="O783"/>
  <c r="M783"/>
  <c r="O782"/>
  <c r="M782"/>
  <c r="K781"/>
  <c r="J781"/>
  <c r="I781"/>
  <c r="H781"/>
  <c r="K780"/>
  <c r="J780"/>
  <c r="I780"/>
  <c r="H780"/>
  <c r="K779"/>
  <c r="J779"/>
  <c r="I779"/>
  <c r="H779"/>
  <c r="K778"/>
  <c r="J778"/>
  <c r="J777" s="1"/>
  <c r="I778"/>
  <c r="I777" s="1"/>
  <c r="H778"/>
  <c r="H777" s="1"/>
  <c r="K776"/>
  <c r="J776"/>
  <c r="I776"/>
  <c r="H776"/>
  <c r="K775"/>
  <c r="J775"/>
  <c r="I775"/>
  <c r="H775"/>
  <c r="K774"/>
  <c r="J774"/>
  <c r="J773" s="1"/>
  <c r="I774"/>
  <c r="I773" s="1"/>
  <c r="H774"/>
  <c r="H773" s="1"/>
  <c r="O763"/>
  <c r="M763"/>
  <c r="O762"/>
  <c r="M762"/>
  <c r="K760"/>
  <c r="J760"/>
  <c r="I760"/>
  <c r="H760"/>
  <c r="K759"/>
  <c r="J759"/>
  <c r="I759"/>
  <c r="H759"/>
  <c r="K758"/>
  <c r="J758"/>
  <c r="I758"/>
  <c r="H758"/>
  <c r="K757"/>
  <c r="J757"/>
  <c r="J756" s="1"/>
  <c r="I757"/>
  <c r="H757"/>
  <c r="H756" s="1"/>
  <c r="K755"/>
  <c r="J755"/>
  <c r="I755"/>
  <c r="H755"/>
  <c r="K754"/>
  <c r="J754"/>
  <c r="I754"/>
  <c r="H754"/>
  <c r="K753"/>
  <c r="J753"/>
  <c r="J752" s="1"/>
  <c r="I753"/>
  <c r="H753"/>
  <c r="H752" s="1"/>
  <c r="K751"/>
  <c r="J751"/>
  <c r="I751"/>
  <c r="H751"/>
  <c r="K750"/>
  <c r="J750"/>
  <c r="I750"/>
  <c r="H750"/>
  <c r="O747"/>
  <c r="M747"/>
  <c r="O746"/>
  <c r="M746"/>
  <c r="O745"/>
  <c r="M745"/>
  <c r="K744"/>
  <c r="J744"/>
  <c r="I744"/>
  <c r="H744"/>
  <c r="O743"/>
  <c r="M743"/>
  <c r="O742"/>
  <c r="M742"/>
  <c r="O741"/>
  <c r="M741"/>
  <c r="K740"/>
  <c r="J740"/>
  <c r="I740"/>
  <c r="H740"/>
  <c r="K739"/>
  <c r="J739"/>
  <c r="I739"/>
  <c r="H739"/>
  <c r="K738"/>
  <c r="J738"/>
  <c r="I738"/>
  <c r="H738"/>
  <c r="K737"/>
  <c r="J737"/>
  <c r="J736" s="1"/>
  <c r="I737"/>
  <c r="I736" s="1"/>
  <c r="H737"/>
  <c r="H736" s="1"/>
  <c r="K735"/>
  <c r="J735"/>
  <c r="I735"/>
  <c r="H735"/>
  <c r="K734"/>
  <c r="J734"/>
  <c r="I734"/>
  <c r="H734"/>
  <c r="K733"/>
  <c r="J733"/>
  <c r="J732" s="1"/>
  <c r="I733"/>
  <c r="I732" s="1"/>
  <c r="H733"/>
  <c r="H732" s="1"/>
  <c r="O731"/>
  <c r="M731"/>
  <c r="O730"/>
  <c r="M730"/>
  <c r="O729"/>
  <c r="M729"/>
  <c r="K728"/>
  <c r="J728"/>
  <c r="I728"/>
  <c r="H728"/>
  <c r="O727"/>
  <c r="M727"/>
  <c r="O726"/>
  <c r="M726"/>
  <c r="K724"/>
  <c r="J724"/>
  <c r="I724"/>
  <c r="H724"/>
  <c r="K723"/>
  <c r="J723"/>
  <c r="I723"/>
  <c r="H723"/>
  <c r="K722"/>
  <c r="J722"/>
  <c r="I722"/>
  <c r="H722"/>
  <c r="K721"/>
  <c r="J721"/>
  <c r="I721"/>
  <c r="H721"/>
  <c r="K720"/>
  <c r="J720"/>
  <c r="I720"/>
  <c r="H720"/>
  <c r="K719"/>
  <c r="J719"/>
  <c r="I719"/>
  <c r="H719"/>
  <c r="K718"/>
  <c r="J718"/>
  <c r="I718"/>
  <c r="H718"/>
  <c r="K717"/>
  <c r="J717"/>
  <c r="I717"/>
  <c r="H717"/>
  <c r="K716"/>
  <c r="J716"/>
  <c r="I716"/>
  <c r="H716"/>
  <c r="O715"/>
  <c r="O714"/>
  <c r="O713"/>
  <c r="K712"/>
  <c r="J712"/>
  <c r="I712"/>
  <c r="H712"/>
  <c r="O711"/>
  <c r="O710"/>
  <c r="O709"/>
  <c r="K708"/>
  <c r="J708"/>
  <c r="I708"/>
  <c r="H708"/>
  <c r="O707"/>
  <c r="O706"/>
  <c r="K704"/>
  <c r="J704"/>
  <c r="I704"/>
  <c r="H704"/>
  <c r="K703"/>
  <c r="J703"/>
  <c r="I703"/>
  <c r="H703"/>
  <c r="K702"/>
  <c r="J702"/>
  <c r="I702"/>
  <c r="H702"/>
  <c r="K701"/>
  <c r="J701"/>
  <c r="I701"/>
  <c r="H701"/>
  <c r="K700"/>
  <c r="J700"/>
  <c r="I700"/>
  <c r="H700"/>
  <c r="K699"/>
  <c r="J699"/>
  <c r="I699"/>
  <c r="H699"/>
  <c r="K698"/>
  <c r="J698"/>
  <c r="I698"/>
  <c r="H698"/>
  <c r="K697"/>
  <c r="J697"/>
  <c r="I697"/>
  <c r="H697"/>
  <c r="K696"/>
  <c r="J696"/>
  <c r="I696"/>
  <c r="H696"/>
  <c r="K695"/>
  <c r="J695"/>
  <c r="I695"/>
  <c r="H695"/>
  <c r="K694"/>
  <c r="J694"/>
  <c r="I694"/>
  <c r="H694"/>
  <c r="K693"/>
  <c r="J693"/>
  <c r="I693"/>
  <c r="H693"/>
  <c r="K692"/>
  <c r="J692"/>
  <c r="I692"/>
  <c r="H692"/>
  <c r="O691"/>
  <c r="M691"/>
  <c r="O690"/>
  <c r="M690"/>
  <c r="K688"/>
  <c r="J688"/>
  <c r="I688"/>
  <c r="H688"/>
  <c r="K687"/>
  <c r="J687"/>
  <c r="I687"/>
  <c r="H687"/>
  <c r="K686"/>
  <c r="J686"/>
  <c r="I686"/>
  <c r="H686"/>
  <c r="K685"/>
  <c r="J685"/>
  <c r="I685"/>
  <c r="H685"/>
  <c r="K684"/>
  <c r="J684"/>
  <c r="I684"/>
  <c r="H684"/>
  <c r="K683"/>
  <c r="J683"/>
  <c r="I683"/>
  <c r="H683"/>
  <c r="K682"/>
  <c r="J682"/>
  <c r="I682"/>
  <c r="H682"/>
  <c r="K681"/>
  <c r="J681"/>
  <c r="I681"/>
  <c r="H681"/>
  <c r="K680"/>
  <c r="J680"/>
  <c r="I680"/>
  <c r="H680"/>
  <c r="K679"/>
  <c r="J679"/>
  <c r="I679"/>
  <c r="H679"/>
  <c r="K678"/>
  <c r="J678"/>
  <c r="I678"/>
  <c r="H678"/>
  <c r="K677"/>
  <c r="J677"/>
  <c r="I677"/>
  <c r="H677"/>
  <c r="K676"/>
  <c r="J676"/>
  <c r="I676"/>
  <c r="H676"/>
  <c r="O539"/>
  <c r="M539"/>
  <c r="O538"/>
  <c r="M538"/>
  <c r="O537"/>
  <c r="M537"/>
  <c r="K536"/>
  <c r="J536"/>
  <c r="I536"/>
  <c r="H536"/>
  <c r="O535"/>
  <c r="M535"/>
  <c r="O534"/>
  <c r="M534"/>
  <c r="O533"/>
  <c r="M533"/>
  <c r="K532"/>
  <c r="J532"/>
  <c r="I532"/>
  <c r="H532"/>
  <c r="O531"/>
  <c r="M531"/>
  <c r="O530"/>
  <c r="M530"/>
  <c r="O529"/>
  <c r="M529"/>
  <c r="K528"/>
  <c r="J528"/>
  <c r="I528"/>
  <c r="H528"/>
  <c r="O527"/>
  <c r="M527"/>
  <c r="O526"/>
  <c r="M526"/>
  <c r="O525"/>
  <c r="M525"/>
  <c r="K524"/>
  <c r="J524"/>
  <c r="I524"/>
  <c r="H524"/>
  <c r="O523"/>
  <c r="M523"/>
  <c r="O522"/>
  <c r="M522"/>
  <c r="O521"/>
  <c r="M521"/>
  <c r="K520"/>
  <c r="J520"/>
  <c r="I520"/>
  <c r="H520"/>
  <c r="K519"/>
  <c r="J519"/>
  <c r="I519"/>
  <c r="H519"/>
  <c r="K518"/>
  <c r="J518"/>
  <c r="I518"/>
  <c r="H518"/>
  <c r="K517"/>
  <c r="J517"/>
  <c r="J516" s="1"/>
  <c r="I517"/>
  <c r="I516" s="1"/>
  <c r="H517"/>
  <c r="H516" s="1"/>
  <c r="O515"/>
  <c r="M515"/>
  <c r="O514"/>
  <c r="M514"/>
  <c r="O513"/>
  <c r="M513"/>
  <c r="K512"/>
  <c r="J512"/>
  <c r="I512"/>
  <c r="H512"/>
  <c r="O511"/>
  <c r="M511"/>
  <c r="O510"/>
  <c r="M510"/>
  <c r="O509"/>
  <c r="M509"/>
  <c r="K508"/>
  <c r="J508"/>
  <c r="I508"/>
  <c r="H508"/>
  <c r="K507"/>
  <c r="J507"/>
  <c r="I507"/>
  <c r="H507"/>
  <c r="K506"/>
  <c r="J506"/>
  <c r="I506"/>
  <c r="H506"/>
  <c r="K505"/>
  <c r="J505"/>
  <c r="J504" s="1"/>
  <c r="I505"/>
  <c r="I504" s="1"/>
  <c r="H505"/>
  <c r="H504" s="1"/>
  <c r="K503"/>
  <c r="J503"/>
  <c r="I503"/>
  <c r="H503"/>
  <c r="K502"/>
  <c r="J502"/>
  <c r="I502"/>
  <c r="H502"/>
  <c r="K501"/>
  <c r="J501"/>
  <c r="J500" s="1"/>
  <c r="I501"/>
  <c r="I500" s="1"/>
  <c r="H501"/>
  <c r="H500" s="1"/>
  <c r="O499"/>
  <c r="M499"/>
  <c r="O498"/>
  <c r="M498"/>
  <c r="K496"/>
  <c r="J496"/>
  <c r="I496"/>
  <c r="H496"/>
  <c r="O495"/>
  <c r="O494"/>
  <c r="K492"/>
  <c r="J492"/>
  <c r="I492"/>
  <c r="H492"/>
  <c r="O491"/>
  <c r="M491"/>
  <c r="O490"/>
  <c r="M490"/>
  <c r="K488"/>
  <c r="J488"/>
  <c r="I488"/>
  <c r="H488"/>
  <c r="O487"/>
  <c r="M487"/>
  <c r="O486"/>
  <c r="M486"/>
  <c r="K484"/>
  <c r="J484"/>
  <c r="I484"/>
  <c r="O483"/>
  <c r="M483"/>
  <c r="O482"/>
  <c r="M482"/>
  <c r="K480"/>
  <c r="J480"/>
  <c r="I480"/>
  <c r="H480"/>
  <c r="O479"/>
  <c r="M479"/>
  <c r="O478"/>
  <c r="M478"/>
  <c r="K476"/>
  <c r="J476"/>
  <c r="I476"/>
  <c r="H476"/>
  <c r="O475"/>
  <c r="M475"/>
  <c r="O474"/>
  <c r="M474"/>
  <c r="K472"/>
  <c r="J472"/>
  <c r="I472"/>
  <c r="H472"/>
  <c r="O471"/>
  <c r="M471"/>
  <c r="O470"/>
  <c r="M470"/>
  <c r="K468"/>
  <c r="J468"/>
  <c r="I468"/>
  <c r="H468"/>
  <c r="O467"/>
  <c r="M467"/>
  <c r="O466"/>
  <c r="M466"/>
  <c r="K464"/>
  <c r="J464"/>
  <c r="I464"/>
  <c r="H464"/>
  <c r="K462"/>
  <c r="J462"/>
  <c r="I462"/>
  <c r="H462"/>
  <c r="K461"/>
  <c r="J461"/>
  <c r="I461"/>
  <c r="H461"/>
  <c r="K460"/>
  <c r="J460"/>
  <c r="J459" s="1"/>
  <c r="I460"/>
  <c r="H460"/>
  <c r="H459" s="1"/>
  <c r="O458"/>
  <c r="M458"/>
  <c r="O457"/>
  <c r="M457"/>
  <c r="O456"/>
  <c r="M456"/>
  <c r="K455"/>
  <c r="J455"/>
  <c r="I455"/>
  <c r="H455"/>
  <c r="O454"/>
  <c r="M454"/>
  <c r="O453"/>
  <c r="M453"/>
  <c r="O452"/>
  <c r="M452"/>
  <c r="K451"/>
  <c r="J451"/>
  <c r="I451"/>
  <c r="H451"/>
  <c r="K429"/>
  <c r="J429"/>
  <c r="I429"/>
  <c r="H429"/>
  <c r="K428"/>
  <c r="J428"/>
  <c r="I428"/>
  <c r="H428"/>
  <c r="K427"/>
  <c r="J427"/>
  <c r="J426" s="1"/>
  <c r="I427"/>
  <c r="H427"/>
  <c r="H426" s="1"/>
  <c r="K425"/>
  <c r="J425"/>
  <c r="I425"/>
  <c r="H425"/>
  <c r="K424"/>
  <c r="J424"/>
  <c r="I424"/>
  <c r="H424"/>
  <c r="K423"/>
  <c r="J423"/>
  <c r="J422" s="1"/>
  <c r="I423"/>
  <c r="H423"/>
  <c r="K421"/>
  <c r="J421"/>
  <c r="I421"/>
  <c r="H421"/>
  <c r="K420"/>
  <c r="J420"/>
  <c r="I420"/>
  <c r="H420"/>
  <c r="K419"/>
  <c r="J419"/>
  <c r="I419"/>
  <c r="H419"/>
  <c r="K417"/>
  <c r="J417"/>
  <c r="I417"/>
  <c r="H417"/>
  <c r="K416"/>
  <c r="J416"/>
  <c r="I416"/>
  <c r="H416"/>
  <c r="K415"/>
  <c r="J415"/>
  <c r="J414" s="1"/>
  <c r="I415"/>
  <c r="H415"/>
  <c r="K413"/>
  <c r="J413"/>
  <c r="I413"/>
  <c r="H413"/>
  <c r="K412"/>
  <c r="J412"/>
  <c r="I412"/>
  <c r="H412"/>
  <c r="K411"/>
  <c r="J411"/>
  <c r="I411"/>
  <c r="H411"/>
  <c r="K409"/>
  <c r="J409"/>
  <c r="I409"/>
  <c r="H409"/>
  <c r="K408"/>
  <c r="J408"/>
  <c r="I408"/>
  <c r="H408"/>
  <c r="K407"/>
  <c r="J407"/>
  <c r="I407"/>
  <c r="H407"/>
  <c r="K405"/>
  <c r="J405"/>
  <c r="I405"/>
  <c r="H405"/>
  <c r="K404"/>
  <c r="J404"/>
  <c r="I404"/>
  <c r="H404"/>
  <c r="K403"/>
  <c r="J403"/>
  <c r="I403"/>
  <c r="H403"/>
  <c r="K401"/>
  <c r="J401"/>
  <c r="I401"/>
  <c r="H401"/>
  <c r="K400"/>
  <c r="J400"/>
  <c r="I400"/>
  <c r="H400"/>
  <c r="H395" s="1"/>
  <c r="K399"/>
  <c r="J399"/>
  <c r="I399"/>
  <c r="H399"/>
  <c r="H398" s="1"/>
  <c r="O392"/>
  <c r="M392"/>
  <c r="O391"/>
  <c r="M391"/>
  <c r="O390"/>
  <c r="M390"/>
  <c r="K389"/>
  <c r="J389"/>
  <c r="I389"/>
  <c r="H389"/>
  <c r="O388"/>
  <c r="M388"/>
  <c r="O387"/>
  <c r="M387"/>
  <c r="O386"/>
  <c r="M386"/>
  <c r="K385"/>
  <c r="J385"/>
  <c r="I385"/>
  <c r="H385"/>
  <c r="O384"/>
  <c r="M384"/>
  <c r="O383"/>
  <c r="M383"/>
  <c r="O382"/>
  <c r="M382"/>
  <c r="K381"/>
  <c r="J381"/>
  <c r="I381"/>
  <c r="H381"/>
  <c r="O380"/>
  <c r="M380"/>
  <c r="O379"/>
  <c r="M379"/>
  <c r="O378"/>
  <c r="M378"/>
  <c r="K377"/>
  <c r="J377"/>
  <c r="I377"/>
  <c r="H377"/>
  <c r="O376"/>
  <c r="M376"/>
  <c r="O375"/>
  <c r="M375"/>
  <c r="K373"/>
  <c r="J373"/>
  <c r="I373"/>
  <c r="H373"/>
  <c r="O372"/>
  <c r="M372"/>
  <c r="O371"/>
  <c r="M371"/>
  <c r="O370"/>
  <c r="M370"/>
  <c r="K369"/>
  <c r="J369"/>
  <c r="I369"/>
  <c r="H369"/>
  <c r="O368"/>
  <c r="M368"/>
  <c r="O367"/>
  <c r="M367"/>
  <c r="O366"/>
  <c r="M366"/>
  <c r="K365"/>
  <c r="J365"/>
  <c r="I365"/>
  <c r="H365"/>
  <c r="O364"/>
  <c r="M364"/>
  <c r="O363"/>
  <c r="K361"/>
  <c r="J361"/>
  <c r="I361"/>
  <c r="H361"/>
  <c r="K359"/>
  <c r="J359"/>
  <c r="I359"/>
  <c r="H359"/>
  <c r="K358"/>
  <c r="J358"/>
  <c r="I358"/>
  <c r="H358"/>
  <c r="K357"/>
  <c r="J357"/>
  <c r="I357"/>
  <c r="H357"/>
  <c r="H356" s="1"/>
  <c r="O355"/>
  <c r="M355"/>
  <c r="O354"/>
  <c r="M354"/>
  <c r="K352"/>
  <c r="J352"/>
  <c r="I352"/>
  <c r="H352"/>
  <c r="O351"/>
  <c r="M351"/>
  <c r="O350"/>
  <c r="M350"/>
  <c r="K348"/>
  <c r="J348"/>
  <c r="I348"/>
  <c r="H348"/>
  <c r="O347"/>
  <c r="M347"/>
  <c r="O346"/>
  <c r="M346"/>
  <c r="K344"/>
  <c r="J344"/>
  <c r="I344"/>
  <c r="H344"/>
  <c r="O343"/>
  <c r="M343"/>
  <c r="O342"/>
  <c r="M342"/>
  <c r="K340"/>
  <c r="J340"/>
  <c r="I340"/>
  <c r="H340"/>
  <c r="O339"/>
  <c r="M339"/>
  <c r="O338"/>
  <c r="M338"/>
  <c r="K336"/>
  <c r="J336"/>
  <c r="I336"/>
  <c r="H336"/>
  <c r="O335"/>
  <c r="M335"/>
  <c r="O334"/>
  <c r="M334"/>
  <c r="K332"/>
  <c r="J332"/>
  <c r="I332"/>
  <c r="H332"/>
  <c r="O331"/>
  <c r="M331"/>
  <c r="O330"/>
  <c r="M330"/>
  <c r="K328"/>
  <c r="J328"/>
  <c r="I328"/>
  <c r="H328"/>
  <c r="K326"/>
  <c r="J326"/>
  <c r="I326"/>
  <c r="H326"/>
  <c r="K325"/>
  <c r="J325"/>
  <c r="I325"/>
  <c r="H325"/>
  <c r="K324"/>
  <c r="J324"/>
  <c r="I324"/>
  <c r="H324"/>
  <c r="K323"/>
  <c r="J323"/>
  <c r="I323"/>
  <c r="H323"/>
  <c r="O322"/>
  <c r="M322"/>
  <c r="O321"/>
  <c r="M321"/>
  <c r="O320"/>
  <c r="M320"/>
  <c r="K319"/>
  <c r="J319"/>
  <c r="I319"/>
  <c r="H319"/>
  <c r="O318"/>
  <c r="M318"/>
  <c r="O317"/>
  <c r="M317"/>
  <c r="K315"/>
  <c r="J315"/>
  <c r="I315"/>
  <c r="H315"/>
  <c r="O314"/>
  <c r="M314"/>
  <c r="O313"/>
  <c r="M313"/>
  <c r="K311"/>
  <c r="J311"/>
  <c r="I311"/>
  <c r="H311"/>
  <c r="O310"/>
  <c r="M310"/>
  <c r="O309"/>
  <c r="M309"/>
  <c r="K307"/>
  <c r="J307"/>
  <c r="I307"/>
  <c r="H307"/>
  <c r="O306"/>
  <c r="M306"/>
  <c r="O305"/>
  <c r="M305"/>
  <c r="O304"/>
  <c r="M304"/>
  <c r="K303"/>
  <c r="J303"/>
  <c r="I303"/>
  <c r="H303"/>
  <c r="O302"/>
  <c r="M302"/>
  <c r="O301"/>
  <c r="M301"/>
  <c r="K299"/>
  <c r="J299"/>
  <c r="I299"/>
  <c r="H299"/>
  <c r="O298"/>
  <c r="M298"/>
  <c r="O297"/>
  <c r="M297"/>
  <c r="K295"/>
  <c r="J295"/>
  <c r="I295"/>
  <c r="H295"/>
  <c r="K293"/>
  <c r="J293"/>
  <c r="I293"/>
  <c r="H293"/>
  <c r="K292"/>
  <c r="J292"/>
  <c r="I292"/>
  <c r="H292"/>
  <c r="K291"/>
  <c r="J291"/>
  <c r="I291"/>
  <c r="H291"/>
  <c r="K290"/>
  <c r="J290"/>
  <c r="I290"/>
  <c r="H290"/>
  <c r="K289"/>
  <c r="J289"/>
  <c r="I289"/>
  <c r="H289"/>
  <c r="K288"/>
  <c r="J288"/>
  <c r="I288"/>
  <c r="H288"/>
  <c r="K287"/>
  <c r="J287"/>
  <c r="I287"/>
  <c r="H287"/>
  <c r="K286"/>
  <c r="J286"/>
  <c r="I286"/>
  <c r="H286"/>
  <c r="K285"/>
  <c r="J285"/>
  <c r="I285"/>
  <c r="H285"/>
  <c r="K284"/>
  <c r="J284"/>
  <c r="I284"/>
  <c r="H284"/>
  <c r="K283"/>
  <c r="J283"/>
  <c r="I283"/>
  <c r="H283"/>
  <c r="K282"/>
  <c r="J282"/>
  <c r="I282"/>
  <c r="H282"/>
  <c r="K281"/>
  <c r="J281"/>
  <c r="I281"/>
  <c r="H281"/>
  <c r="K280"/>
  <c r="J280"/>
  <c r="I280"/>
  <c r="H280"/>
  <c r="K279"/>
  <c r="J279"/>
  <c r="I279"/>
  <c r="H279"/>
  <c r="K278"/>
  <c r="J278"/>
  <c r="I278"/>
  <c r="H278"/>
  <c r="K277"/>
  <c r="J277"/>
  <c r="I277"/>
  <c r="H277"/>
  <c r="K276"/>
  <c r="J276"/>
  <c r="I276"/>
  <c r="H276"/>
  <c r="K275"/>
  <c r="J275"/>
  <c r="I275"/>
  <c r="H275"/>
  <c r="K274"/>
  <c r="J274"/>
  <c r="I274"/>
  <c r="H274"/>
  <c r="K273"/>
  <c r="J273"/>
  <c r="I273"/>
  <c r="H273"/>
  <c r="K272"/>
  <c r="J272"/>
  <c r="I272"/>
  <c r="H272"/>
  <c r="K271"/>
  <c r="J271"/>
  <c r="I271"/>
  <c r="H271"/>
  <c r="K270"/>
  <c r="J270"/>
  <c r="I270"/>
  <c r="H270"/>
  <c r="K269"/>
  <c r="J269"/>
  <c r="I269"/>
  <c r="H269"/>
  <c r="K268"/>
  <c r="J268"/>
  <c r="I268"/>
  <c r="H268"/>
  <c r="K267"/>
  <c r="J267"/>
  <c r="I267"/>
  <c r="H267"/>
  <c r="K266"/>
  <c r="J266"/>
  <c r="I266"/>
  <c r="H266"/>
  <c r="K265"/>
  <c r="J265"/>
  <c r="J260" s="1"/>
  <c r="I265"/>
  <c r="H265"/>
  <c r="K264"/>
  <c r="J264"/>
  <c r="I264"/>
  <c r="H264"/>
  <c r="H259" s="1"/>
  <c r="K263"/>
  <c r="J263"/>
  <c r="I263"/>
  <c r="H263"/>
  <c r="K262"/>
  <c r="J262"/>
  <c r="I262"/>
  <c r="H262"/>
  <c r="O256"/>
  <c r="M256"/>
  <c r="O255"/>
  <c r="M255"/>
  <c r="K253"/>
  <c r="J253"/>
  <c r="I253"/>
  <c r="H253"/>
  <c r="O252"/>
  <c r="M252"/>
  <c r="K249"/>
  <c r="J249"/>
  <c r="I249"/>
  <c r="H249"/>
  <c r="O248"/>
  <c r="M248"/>
  <c r="O247"/>
  <c r="M247"/>
  <c r="O246"/>
  <c r="M246"/>
  <c r="K245"/>
  <c r="J245"/>
  <c r="I245"/>
  <c r="H245"/>
  <c r="O244"/>
  <c r="M244"/>
  <c r="O243"/>
  <c r="M243"/>
  <c r="K241"/>
  <c r="J241"/>
  <c r="I241"/>
  <c r="H241"/>
  <c r="O240"/>
  <c r="M240"/>
  <c r="O239"/>
  <c r="M239"/>
  <c r="K237"/>
  <c r="J237"/>
  <c r="I237"/>
  <c r="H237"/>
  <c r="O236"/>
  <c r="M236"/>
  <c r="O235"/>
  <c r="M235"/>
  <c r="O234"/>
  <c r="M234"/>
  <c r="K233"/>
  <c r="J233"/>
  <c r="I233"/>
  <c r="H233"/>
  <c r="O232"/>
  <c r="M232"/>
  <c r="O231"/>
  <c r="M231"/>
  <c r="O230"/>
  <c r="M230"/>
  <c r="K229"/>
  <c r="J229"/>
  <c r="I229"/>
  <c r="H229"/>
  <c r="O228"/>
  <c r="M228"/>
  <c r="O227"/>
  <c r="M227"/>
  <c r="K225"/>
  <c r="J225"/>
  <c r="I225"/>
  <c r="H225"/>
  <c r="O224"/>
  <c r="M224"/>
  <c r="O223"/>
  <c r="M223"/>
  <c r="K221"/>
  <c r="J221"/>
  <c r="I221"/>
  <c r="H221"/>
  <c r="K219"/>
  <c r="J219"/>
  <c r="I219"/>
  <c r="H219"/>
  <c r="K218"/>
  <c r="J218"/>
  <c r="I218"/>
  <c r="H218"/>
  <c r="K217"/>
  <c r="J217"/>
  <c r="I217"/>
  <c r="H217"/>
  <c r="K216"/>
  <c r="J216"/>
  <c r="I216"/>
  <c r="H216"/>
  <c r="O215"/>
  <c r="M215"/>
  <c r="O214"/>
  <c r="M214"/>
  <c r="K212"/>
  <c r="J212"/>
  <c r="I212"/>
  <c r="H212"/>
  <c r="K211"/>
  <c r="J211"/>
  <c r="I211"/>
  <c r="H211"/>
  <c r="K210"/>
  <c r="J210"/>
  <c r="I210"/>
  <c r="H210"/>
  <c r="K209"/>
  <c r="J209"/>
  <c r="I209"/>
  <c r="I208" s="1"/>
  <c r="H209"/>
  <c r="H208" s="1"/>
  <c r="K208"/>
  <c r="K207"/>
  <c r="J207"/>
  <c r="I207"/>
  <c r="H207"/>
  <c r="K206"/>
  <c r="J206"/>
  <c r="I206"/>
  <c r="H206"/>
  <c r="K205"/>
  <c r="J205"/>
  <c r="I205"/>
  <c r="I204" s="1"/>
  <c r="H205"/>
  <c r="K204"/>
  <c r="K203"/>
  <c r="J203"/>
  <c r="I203"/>
  <c r="H203"/>
  <c r="K202"/>
  <c r="J202"/>
  <c r="I202"/>
  <c r="H202"/>
  <c r="K201"/>
  <c r="J201"/>
  <c r="I201"/>
  <c r="I200" s="1"/>
  <c r="H201"/>
  <c r="K200"/>
  <c r="K199"/>
  <c r="J199"/>
  <c r="I199"/>
  <c r="H199"/>
  <c r="K198"/>
  <c r="J198"/>
  <c r="I198"/>
  <c r="H198"/>
  <c r="K197"/>
  <c r="J197"/>
  <c r="I197"/>
  <c r="I196" s="1"/>
  <c r="H197"/>
  <c r="H196" s="1"/>
  <c r="K196"/>
  <c r="K195"/>
  <c r="J195"/>
  <c r="I195"/>
  <c r="H195"/>
  <c r="K194"/>
  <c r="K181" s="1"/>
  <c r="J194"/>
  <c r="I194"/>
  <c r="H194"/>
  <c r="K193"/>
  <c r="J193"/>
  <c r="I193"/>
  <c r="I192" s="1"/>
  <c r="H193"/>
  <c r="H192" s="1"/>
  <c r="K192"/>
  <c r="K191"/>
  <c r="J191"/>
  <c r="I191"/>
  <c r="H191"/>
  <c r="K190"/>
  <c r="J190"/>
  <c r="I190"/>
  <c r="H190"/>
  <c r="K189"/>
  <c r="J189"/>
  <c r="I189"/>
  <c r="H189"/>
  <c r="K188"/>
  <c r="J188"/>
  <c r="I188"/>
  <c r="H188"/>
  <c r="K187"/>
  <c r="J187"/>
  <c r="I187"/>
  <c r="H187"/>
  <c r="K186"/>
  <c r="J186"/>
  <c r="I186"/>
  <c r="H186"/>
  <c r="K185"/>
  <c r="J185"/>
  <c r="I185"/>
  <c r="H185"/>
  <c r="K184"/>
  <c r="J184"/>
  <c r="I184"/>
  <c r="H184"/>
  <c r="O174"/>
  <c r="M174"/>
  <c r="O173"/>
  <c r="M173"/>
  <c r="K171"/>
  <c r="J171"/>
  <c r="I171"/>
  <c r="H171"/>
  <c r="O170"/>
  <c r="M170"/>
  <c r="O169"/>
  <c r="M169"/>
  <c r="K167"/>
  <c r="J167"/>
  <c r="I167"/>
  <c r="H167"/>
  <c r="O166"/>
  <c r="M166"/>
  <c r="O165"/>
  <c r="M165"/>
  <c r="K163"/>
  <c r="J163"/>
  <c r="I163"/>
  <c r="H163"/>
  <c r="O162"/>
  <c r="M162"/>
  <c r="O161"/>
  <c r="M161"/>
  <c r="K159"/>
  <c r="J159"/>
  <c r="I159"/>
  <c r="H159"/>
  <c r="K155"/>
  <c r="J155"/>
  <c r="I155"/>
  <c r="H155"/>
  <c r="K151"/>
  <c r="J151"/>
  <c r="I151"/>
  <c r="H151"/>
  <c r="O150"/>
  <c r="M150"/>
  <c r="O149"/>
  <c r="M149"/>
  <c r="K147"/>
  <c r="J147"/>
  <c r="I147"/>
  <c r="H147"/>
  <c r="K145"/>
  <c r="J145"/>
  <c r="I145"/>
  <c r="H145"/>
  <c r="K144"/>
  <c r="J144"/>
  <c r="I144"/>
  <c r="H144"/>
  <c r="K143"/>
  <c r="J143"/>
  <c r="I143"/>
  <c r="H143"/>
  <c r="K142"/>
  <c r="J142"/>
  <c r="I142"/>
  <c r="H142"/>
  <c r="K141"/>
  <c r="J141"/>
  <c r="I141"/>
  <c r="H141"/>
  <c r="K140"/>
  <c r="J140"/>
  <c r="I140"/>
  <c r="H140"/>
  <c r="K139"/>
  <c r="J139"/>
  <c r="I139"/>
  <c r="H139"/>
  <c r="K138"/>
  <c r="J138"/>
  <c r="I138"/>
  <c r="H138"/>
  <c r="K137"/>
  <c r="J137"/>
  <c r="I137"/>
  <c r="H137"/>
  <c r="K136"/>
  <c r="J136"/>
  <c r="I136"/>
  <c r="H136"/>
  <c r="K135"/>
  <c r="J135"/>
  <c r="I135"/>
  <c r="H135"/>
  <c r="K134"/>
  <c r="J134"/>
  <c r="I134"/>
  <c r="H134"/>
  <c r="K133"/>
  <c r="J133"/>
  <c r="I133"/>
  <c r="H133"/>
  <c r="K132"/>
  <c r="J132"/>
  <c r="I132"/>
  <c r="H132"/>
  <c r="K131"/>
  <c r="J131"/>
  <c r="I131"/>
  <c r="H131"/>
  <c r="K130"/>
  <c r="J130"/>
  <c r="I130"/>
  <c r="H130"/>
  <c r="K129"/>
  <c r="J129"/>
  <c r="I129"/>
  <c r="H129"/>
  <c r="K128"/>
  <c r="J128"/>
  <c r="I128"/>
  <c r="H128"/>
  <c r="K127"/>
  <c r="J127"/>
  <c r="I127"/>
  <c r="H127"/>
  <c r="K126"/>
  <c r="J126"/>
  <c r="I126"/>
  <c r="H126"/>
  <c r="K125"/>
  <c r="J125"/>
  <c r="I125"/>
  <c r="H125"/>
  <c r="K124"/>
  <c r="J124"/>
  <c r="I124"/>
  <c r="H124"/>
  <c r="K123"/>
  <c r="J123"/>
  <c r="I123"/>
  <c r="H123"/>
  <c r="K122"/>
  <c r="J122"/>
  <c r="I122"/>
  <c r="H122"/>
  <c r="K121"/>
  <c r="J121"/>
  <c r="I121"/>
  <c r="H121"/>
  <c r="K120"/>
  <c r="J120"/>
  <c r="I120"/>
  <c r="H120"/>
  <c r="K119"/>
  <c r="J119"/>
  <c r="I119"/>
  <c r="H119"/>
  <c r="K118"/>
  <c r="J118"/>
  <c r="I118"/>
  <c r="H118"/>
  <c r="K117"/>
  <c r="J117"/>
  <c r="I117"/>
  <c r="H117"/>
  <c r="K116"/>
  <c r="J116"/>
  <c r="I116"/>
  <c r="H116"/>
  <c r="K115"/>
  <c r="J115"/>
  <c r="I115"/>
  <c r="H115"/>
  <c r="K114"/>
  <c r="J114"/>
  <c r="I114"/>
  <c r="H114"/>
  <c r="K112"/>
  <c r="J112"/>
  <c r="I112"/>
  <c r="H112"/>
  <c r="K111"/>
  <c r="J111"/>
  <c r="I111"/>
  <c r="H111"/>
  <c r="K110"/>
  <c r="J110"/>
  <c r="I110"/>
  <c r="H110"/>
  <c r="K109"/>
  <c r="J109"/>
  <c r="I109"/>
  <c r="H109"/>
  <c r="O108"/>
  <c r="M108"/>
  <c r="O107"/>
  <c r="M107"/>
  <c r="O106"/>
  <c r="M106"/>
  <c r="K105"/>
  <c r="J105"/>
  <c r="I105"/>
  <c r="H105"/>
  <c r="O104"/>
  <c r="M104"/>
  <c r="O103"/>
  <c r="M103"/>
  <c r="O102"/>
  <c r="M102"/>
  <c r="K101"/>
  <c r="J101"/>
  <c r="I101"/>
  <c r="H101"/>
  <c r="O100"/>
  <c r="M100"/>
  <c r="O99"/>
  <c r="M99"/>
  <c r="O98"/>
  <c r="M98"/>
  <c r="K97"/>
  <c r="J97"/>
  <c r="I97"/>
  <c r="H97"/>
  <c r="K96"/>
  <c r="K92" s="1"/>
  <c r="J96"/>
  <c r="I96"/>
  <c r="H96"/>
  <c r="K95"/>
  <c r="K91" s="1"/>
  <c r="J95"/>
  <c r="I95"/>
  <c r="H95"/>
  <c r="K94"/>
  <c r="K90" s="1"/>
  <c r="J94"/>
  <c r="I94"/>
  <c r="I93" s="1"/>
  <c r="H94"/>
  <c r="H93" s="1"/>
  <c r="K93"/>
  <c r="J92"/>
  <c r="I92"/>
  <c r="H92"/>
  <c r="J91"/>
  <c r="I91"/>
  <c r="H91"/>
  <c r="O84"/>
  <c r="M84"/>
  <c r="O83"/>
  <c r="M83"/>
  <c r="K81"/>
  <c r="J81"/>
  <c r="I81"/>
  <c r="H81"/>
  <c r="K80"/>
  <c r="J80"/>
  <c r="I80"/>
  <c r="H80"/>
  <c r="K79"/>
  <c r="J79"/>
  <c r="I79"/>
  <c r="H79"/>
  <c r="K78"/>
  <c r="J78"/>
  <c r="I78"/>
  <c r="H78"/>
  <c r="K77"/>
  <c r="J77"/>
  <c r="I77"/>
  <c r="H77"/>
  <c r="K76"/>
  <c r="J76"/>
  <c r="I76"/>
  <c r="H76"/>
  <c r="K75"/>
  <c r="J75"/>
  <c r="I75"/>
  <c r="H75"/>
  <c r="K74"/>
  <c r="J74"/>
  <c r="I74"/>
  <c r="H74"/>
  <c r="K73"/>
  <c r="J73"/>
  <c r="I73"/>
  <c r="H73"/>
  <c r="O64"/>
  <c r="M64"/>
  <c r="O63"/>
  <c r="M63"/>
  <c r="K61"/>
  <c r="J61"/>
  <c r="I61"/>
  <c r="H61"/>
  <c r="K57"/>
  <c r="J57"/>
  <c r="I57"/>
  <c r="H57"/>
  <c r="K56"/>
  <c r="J56"/>
  <c r="I56"/>
  <c r="H56"/>
  <c r="K55"/>
  <c r="J55"/>
  <c r="I55"/>
  <c r="H55"/>
  <c r="K54"/>
  <c r="J54"/>
  <c r="I54"/>
  <c r="H54"/>
  <c r="K53"/>
  <c r="J53"/>
  <c r="I53"/>
  <c r="H53"/>
  <c r="K52"/>
  <c r="J52"/>
  <c r="I52"/>
  <c r="H52"/>
  <c r="K51"/>
  <c r="J51"/>
  <c r="I51"/>
  <c r="H51"/>
  <c r="K50"/>
  <c r="J50"/>
  <c r="I50"/>
  <c r="H50"/>
  <c r="K49"/>
  <c r="J49"/>
  <c r="I49"/>
  <c r="H49"/>
  <c r="O31"/>
  <c r="M31"/>
  <c r="O30"/>
  <c r="M30"/>
  <c r="O29"/>
  <c r="M29"/>
  <c r="K28"/>
  <c r="J28"/>
  <c r="I28"/>
  <c r="H28"/>
  <c r="K27"/>
  <c r="K23" s="1"/>
  <c r="J27"/>
  <c r="J23" s="1"/>
  <c r="I27"/>
  <c r="I23" s="1"/>
  <c r="H27"/>
  <c r="H23" s="1"/>
  <c r="K26"/>
  <c r="K22" s="1"/>
  <c r="J26"/>
  <c r="J22" s="1"/>
  <c r="I26"/>
  <c r="I22" s="1"/>
  <c r="H26"/>
  <c r="H22" s="1"/>
  <c r="K25"/>
  <c r="K21" s="1"/>
  <c r="J25"/>
  <c r="J21" s="1"/>
  <c r="I25"/>
  <c r="I21" s="1"/>
  <c r="H25"/>
  <c r="H21" s="1"/>
  <c r="K24"/>
  <c r="J24"/>
  <c r="I24"/>
  <c r="H24"/>
  <c r="K20"/>
  <c r="J20"/>
  <c r="I20"/>
  <c r="H20"/>
  <c r="K19"/>
  <c r="J19"/>
  <c r="I19"/>
  <c r="H19"/>
  <c r="K18"/>
  <c r="J18"/>
  <c r="I18"/>
  <c r="H18"/>
  <c r="K17"/>
  <c r="J17"/>
  <c r="I17"/>
  <c r="H17"/>
  <c r="K16"/>
  <c r="J16"/>
  <c r="I16"/>
  <c r="H16"/>
  <c r="O212" i="25"/>
  <c r="M212"/>
  <c r="O211"/>
  <c r="M211"/>
  <c r="O210"/>
  <c r="M210"/>
  <c r="K209"/>
  <c r="J209"/>
  <c r="I209"/>
  <c r="H209"/>
  <c r="K208"/>
  <c r="J208"/>
  <c r="J48" s="1"/>
  <c r="J44" s="1"/>
  <c r="I208"/>
  <c r="H208"/>
  <c r="K207"/>
  <c r="K47" s="1"/>
  <c r="K43" s="1"/>
  <c r="J207"/>
  <c r="J47" s="1"/>
  <c r="J43" s="1"/>
  <c r="I207"/>
  <c r="I47" s="1"/>
  <c r="I43" s="1"/>
  <c r="H207"/>
  <c r="H47" s="1"/>
  <c r="K206"/>
  <c r="J206"/>
  <c r="I206"/>
  <c r="H206"/>
  <c r="K205"/>
  <c r="J205"/>
  <c r="I205"/>
  <c r="H205"/>
  <c r="O124"/>
  <c r="M124"/>
  <c r="O123"/>
  <c r="M123"/>
  <c r="O112"/>
  <c r="M112"/>
  <c r="O100"/>
  <c r="M100"/>
  <c r="O99"/>
  <c r="M99"/>
  <c r="O98"/>
  <c r="M98"/>
  <c r="K97"/>
  <c r="J97"/>
  <c r="I97"/>
  <c r="H97"/>
  <c r="O96"/>
  <c r="M96"/>
  <c r="O95"/>
  <c r="M95"/>
  <c r="O88"/>
  <c r="M88"/>
  <c r="O87"/>
  <c r="M87"/>
  <c r="O86"/>
  <c r="M86"/>
  <c r="K85"/>
  <c r="J85"/>
  <c r="I85"/>
  <c r="H85"/>
  <c r="O84"/>
  <c r="M84"/>
  <c r="O83"/>
  <c r="M83"/>
  <c r="O82"/>
  <c r="N82"/>
  <c r="M82"/>
  <c r="L82"/>
  <c r="K81"/>
  <c r="J81"/>
  <c r="I81"/>
  <c r="H81"/>
  <c r="O80"/>
  <c r="M80"/>
  <c r="O79"/>
  <c r="M79"/>
  <c r="O78"/>
  <c r="M78"/>
  <c r="K77"/>
  <c r="J77"/>
  <c r="I77"/>
  <c r="H77"/>
  <c r="O72"/>
  <c r="M72"/>
  <c r="O71"/>
  <c r="M71"/>
  <c r="O68"/>
  <c r="M68"/>
  <c r="O67"/>
  <c r="M67"/>
  <c r="O66"/>
  <c r="M66"/>
  <c r="K65"/>
  <c r="J65"/>
  <c r="I65"/>
  <c r="H65"/>
  <c r="O64"/>
  <c r="M64"/>
  <c r="O63"/>
  <c r="M63"/>
  <c r="O60"/>
  <c r="M60"/>
  <c r="O59"/>
  <c r="M59"/>
  <c r="O58"/>
  <c r="M58"/>
  <c r="K57"/>
  <c r="J57"/>
  <c r="I57"/>
  <c r="H57"/>
  <c r="O56"/>
  <c r="M56"/>
  <c r="O55"/>
  <c r="M55"/>
  <c r="O54"/>
  <c r="N54"/>
  <c r="M54"/>
  <c r="L54"/>
  <c r="K53"/>
  <c r="J53"/>
  <c r="I53"/>
  <c r="H53"/>
  <c r="K46"/>
  <c r="J46"/>
  <c r="I46"/>
  <c r="K49"/>
  <c r="J49"/>
  <c r="I49"/>
  <c r="K48"/>
  <c r="K44" s="1"/>
  <c r="I48"/>
  <c r="I44" s="1"/>
  <c r="H48"/>
  <c r="H44" s="1"/>
  <c r="O32"/>
  <c r="M32"/>
  <c r="O31"/>
  <c r="N31"/>
  <c r="M31"/>
  <c r="L31"/>
  <c r="O30"/>
  <c r="M30"/>
  <c r="K29"/>
  <c r="J29"/>
  <c r="I29"/>
  <c r="H29"/>
  <c r="K25"/>
  <c r="J25"/>
  <c r="I25"/>
  <c r="H25"/>
  <c r="K24"/>
  <c r="K20" s="1"/>
  <c r="J24"/>
  <c r="I24"/>
  <c r="I20" s="1"/>
  <c r="H24"/>
  <c r="K23"/>
  <c r="K21" s="1"/>
  <c r="J23"/>
  <c r="J21" s="1"/>
  <c r="I23"/>
  <c r="I21" s="1"/>
  <c r="H23"/>
  <c r="H19" s="1"/>
  <c r="H22"/>
  <c r="J20"/>
  <c r="H20"/>
  <c r="K18"/>
  <c r="J18"/>
  <c r="I18"/>
  <c r="H18"/>
  <c r="O98" i="17"/>
  <c r="O96"/>
  <c r="M96"/>
  <c r="K95"/>
  <c r="J95"/>
  <c r="I95"/>
  <c r="H95"/>
  <c r="K94"/>
  <c r="J94"/>
  <c r="I94"/>
  <c r="H94"/>
  <c r="K93"/>
  <c r="J93"/>
  <c r="I93"/>
  <c r="H93"/>
  <c r="K92"/>
  <c r="J92"/>
  <c r="I92"/>
  <c r="H92"/>
  <c r="K91"/>
  <c r="J91"/>
  <c r="I91"/>
  <c r="H91"/>
  <c r="K90"/>
  <c r="J90"/>
  <c r="I90"/>
  <c r="H90"/>
  <c r="K89"/>
  <c r="J89"/>
  <c r="I89"/>
  <c r="H89"/>
  <c r="K88"/>
  <c r="J88"/>
  <c r="I88"/>
  <c r="H88"/>
  <c r="K87"/>
  <c r="J87"/>
  <c r="I87"/>
  <c r="H87"/>
  <c r="O82"/>
  <c r="O81"/>
  <c r="O80"/>
  <c r="N80"/>
  <c r="M80"/>
  <c r="L80"/>
  <c r="K79"/>
  <c r="K75" s="1"/>
  <c r="K71" s="1"/>
  <c r="K67" s="1"/>
  <c r="J79"/>
  <c r="J75" s="1"/>
  <c r="J71" s="1"/>
  <c r="I79"/>
  <c r="I75" s="1"/>
  <c r="I71" s="1"/>
  <c r="H79"/>
  <c r="H75" s="1"/>
  <c r="H71" s="1"/>
  <c r="H67" s="1"/>
  <c r="O78"/>
  <c r="K74"/>
  <c r="K70" s="1"/>
  <c r="J74"/>
  <c r="I74"/>
  <c r="I70" s="1"/>
  <c r="H74"/>
  <c r="K73"/>
  <c r="J73"/>
  <c r="I73"/>
  <c r="H73"/>
  <c r="K72"/>
  <c r="K68" s="1"/>
  <c r="J72"/>
  <c r="I72"/>
  <c r="I68" s="1"/>
  <c r="H72"/>
  <c r="J70"/>
  <c r="H70"/>
  <c r="J69"/>
  <c r="J68"/>
  <c r="H68"/>
  <c r="O66"/>
  <c r="O65"/>
  <c r="O64"/>
  <c r="N64"/>
  <c r="M64"/>
  <c r="L64"/>
  <c r="K63"/>
  <c r="J63"/>
  <c r="I63"/>
  <c r="H63"/>
  <c r="K62"/>
  <c r="J62"/>
  <c r="J58" s="1"/>
  <c r="J54" s="1"/>
  <c r="I62"/>
  <c r="H62"/>
  <c r="H58" s="1"/>
  <c r="H54" s="1"/>
  <c r="K61"/>
  <c r="J61"/>
  <c r="J57" s="1"/>
  <c r="J53" s="1"/>
  <c r="I61"/>
  <c r="H61"/>
  <c r="H57" s="1"/>
  <c r="H53" s="1"/>
  <c r="K60"/>
  <c r="K56" s="1"/>
  <c r="J60"/>
  <c r="J56" s="1"/>
  <c r="J52" s="1"/>
  <c r="I60"/>
  <c r="I59" s="1"/>
  <c r="H60"/>
  <c r="H56" s="1"/>
  <c r="H52" s="1"/>
  <c r="K59"/>
  <c r="K58"/>
  <c r="I58"/>
  <c r="K57"/>
  <c r="I57"/>
  <c r="K54"/>
  <c r="I54"/>
  <c r="K53"/>
  <c r="I53"/>
  <c r="O50"/>
  <c r="O49"/>
  <c r="O48"/>
  <c r="M48"/>
  <c r="K47"/>
  <c r="J47"/>
  <c r="I47"/>
  <c r="H47"/>
  <c r="K46"/>
  <c r="J46"/>
  <c r="I46"/>
  <c r="H46"/>
  <c r="K45"/>
  <c r="J45"/>
  <c r="I45"/>
  <c r="H45"/>
  <c r="K44"/>
  <c r="J44"/>
  <c r="I44"/>
  <c r="H44"/>
  <c r="K43"/>
  <c r="O42"/>
  <c r="O41"/>
  <c r="M41"/>
  <c r="O40"/>
  <c r="N40"/>
  <c r="M40"/>
  <c r="L40"/>
  <c r="K39"/>
  <c r="J39"/>
  <c r="I39"/>
  <c r="H39"/>
  <c r="K38"/>
  <c r="J38"/>
  <c r="I38"/>
  <c r="H38"/>
  <c r="K37"/>
  <c r="J37"/>
  <c r="J33" s="1"/>
  <c r="I37"/>
  <c r="H37"/>
  <c r="K36"/>
  <c r="J36"/>
  <c r="J32" s="1"/>
  <c r="I36"/>
  <c r="H36"/>
  <c r="K35"/>
  <c r="J35"/>
  <c r="I35"/>
  <c r="H35"/>
  <c r="J34"/>
  <c r="H34"/>
  <c r="H18" s="1"/>
  <c r="H33"/>
  <c r="H17" s="1"/>
  <c r="H32"/>
  <c r="O30"/>
  <c r="O29"/>
  <c r="O28"/>
  <c r="N28"/>
  <c r="M28"/>
  <c r="L28"/>
  <c r="K27"/>
  <c r="J27"/>
  <c r="I27"/>
  <c r="H27"/>
  <c r="K26"/>
  <c r="O26" s="1"/>
  <c r="J26"/>
  <c r="I26"/>
  <c r="I22" s="1"/>
  <c r="K25"/>
  <c r="O25" s="1"/>
  <c r="J25"/>
  <c r="I25"/>
  <c r="I21" s="1"/>
  <c r="K24"/>
  <c r="K20" s="1"/>
  <c r="J24"/>
  <c r="J20" s="1"/>
  <c r="J16" s="1"/>
  <c r="I24"/>
  <c r="I20" s="1"/>
  <c r="H24"/>
  <c r="K22"/>
  <c r="O22" s="1"/>
  <c r="J21"/>
  <c r="J17" s="1"/>
  <c r="O150" i="19"/>
  <c r="N150"/>
  <c r="M150"/>
  <c r="L150"/>
  <c r="O149"/>
  <c r="M149"/>
  <c r="K148"/>
  <c r="J148"/>
  <c r="I148"/>
  <c r="H148"/>
  <c r="O146"/>
  <c r="N146"/>
  <c r="M146"/>
  <c r="L146"/>
  <c r="K144"/>
  <c r="J144"/>
  <c r="I144"/>
  <c r="H144"/>
  <c r="K137"/>
  <c r="J137"/>
  <c r="I137"/>
  <c r="H137"/>
  <c r="K140"/>
  <c r="J140"/>
  <c r="I140"/>
  <c r="H140"/>
  <c r="K139"/>
  <c r="J139"/>
  <c r="I139"/>
  <c r="H139"/>
  <c r="K138"/>
  <c r="J138"/>
  <c r="I138"/>
  <c r="H138"/>
  <c r="K135"/>
  <c r="J135"/>
  <c r="I135"/>
  <c r="H135"/>
  <c r="K134"/>
  <c r="J134"/>
  <c r="I134"/>
  <c r="H134"/>
  <c r="K128"/>
  <c r="J128"/>
  <c r="I128"/>
  <c r="H128"/>
  <c r="O127"/>
  <c r="N127"/>
  <c r="N123" s="1"/>
  <c r="M127"/>
  <c r="L127"/>
  <c r="K127"/>
  <c r="K107" s="1"/>
  <c r="K103" s="1"/>
  <c r="J127"/>
  <c r="I127"/>
  <c r="I107" s="1"/>
  <c r="I103" s="1"/>
  <c r="H127"/>
  <c r="O126"/>
  <c r="N126"/>
  <c r="M126"/>
  <c r="L126"/>
  <c r="K126"/>
  <c r="J126"/>
  <c r="I126"/>
  <c r="H126"/>
  <c r="K125"/>
  <c r="J125"/>
  <c r="I125"/>
  <c r="H125"/>
  <c r="K124"/>
  <c r="J124"/>
  <c r="I124"/>
  <c r="H124"/>
  <c r="L123"/>
  <c r="O122"/>
  <c r="N122"/>
  <c r="M122"/>
  <c r="L122"/>
  <c r="O121"/>
  <c r="N121"/>
  <c r="M121"/>
  <c r="L121"/>
  <c r="K120"/>
  <c r="J120"/>
  <c r="I120"/>
  <c r="H120"/>
  <c r="K119"/>
  <c r="J119"/>
  <c r="J107" s="1"/>
  <c r="J103" s="1"/>
  <c r="I119"/>
  <c r="H119"/>
  <c r="K118"/>
  <c r="J118"/>
  <c r="J106" s="1"/>
  <c r="J102" s="1"/>
  <c r="I118"/>
  <c r="H118"/>
  <c r="K117"/>
  <c r="J117"/>
  <c r="J116" s="1"/>
  <c r="I117"/>
  <c r="I116" s="1"/>
  <c r="H117"/>
  <c r="K116"/>
  <c r="H116"/>
  <c r="N115"/>
  <c r="L115"/>
  <c r="O114"/>
  <c r="M114"/>
  <c r="O113"/>
  <c r="N113"/>
  <c r="M113"/>
  <c r="L113"/>
  <c r="K112"/>
  <c r="J112"/>
  <c r="I112"/>
  <c r="H112"/>
  <c r="N111"/>
  <c r="L111"/>
  <c r="K111"/>
  <c r="J111"/>
  <c r="I111"/>
  <c r="H111"/>
  <c r="K110"/>
  <c r="J110"/>
  <c r="I110"/>
  <c r="H110"/>
  <c r="K109"/>
  <c r="K108" s="1"/>
  <c r="J109"/>
  <c r="J108" s="1"/>
  <c r="I109"/>
  <c r="I108" s="1"/>
  <c r="H108"/>
  <c r="H107"/>
  <c r="H103" s="1"/>
  <c r="O103"/>
  <c r="N103"/>
  <c r="M103"/>
  <c r="M14" s="1"/>
  <c r="L103"/>
  <c r="K84"/>
  <c r="J84"/>
  <c r="I84"/>
  <c r="H84"/>
  <c r="K80"/>
  <c r="J80"/>
  <c r="I80"/>
  <c r="H80"/>
  <c r="O78"/>
  <c r="M78"/>
  <c r="K76"/>
  <c r="J76"/>
  <c r="I76"/>
  <c r="H76"/>
  <c r="K71"/>
  <c r="J71"/>
  <c r="I71"/>
  <c r="H71"/>
  <c r="K70"/>
  <c r="J70"/>
  <c r="I70"/>
  <c r="H70"/>
  <c r="K69"/>
  <c r="J69"/>
  <c r="I69"/>
  <c r="H69"/>
  <c r="K68"/>
  <c r="J68"/>
  <c r="I68"/>
  <c r="H68"/>
  <c r="K50"/>
  <c r="J50"/>
  <c r="I50"/>
  <c r="H50"/>
  <c r="K49"/>
  <c r="J49"/>
  <c r="I49"/>
  <c r="H49"/>
  <c r="K48"/>
  <c r="J48"/>
  <c r="I48"/>
  <c r="H48"/>
  <c r="K47"/>
  <c r="J47"/>
  <c r="I47"/>
  <c r="H47"/>
  <c r="O43"/>
  <c r="N43"/>
  <c r="M43"/>
  <c r="L43"/>
  <c r="K43"/>
  <c r="J43"/>
  <c r="I43"/>
  <c r="H43"/>
  <c r="O42"/>
  <c r="N42"/>
  <c r="M42"/>
  <c r="L42"/>
  <c r="K42"/>
  <c r="J42"/>
  <c r="I42"/>
  <c r="H42"/>
  <c r="O41"/>
  <c r="N41"/>
  <c r="M41"/>
  <c r="L41"/>
  <c r="K41"/>
  <c r="J41"/>
  <c r="I41"/>
  <c r="H41"/>
  <c r="O40"/>
  <c r="N40"/>
  <c r="M40"/>
  <c r="L40"/>
  <c r="K40"/>
  <c r="J40"/>
  <c r="I40"/>
  <c r="H40"/>
  <c r="O39"/>
  <c r="N39"/>
  <c r="M39"/>
  <c r="L39"/>
  <c r="K39"/>
  <c r="J39"/>
  <c r="I39"/>
  <c r="H39"/>
  <c r="K35"/>
  <c r="J35"/>
  <c r="I35"/>
  <c r="H35"/>
  <c r="O34"/>
  <c r="N34"/>
  <c r="M34"/>
  <c r="L34"/>
  <c r="K34"/>
  <c r="J34"/>
  <c r="I34"/>
  <c r="H34"/>
  <c r="O33"/>
  <c r="N33"/>
  <c r="M33"/>
  <c r="L33"/>
  <c r="K33"/>
  <c r="J33"/>
  <c r="I33"/>
  <c r="H33"/>
  <c r="O32"/>
  <c r="N32"/>
  <c r="M32"/>
  <c r="M31" s="1"/>
  <c r="L32"/>
  <c r="L31" s="1"/>
  <c r="K32"/>
  <c r="K31" s="1"/>
  <c r="J32"/>
  <c r="I32"/>
  <c r="I31" s="1"/>
  <c r="H32"/>
  <c r="O31"/>
  <c r="N31"/>
  <c r="J31"/>
  <c r="H31"/>
  <c r="K27"/>
  <c r="I27"/>
  <c r="H27"/>
  <c r="O14"/>
  <c r="K69" i="17" l="1"/>
  <c r="I69"/>
  <c r="K106" i="19"/>
  <c r="K102" s="1"/>
  <c r="I106"/>
  <c r="I102" s="1"/>
  <c r="O70" i="17"/>
  <c r="I67"/>
  <c r="M399" i="24"/>
  <c r="L399"/>
  <c r="M407"/>
  <c r="L407"/>
  <c r="J410"/>
  <c r="M411"/>
  <c r="L411"/>
  <c r="J418"/>
  <c r="L418" s="1"/>
  <c r="L419"/>
  <c r="H14" i="17"/>
  <c r="H69"/>
  <c r="H13" s="1"/>
  <c r="O94"/>
  <c r="H17" i="25"/>
  <c r="K16"/>
  <c r="O122" i="24"/>
  <c r="O123"/>
  <c r="O399"/>
  <c r="N399"/>
  <c r="O407"/>
  <c r="N407"/>
  <c r="O411"/>
  <c r="N411"/>
  <c r="O419"/>
  <c r="N419"/>
  <c r="L79" i="23"/>
  <c r="J170" i="22"/>
  <c r="M569" i="24"/>
  <c r="M561"/>
  <c r="M549"/>
  <c r="N561"/>
  <c r="H31" i="17"/>
  <c r="I16" i="25"/>
  <c r="O265" i="24"/>
  <c r="O269"/>
  <c r="O277"/>
  <c r="O285"/>
  <c r="O325"/>
  <c r="M470" i="26"/>
  <c r="O565" i="24"/>
  <c r="M577"/>
  <c r="K19" i="25"/>
  <c r="K17" s="1"/>
  <c r="J19"/>
  <c r="J17" s="1"/>
  <c r="M17" s="1"/>
  <c r="I19"/>
  <c r="I17" s="1"/>
  <c r="H422" i="24"/>
  <c r="M423"/>
  <c r="O423"/>
  <c r="H418"/>
  <c r="M419"/>
  <c r="H414"/>
  <c r="M415"/>
  <c r="O415"/>
  <c r="H410"/>
  <c r="H406"/>
  <c r="M403"/>
  <c r="O403"/>
  <c r="H43" i="25"/>
  <c r="O47"/>
  <c r="N47"/>
  <c r="L47"/>
  <c r="M47"/>
  <c r="H21"/>
  <c r="M21" s="1"/>
  <c r="N79" i="23"/>
  <c r="I21" i="19"/>
  <c r="I17" s="1"/>
  <c r="I13" s="1"/>
  <c r="K21"/>
  <c r="I22"/>
  <c r="I18" s="1"/>
  <c r="I14" s="1"/>
  <c r="K22"/>
  <c r="K18" s="1"/>
  <c r="K14" s="1"/>
  <c r="O70"/>
  <c r="N14"/>
  <c r="L87"/>
  <c r="L83" s="1"/>
  <c r="L79" s="1"/>
  <c r="L75" s="1"/>
  <c r="L71" s="1"/>
  <c r="L54" s="1"/>
  <c r="L50" s="1"/>
  <c r="L99"/>
  <c r="L95" s="1"/>
  <c r="N87"/>
  <c r="N83" s="1"/>
  <c r="N79" s="1"/>
  <c r="N75" s="1"/>
  <c r="N71" s="1"/>
  <c r="N54" s="1"/>
  <c r="N50" s="1"/>
  <c r="N99"/>
  <c r="N95" s="1"/>
  <c r="H21"/>
  <c r="H17" s="1"/>
  <c r="J21"/>
  <c r="J17" s="1"/>
  <c r="J13" s="1"/>
  <c r="H22"/>
  <c r="H18" s="1"/>
  <c r="H14" s="1"/>
  <c r="J22"/>
  <c r="J18" s="1"/>
  <c r="J14" s="1"/>
  <c r="M70"/>
  <c r="L14"/>
  <c r="O49"/>
  <c r="M49"/>
  <c r="O35"/>
  <c r="M35"/>
  <c r="I20"/>
  <c r="I16" s="1"/>
  <c r="H20"/>
  <c r="N167" i="24"/>
  <c r="N163"/>
  <c r="O163"/>
  <c r="L163"/>
  <c r="M163"/>
  <c r="O446" i="26"/>
  <c r="O128" i="19"/>
  <c r="N128"/>
  <c r="M128"/>
  <c r="L128"/>
  <c r="I105"/>
  <c r="I101" s="1"/>
  <c r="I100" s="1"/>
  <c r="M68"/>
  <c r="M69"/>
  <c r="O68"/>
  <c r="O69"/>
  <c r="N47"/>
  <c r="O47"/>
  <c r="N48"/>
  <c r="O48"/>
  <c r="K20"/>
  <c r="K16" s="1"/>
  <c r="L47"/>
  <c r="M47"/>
  <c r="L48"/>
  <c r="M48"/>
  <c r="J20"/>
  <c r="O134" i="24"/>
  <c r="O130"/>
  <c r="O126"/>
  <c r="O81"/>
  <c r="O69" i="17"/>
  <c r="N69"/>
  <c r="O89"/>
  <c r="N89"/>
  <c r="O93"/>
  <c r="N93"/>
  <c r="J67"/>
  <c r="J13"/>
  <c r="L69"/>
  <c r="M69"/>
  <c r="L89"/>
  <c r="M89"/>
  <c r="L93"/>
  <c r="M93"/>
  <c r="I56"/>
  <c r="L18" i="25"/>
  <c r="N22"/>
  <c r="L22"/>
  <c r="N18"/>
  <c r="O74" i="17"/>
  <c r="N124" i="19"/>
  <c r="N125"/>
  <c r="L124"/>
  <c r="L125"/>
  <c r="O27"/>
  <c r="M27"/>
  <c r="N27"/>
  <c r="L27"/>
  <c r="I133"/>
  <c r="I132" s="1"/>
  <c r="I136"/>
  <c r="K133"/>
  <c r="K132" s="1"/>
  <c r="K136"/>
  <c r="H136"/>
  <c r="H133"/>
  <c r="J136"/>
  <c r="M136" s="1"/>
  <c r="J133"/>
  <c r="O77"/>
  <c r="O80"/>
  <c r="O84"/>
  <c r="H106"/>
  <c r="M106" s="1"/>
  <c r="M102" s="1"/>
  <c r="M124"/>
  <c r="O124"/>
  <c r="M125"/>
  <c r="O125"/>
  <c r="M77"/>
  <c r="M80"/>
  <c r="M84"/>
  <c r="H105"/>
  <c r="H101" s="1"/>
  <c r="N688" i="24"/>
  <c r="O119"/>
  <c r="N126"/>
  <c r="L109"/>
  <c r="L696"/>
  <c r="L716"/>
  <c r="N17"/>
  <c r="O444" i="26"/>
  <c r="O440"/>
  <c r="M443"/>
  <c r="M444"/>
  <c r="M440"/>
  <c r="J16" i="25"/>
  <c r="H16"/>
  <c r="M130" i="23"/>
  <c r="O130"/>
  <c r="I127"/>
  <c r="J127"/>
  <c r="N306" i="22"/>
  <c r="O172"/>
  <c r="M171"/>
  <c r="K442" i="26"/>
  <c r="K439"/>
  <c r="K438" s="1"/>
  <c r="J442"/>
  <c r="J439"/>
  <c r="J438" s="1"/>
  <c r="I540" i="24"/>
  <c r="O138"/>
  <c r="O139"/>
  <c r="O135"/>
  <c r="O131"/>
  <c r="O127"/>
  <c r="O118"/>
  <c r="K89"/>
  <c r="O114"/>
  <c r="O115"/>
  <c r="O73"/>
  <c r="O77"/>
  <c r="O50"/>
  <c r="O54"/>
  <c r="O58"/>
  <c r="K127" i="23"/>
  <c r="N75"/>
  <c r="O171" i="22"/>
  <c r="I170"/>
  <c r="K55" i="17"/>
  <c r="K52"/>
  <c r="K51" s="1"/>
  <c r="N35"/>
  <c r="N36"/>
  <c r="K15" i="25"/>
  <c r="J15"/>
  <c r="H749" i="24"/>
  <c r="H748" s="1"/>
  <c r="L544"/>
  <c r="M544"/>
  <c r="J541"/>
  <c r="L545"/>
  <c r="M545"/>
  <c r="O541"/>
  <c r="H540"/>
  <c r="N541"/>
  <c r="I90"/>
  <c r="K182"/>
  <c r="L484"/>
  <c r="M504"/>
  <c r="M732"/>
  <c r="M777"/>
  <c r="K543"/>
  <c r="O543" s="1"/>
  <c r="O547"/>
  <c r="H396"/>
  <c r="O396" s="1"/>
  <c r="M500"/>
  <c r="M516"/>
  <c r="L676"/>
  <c r="M736"/>
  <c r="M773"/>
  <c r="K544"/>
  <c r="N577"/>
  <c r="O577"/>
  <c r="O286"/>
  <c r="O287"/>
  <c r="O352"/>
  <c r="O344"/>
  <c r="O340"/>
  <c r="O270"/>
  <c r="O271"/>
  <c r="O336"/>
  <c r="O332"/>
  <c r="O328"/>
  <c r="O266"/>
  <c r="O267"/>
  <c r="O299"/>
  <c r="O315"/>
  <c r="O278"/>
  <c r="O279"/>
  <c r="O311"/>
  <c r="O274"/>
  <c r="O275"/>
  <c r="O307"/>
  <c r="O290"/>
  <c r="O291"/>
  <c r="O295"/>
  <c r="O109"/>
  <c r="O110"/>
  <c r="O142"/>
  <c r="H442" i="26"/>
  <c r="H439"/>
  <c r="L306" i="22"/>
  <c r="M306"/>
  <c r="O306"/>
  <c r="K170"/>
  <c r="N172"/>
  <c r="O211"/>
  <c r="H170"/>
  <c r="L172"/>
  <c r="N183"/>
  <c r="L183"/>
  <c r="N179"/>
  <c r="L179"/>
  <c r="L170"/>
  <c r="M179"/>
  <c r="O179"/>
  <c r="M183"/>
  <c r="O183"/>
  <c r="N187"/>
  <c r="L187"/>
  <c r="M187"/>
  <c r="O187"/>
  <c r="N76"/>
  <c r="L76"/>
  <c r="M76"/>
  <c r="O76"/>
  <c r="O83" i="23"/>
  <c r="L83"/>
  <c r="N83"/>
  <c r="M83"/>
  <c r="O79"/>
  <c r="M79"/>
  <c r="M75"/>
  <c r="O75"/>
  <c r="L75"/>
  <c r="K105" i="19"/>
  <c r="K101" s="1"/>
  <c r="K100" s="1"/>
  <c r="I104"/>
  <c r="K104"/>
  <c r="J105"/>
  <c r="N80"/>
  <c r="L80"/>
  <c r="O76"/>
  <c r="N84"/>
  <c r="N77"/>
  <c r="L84"/>
  <c r="L77"/>
  <c r="L76"/>
  <c r="N76"/>
  <c r="M76"/>
  <c r="M129" i="25"/>
  <c r="O129"/>
  <c r="M137"/>
  <c r="O137"/>
  <c r="N121"/>
  <c r="L121"/>
  <c r="M121"/>
  <c r="O121"/>
  <c r="K45"/>
  <c r="K42"/>
  <c r="J45"/>
  <c r="J42"/>
  <c r="I45"/>
  <c r="I42"/>
  <c r="H46"/>
  <c r="N46" s="1"/>
  <c r="O262" i="24"/>
  <c r="O263"/>
  <c r="O282"/>
  <c r="O283"/>
  <c r="O323"/>
  <c r="O324"/>
  <c r="O348"/>
  <c r="M186"/>
  <c r="M188"/>
  <c r="M189"/>
  <c r="M184"/>
  <c r="M185"/>
  <c r="K180"/>
  <c r="N21"/>
  <c r="L17"/>
  <c r="L21"/>
  <c r="L677"/>
  <c r="L693"/>
  <c r="N16"/>
  <c r="N20"/>
  <c r="N49"/>
  <c r="N50"/>
  <c r="N53"/>
  <c r="N54"/>
  <c r="N57"/>
  <c r="N58"/>
  <c r="N61"/>
  <c r="N73"/>
  <c r="N74"/>
  <c r="N77"/>
  <c r="N78"/>
  <c r="N81"/>
  <c r="I180"/>
  <c r="I181"/>
  <c r="I182"/>
  <c r="O190"/>
  <c r="H181"/>
  <c r="H177" s="1"/>
  <c r="J181"/>
  <c r="H182"/>
  <c r="J182"/>
  <c r="H258"/>
  <c r="O357"/>
  <c r="O358"/>
  <c r="O361"/>
  <c r="O365"/>
  <c r="O373"/>
  <c r="O377"/>
  <c r="O385"/>
  <c r="H394"/>
  <c r="O400"/>
  <c r="J395"/>
  <c r="M395" s="1"/>
  <c r="J396"/>
  <c r="J178" s="1"/>
  <c r="J88" s="1"/>
  <c r="I394"/>
  <c r="I395"/>
  <c r="K395"/>
  <c r="O395" s="1"/>
  <c r="I396"/>
  <c r="K396"/>
  <c r="O428"/>
  <c r="O502"/>
  <c r="O518"/>
  <c r="N676"/>
  <c r="N677"/>
  <c r="O687"/>
  <c r="N692"/>
  <c r="N693"/>
  <c r="O695"/>
  <c r="O719"/>
  <c r="O723"/>
  <c r="O738"/>
  <c r="J749"/>
  <c r="O750"/>
  <c r="O779"/>
  <c r="O788"/>
  <c r="O796"/>
  <c r="O49"/>
  <c r="O53"/>
  <c r="O57"/>
  <c r="O61"/>
  <c r="O74"/>
  <c r="O78"/>
  <c r="J31" i="17"/>
  <c r="N39"/>
  <c r="N24"/>
  <c r="N27"/>
  <c r="I43"/>
  <c r="K34"/>
  <c r="O34" s="1"/>
  <c r="J23"/>
  <c r="K18"/>
  <c r="H20"/>
  <c r="K21"/>
  <c r="O21" s="1"/>
  <c r="J22"/>
  <c r="J19" s="1"/>
  <c r="H23"/>
  <c r="I34"/>
  <c r="I18" s="1"/>
  <c r="I14" s="1"/>
  <c r="N91"/>
  <c r="H23" i="19"/>
  <c r="J23"/>
  <c r="I23"/>
  <c r="K23"/>
  <c r="L115" i="24"/>
  <c r="M115"/>
  <c r="L118"/>
  <c r="M118"/>
  <c r="L119"/>
  <c r="M119"/>
  <c r="M122"/>
  <c r="M123"/>
  <c r="L126"/>
  <c r="M126"/>
  <c r="L127"/>
  <c r="M127"/>
  <c r="L130"/>
  <c r="M130"/>
  <c r="L131"/>
  <c r="M131"/>
  <c r="L134"/>
  <c r="M134"/>
  <c r="L135"/>
  <c r="M135"/>
  <c r="M138"/>
  <c r="M139"/>
  <c r="L142"/>
  <c r="M142"/>
  <c r="L143"/>
  <c r="M143"/>
  <c r="L147"/>
  <c r="M147"/>
  <c r="L151"/>
  <c r="M151"/>
  <c r="L159"/>
  <c r="M159"/>
  <c r="L167"/>
  <c r="M167"/>
  <c r="M171"/>
  <c r="N184"/>
  <c r="O184"/>
  <c r="N185"/>
  <c r="O185"/>
  <c r="N186"/>
  <c r="O186"/>
  <c r="O188"/>
  <c r="O189"/>
  <c r="H180"/>
  <c r="O180" s="1"/>
  <c r="O201"/>
  <c r="M201"/>
  <c r="J180"/>
  <c r="O205"/>
  <c r="M262"/>
  <c r="J258"/>
  <c r="M263"/>
  <c r="M266"/>
  <c r="M267"/>
  <c r="M270"/>
  <c r="M271"/>
  <c r="M274"/>
  <c r="M275"/>
  <c r="M278"/>
  <c r="M279"/>
  <c r="M282"/>
  <c r="M283"/>
  <c r="M286"/>
  <c r="M287"/>
  <c r="M290"/>
  <c r="M291"/>
  <c r="M295"/>
  <c r="M299"/>
  <c r="M307"/>
  <c r="M311"/>
  <c r="M315"/>
  <c r="M323"/>
  <c r="M324"/>
  <c r="M328"/>
  <c r="M332"/>
  <c r="M336"/>
  <c r="M340"/>
  <c r="M344"/>
  <c r="M348"/>
  <c r="M352"/>
  <c r="J402"/>
  <c r="K394"/>
  <c r="M426"/>
  <c r="O427"/>
  <c r="L459"/>
  <c r="M459"/>
  <c r="N460"/>
  <c r="O460"/>
  <c r="N464"/>
  <c r="O464"/>
  <c r="N468"/>
  <c r="O468"/>
  <c r="N472"/>
  <c r="O472"/>
  <c r="N476"/>
  <c r="O476"/>
  <c r="N480"/>
  <c r="O480"/>
  <c r="N484"/>
  <c r="O484"/>
  <c r="N488"/>
  <c r="O488"/>
  <c r="N492"/>
  <c r="O492"/>
  <c r="N496"/>
  <c r="O496"/>
  <c r="N680"/>
  <c r="O680"/>
  <c r="N681"/>
  <c r="O681"/>
  <c r="N684"/>
  <c r="O684"/>
  <c r="N685"/>
  <c r="O685"/>
  <c r="O688"/>
  <c r="N696"/>
  <c r="O696"/>
  <c r="N697"/>
  <c r="O697"/>
  <c r="N700"/>
  <c r="O700"/>
  <c r="N701"/>
  <c r="O701"/>
  <c r="N704"/>
  <c r="O704"/>
  <c r="N716"/>
  <c r="O716"/>
  <c r="N717"/>
  <c r="O717"/>
  <c r="N720"/>
  <c r="O720"/>
  <c r="N721"/>
  <c r="O721"/>
  <c r="N724"/>
  <c r="O724"/>
  <c r="L752"/>
  <c r="M752"/>
  <c r="N753"/>
  <c r="O753"/>
  <c r="L756"/>
  <c r="M756"/>
  <c r="N757"/>
  <c r="O757"/>
  <c r="N760"/>
  <c r="O760"/>
  <c r="N785"/>
  <c r="O785"/>
  <c r="N786"/>
  <c r="O786"/>
  <c r="N789"/>
  <c r="O789"/>
  <c r="N790"/>
  <c r="O790"/>
  <c r="N793"/>
  <c r="O793"/>
  <c r="N794"/>
  <c r="O794"/>
  <c r="N797"/>
  <c r="O797"/>
  <c r="O212"/>
  <c r="O216"/>
  <c r="O217"/>
  <c r="O221"/>
  <c r="O225"/>
  <c r="O237"/>
  <c r="O241"/>
  <c r="N249"/>
  <c r="O249"/>
  <c r="O253"/>
  <c r="M357"/>
  <c r="J356"/>
  <c r="M361"/>
  <c r="M373"/>
  <c r="J398"/>
  <c r="L110"/>
  <c r="L114"/>
  <c r="L16"/>
  <c r="L20"/>
  <c r="L49"/>
  <c r="L50"/>
  <c r="L53"/>
  <c r="L54"/>
  <c r="L57"/>
  <c r="L58"/>
  <c r="L61"/>
  <c r="L73"/>
  <c r="L74"/>
  <c r="L77"/>
  <c r="L78"/>
  <c r="L81"/>
  <c r="N109"/>
  <c r="N110"/>
  <c r="N114"/>
  <c r="N115"/>
  <c r="N118"/>
  <c r="N119"/>
  <c r="N127"/>
  <c r="N130"/>
  <c r="N131"/>
  <c r="N134"/>
  <c r="N135"/>
  <c r="N142"/>
  <c r="H260"/>
  <c r="M260" s="1"/>
  <c r="J394"/>
  <c r="H402"/>
  <c r="M49"/>
  <c r="M50"/>
  <c r="M53"/>
  <c r="M54"/>
  <c r="M57"/>
  <c r="M58"/>
  <c r="M61"/>
  <c r="M73"/>
  <c r="M74"/>
  <c r="M77"/>
  <c r="M78"/>
  <c r="M81"/>
  <c r="M109"/>
  <c r="M110"/>
  <c r="M114"/>
  <c r="N143"/>
  <c r="N147"/>
  <c r="N151"/>
  <c r="N159"/>
  <c r="L184"/>
  <c r="L185"/>
  <c r="L186"/>
  <c r="M190"/>
  <c r="L249"/>
  <c r="O273"/>
  <c r="O280"/>
  <c r="O281"/>
  <c r="O404"/>
  <c r="O408"/>
  <c r="O412"/>
  <c r="O416"/>
  <c r="O420"/>
  <c r="O424"/>
  <c r="O451"/>
  <c r="L460"/>
  <c r="O461"/>
  <c r="L464"/>
  <c r="L468"/>
  <c r="L472"/>
  <c r="L476"/>
  <c r="L480"/>
  <c r="L488"/>
  <c r="L492"/>
  <c r="L496"/>
  <c r="O506"/>
  <c r="O508"/>
  <c r="O520"/>
  <c r="O528"/>
  <c r="O536"/>
  <c r="O679"/>
  <c r="L680"/>
  <c r="L681"/>
  <c r="O683"/>
  <c r="L684"/>
  <c r="L685"/>
  <c r="L688"/>
  <c r="L692"/>
  <c r="L697"/>
  <c r="O699"/>
  <c r="L700"/>
  <c r="L701"/>
  <c r="O703"/>
  <c r="L704"/>
  <c r="O712"/>
  <c r="L717"/>
  <c r="L720"/>
  <c r="L721"/>
  <c r="L724"/>
  <c r="O734"/>
  <c r="O740"/>
  <c r="L753"/>
  <c r="O754"/>
  <c r="L757"/>
  <c r="O758"/>
  <c r="L760"/>
  <c r="O775"/>
  <c r="O781"/>
  <c r="L785"/>
  <c r="L786"/>
  <c r="L789"/>
  <c r="L790"/>
  <c r="O792"/>
  <c r="L793"/>
  <c r="L794"/>
  <c r="L797"/>
  <c r="O143"/>
  <c r="O147"/>
  <c r="O151"/>
  <c r="O159"/>
  <c r="O167"/>
  <c r="O171"/>
  <c r="M205"/>
  <c r="M212"/>
  <c r="M216"/>
  <c r="M217"/>
  <c r="M221"/>
  <c r="M225"/>
  <c r="M237"/>
  <c r="M241"/>
  <c r="M249"/>
  <c r="M253"/>
  <c r="M427"/>
  <c r="M460"/>
  <c r="M464"/>
  <c r="M468"/>
  <c r="M472"/>
  <c r="M476"/>
  <c r="M480"/>
  <c r="M484"/>
  <c r="M488"/>
  <c r="M496"/>
  <c r="M492"/>
  <c r="M680"/>
  <c r="M681"/>
  <c r="M684"/>
  <c r="M685"/>
  <c r="M688"/>
  <c r="M696"/>
  <c r="M697"/>
  <c r="M700"/>
  <c r="M701"/>
  <c r="M704"/>
  <c r="M716"/>
  <c r="M717"/>
  <c r="M720"/>
  <c r="M721"/>
  <c r="M724"/>
  <c r="M753"/>
  <c r="M757"/>
  <c r="M760"/>
  <c r="M785"/>
  <c r="M786"/>
  <c r="M789"/>
  <c r="M790"/>
  <c r="M793"/>
  <c r="M794"/>
  <c r="M797"/>
  <c r="O16" i="25"/>
  <c r="N17"/>
  <c r="M18"/>
  <c r="N19"/>
  <c r="M20"/>
  <c r="L21"/>
  <c r="L23"/>
  <c r="M23"/>
  <c r="O24"/>
  <c r="N25"/>
  <c r="M26"/>
  <c r="N27"/>
  <c r="M28"/>
  <c r="L29"/>
  <c r="M29"/>
  <c r="M44"/>
  <c r="O48"/>
  <c r="N49"/>
  <c r="L50"/>
  <c r="M50"/>
  <c r="M52"/>
  <c r="L53"/>
  <c r="M53"/>
  <c r="M69"/>
  <c r="M77"/>
  <c r="N81"/>
  <c r="M85"/>
  <c r="M205"/>
  <c r="M206"/>
  <c r="M207"/>
  <c r="M208"/>
  <c r="M209"/>
  <c r="L17"/>
  <c r="L19"/>
  <c r="M19"/>
  <c r="O20"/>
  <c r="M22"/>
  <c r="N23"/>
  <c r="M24"/>
  <c r="L25"/>
  <c r="M25"/>
  <c r="L27"/>
  <c r="M27"/>
  <c r="O28"/>
  <c r="N29"/>
  <c r="O44"/>
  <c r="M48"/>
  <c r="L49"/>
  <c r="M49"/>
  <c r="N50"/>
  <c r="O52"/>
  <c r="N53"/>
  <c r="M57"/>
  <c r="M65"/>
  <c r="L81"/>
  <c r="M81"/>
  <c r="M97"/>
  <c r="O205"/>
  <c r="O206"/>
  <c r="O207"/>
  <c r="O208"/>
  <c r="O209"/>
  <c r="J12" i="17"/>
  <c r="J15"/>
  <c r="O20"/>
  <c r="I19"/>
  <c r="O24"/>
  <c r="I23"/>
  <c r="O27"/>
  <c r="M32"/>
  <c r="M33"/>
  <c r="O35"/>
  <c r="O36"/>
  <c r="O37"/>
  <c r="O38"/>
  <c r="O39"/>
  <c r="M44"/>
  <c r="H43"/>
  <c r="O43" s="1"/>
  <c r="J43"/>
  <c r="M47"/>
  <c r="L52"/>
  <c r="M52"/>
  <c r="O53"/>
  <c r="N56"/>
  <c r="H55"/>
  <c r="N55" s="1"/>
  <c r="J55"/>
  <c r="L60"/>
  <c r="M60"/>
  <c r="O61"/>
  <c r="N63"/>
  <c r="L67"/>
  <c r="M67"/>
  <c r="N68"/>
  <c r="L71"/>
  <c r="M71"/>
  <c r="N72"/>
  <c r="L75"/>
  <c r="M75"/>
  <c r="N76"/>
  <c r="L79"/>
  <c r="M79"/>
  <c r="N87"/>
  <c r="M88"/>
  <c r="M92"/>
  <c r="N95"/>
  <c r="M20"/>
  <c r="M24"/>
  <c r="M27"/>
  <c r="J18"/>
  <c r="J14" s="1"/>
  <c r="J11" s="1"/>
  <c r="M35"/>
  <c r="M36"/>
  <c r="M37"/>
  <c r="M38"/>
  <c r="M39"/>
  <c r="I32"/>
  <c r="K32"/>
  <c r="O32" s="1"/>
  <c r="I33"/>
  <c r="I17" s="1"/>
  <c r="I13" s="1"/>
  <c r="O45"/>
  <c r="O47"/>
  <c r="H51"/>
  <c r="N51" s="1"/>
  <c r="J51"/>
  <c r="L56"/>
  <c r="M56"/>
  <c r="O57"/>
  <c r="N60"/>
  <c r="H59"/>
  <c r="N59" s="1"/>
  <c r="J59"/>
  <c r="L63"/>
  <c r="M63"/>
  <c r="N67"/>
  <c r="L68"/>
  <c r="M68"/>
  <c r="N71"/>
  <c r="L72"/>
  <c r="M72"/>
  <c r="O73"/>
  <c r="N75"/>
  <c r="L76"/>
  <c r="M76"/>
  <c r="O77"/>
  <c r="N79"/>
  <c r="L87"/>
  <c r="M87"/>
  <c r="O90"/>
  <c r="L91"/>
  <c r="M91"/>
  <c r="L95"/>
  <c r="M95"/>
  <c r="N108" i="19"/>
  <c r="L109"/>
  <c r="M109"/>
  <c r="O110"/>
  <c r="N112"/>
  <c r="L116"/>
  <c r="M116"/>
  <c r="N117"/>
  <c r="L118"/>
  <c r="M118"/>
  <c r="N120"/>
  <c r="L134"/>
  <c r="M134"/>
  <c r="M137"/>
  <c r="N138"/>
  <c r="L140"/>
  <c r="M140"/>
  <c r="L142"/>
  <c r="M142"/>
  <c r="N144"/>
  <c r="L148"/>
  <c r="M148"/>
  <c r="L105"/>
  <c r="L101" s="1"/>
  <c r="L108"/>
  <c r="M108"/>
  <c r="N109"/>
  <c r="M110"/>
  <c r="L112"/>
  <c r="M112"/>
  <c r="N116"/>
  <c r="L117"/>
  <c r="M117"/>
  <c r="N118"/>
  <c r="L120"/>
  <c r="M120"/>
  <c r="N134"/>
  <c r="L136"/>
  <c r="L138"/>
  <c r="M138"/>
  <c r="N140"/>
  <c r="M141"/>
  <c r="N142"/>
  <c r="L144"/>
  <c r="M144"/>
  <c r="N148"/>
  <c r="O19" i="24"/>
  <c r="O23"/>
  <c r="O27"/>
  <c r="O52"/>
  <c r="O56"/>
  <c r="O60"/>
  <c r="O76"/>
  <c r="O80"/>
  <c r="O91"/>
  <c r="O95"/>
  <c r="O97"/>
  <c r="O105"/>
  <c r="O112"/>
  <c r="O117"/>
  <c r="O121"/>
  <c r="O125"/>
  <c r="O129"/>
  <c r="O133"/>
  <c r="O137"/>
  <c r="O141"/>
  <c r="O145"/>
  <c r="M187"/>
  <c r="M191"/>
  <c r="M193"/>
  <c r="M194"/>
  <c r="M195"/>
  <c r="M197"/>
  <c r="M198"/>
  <c r="M199"/>
  <c r="O202"/>
  <c r="M206"/>
  <c r="H204"/>
  <c r="O204" s="1"/>
  <c r="M207"/>
  <c r="M209"/>
  <c r="M210"/>
  <c r="M211"/>
  <c r="O218"/>
  <c r="O229"/>
  <c r="M18"/>
  <c r="M19"/>
  <c r="M22"/>
  <c r="M23"/>
  <c r="M26"/>
  <c r="M27"/>
  <c r="M51"/>
  <c r="M52"/>
  <c r="M55"/>
  <c r="M56"/>
  <c r="M59"/>
  <c r="M60"/>
  <c r="M75"/>
  <c r="M76"/>
  <c r="M79"/>
  <c r="M80"/>
  <c r="M91"/>
  <c r="M92"/>
  <c r="M94"/>
  <c r="M95"/>
  <c r="M96"/>
  <c r="M97"/>
  <c r="M101"/>
  <c r="M105"/>
  <c r="M111"/>
  <c r="M112"/>
  <c r="M116"/>
  <c r="M117"/>
  <c r="M120"/>
  <c r="M121"/>
  <c r="M124"/>
  <c r="M125"/>
  <c r="M128"/>
  <c r="M129"/>
  <c r="M132"/>
  <c r="M133"/>
  <c r="M136"/>
  <c r="M137"/>
  <c r="M140"/>
  <c r="M141"/>
  <c r="M144"/>
  <c r="M145"/>
  <c r="O194"/>
  <c r="O198"/>
  <c r="M202"/>
  <c r="H200"/>
  <c r="O200" s="1"/>
  <c r="M203"/>
  <c r="O206"/>
  <c r="O210"/>
  <c r="M218"/>
  <c r="M219"/>
  <c r="M229"/>
  <c r="M233"/>
  <c r="O245"/>
  <c r="M264"/>
  <c r="M265"/>
  <c r="I259"/>
  <c r="K259"/>
  <c r="O259" s="1"/>
  <c r="I260"/>
  <c r="K260"/>
  <c r="M272"/>
  <c r="M273"/>
  <c r="O276"/>
  <c r="M280"/>
  <c r="M281"/>
  <c r="O284"/>
  <c r="M288"/>
  <c r="M289"/>
  <c r="M292"/>
  <c r="M293"/>
  <c r="M303"/>
  <c r="O319"/>
  <c r="M326"/>
  <c r="M359"/>
  <c r="M369"/>
  <c r="M381"/>
  <c r="M385"/>
  <c r="O389"/>
  <c r="M400"/>
  <c r="I398"/>
  <c r="O401"/>
  <c r="M405"/>
  <c r="M408"/>
  <c r="I406"/>
  <c r="O409"/>
  <c r="M413"/>
  <c r="M416"/>
  <c r="I414"/>
  <c r="O417"/>
  <c r="M421"/>
  <c r="M424"/>
  <c r="I422"/>
  <c r="O425"/>
  <c r="M429"/>
  <c r="M455"/>
  <c r="M461"/>
  <c r="I459"/>
  <c r="O462"/>
  <c r="M501"/>
  <c r="M502"/>
  <c r="O503"/>
  <c r="O505"/>
  <c r="M507"/>
  <c r="M508"/>
  <c r="O512"/>
  <c r="O517"/>
  <c r="M519"/>
  <c r="M520"/>
  <c r="O524"/>
  <c r="M532"/>
  <c r="M536"/>
  <c r="M677"/>
  <c r="O678"/>
  <c r="M682"/>
  <c r="M683"/>
  <c r="O686"/>
  <c r="M693"/>
  <c r="O694"/>
  <c r="O702"/>
  <c r="O708"/>
  <c r="M718"/>
  <c r="M719"/>
  <c r="O722"/>
  <c r="O728"/>
  <c r="O733"/>
  <c r="M735"/>
  <c r="M737"/>
  <c r="M738"/>
  <c r="O739"/>
  <c r="M744"/>
  <c r="M750"/>
  <c r="O751"/>
  <c r="M755"/>
  <c r="M758"/>
  <c r="I756"/>
  <c r="O759"/>
  <c r="M774"/>
  <c r="M775"/>
  <c r="O776"/>
  <c r="O778"/>
  <c r="M780"/>
  <c r="M781"/>
  <c r="O787"/>
  <c r="M791"/>
  <c r="M792"/>
  <c r="O795"/>
  <c r="M245"/>
  <c r="I258"/>
  <c r="M268"/>
  <c r="M269"/>
  <c r="O272"/>
  <c r="M276"/>
  <c r="M277"/>
  <c r="M284"/>
  <c r="M285"/>
  <c r="O288"/>
  <c r="O289"/>
  <c r="O292"/>
  <c r="O293"/>
  <c r="O303"/>
  <c r="M319"/>
  <c r="M325"/>
  <c r="O326"/>
  <c r="M358"/>
  <c r="I356"/>
  <c r="O359"/>
  <c r="M365"/>
  <c r="O369"/>
  <c r="M377"/>
  <c r="O381"/>
  <c r="M389"/>
  <c r="M401"/>
  <c r="M404"/>
  <c r="I402"/>
  <c r="O405"/>
  <c r="J406"/>
  <c r="M409"/>
  <c r="M412"/>
  <c r="I410"/>
  <c r="O413"/>
  <c r="M417"/>
  <c r="M420"/>
  <c r="I418"/>
  <c r="O421"/>
  <c r="M425"/>
  <c r="M428"/>
  <c r="I426"/>
  <c r="O429"/>
  <c r="M451"/>
  <c r="O455"/>
  <c r="M462"/>
  <c r="O501"/>
  <c r="M503"/>
  <c r="M505"/>
  <c r="M506"/>
  <c r="O507"/>
  <c r="M512"/>
  <c r="M517"/>
  <c r="M518"/>
  <c r="O519"/>
  <c r="M524"/>
  <c r="M528"/>
  <c r="O532"/>
  <c r="M676"/>
  <c r="M678"/>
  <c r="M679"/>
  <c r="O682"/>
  <c r="M686"/>
  <c r="M687"/>
  <c r="M692"/>
  <c r="O698"/>
  <c r="O718"/>
  <c r="M722"/>
  <c r="M723"/>
  <c r="M728"/>
  <c r="M733"/>
  <c r="M734"/>
  <c r="O735"/>
  <c r="O737"/>
  <c r="M739"/>
  <c r="M740"/>
  <c r="O744"/>
  <c r="M749"/>
  <c r="M751"/>
  <c r="M754"/>
  <c r="I752"/>
  <c r="O755"/>
  <c r="M759"/>
  <c r="O774"/>
  <c r="M776"/>
  <c r="M778"/>
  <c r="M779"/>
  <c r="O780"/>
  <c r="M787"/>
  <c r="M788"/>
  <c r="O791"/>
  <c r="M795"/>
  <c r="M796"/>
  <c r="O16"/>
  <c r="O17"/>
  <c r="O18"/>
  <c r="O20"/>
  <c r="O21"/>
  <c r="O22"/>
  <c r="O24"/>
  <c r="O25"/>
  <c r="O26"/>
  <c r="O28"/>
  <c r="O51"/>
  <c r="O55"/>
  <c r="O59"/>
  <c r="O75"/>
  <c r="O79"/>
  <c r="H90"/>
  <c r="N90" s="1"/>
  <c r="J90"/>
  <c r="O92"/>
  <c r="J93"/>
  <c r="M93" s="1"/>
  <c r="O94"/>
  <c r="O96"/>
  <c r="O101"/>
  <c r="O111"/>
  <c r="O116"/>
  <c r="O120"/>
  <c r="O124"/>
  <c r="O128"/>
  <c r="O132"/>
  <c r="O136"/>
  <c r="O140"/>
  <c r="O144"/>
  <c r="O187"/>
  <c r="O191"/>
  <c r="J192"/>
  <c r="M192" s="1"/>
  <c r="O193"/>
  <c r="O195"/>
  <c r="J196"/>
  <c r="M196" s="1"/>
  <c r="O197"/>
  <c r="O199"/>
  <c r="J200"/>
  <c r="O203"/>
  <c r="J204"/>
  <c r="O207"/>
  <c r="J208"/>
  <c r="M208" s="1"/>
  <c r="O209"/>
  <c r="O211"/>
  <c r="O219"/>
  <c r="O233"/>
  <c r="J259"/>
  <c r="O264"/>
  <c r="O268"/>
  <c r="K258"/>
  <c r="M16"/>
  <c r="M17"/>
  <c r="M20"/>
  <c r="M21"/>
  <c r="M24"/>
  <c r="M25"/>
  <c r="M28"/>
  <c r="O93"/>
  <c r="O192"/>
  <c r="O196"/>
  <c r="O208"/>
  <c r="O676"/>
  <c r="O677"/>
  <c r="O692"/>
  <c r="O693"/>
  <c r="K356"/>
  <c r="K398"/>
  <c r="K402"/>
  <c r="K406"/>
  <c r="K410"/>
  <c r="K414"/>
  <c r="K418"/>
  <c r="K422"/>
  <c r="K426"/>
  <c r="K459"/>
  <c r="K500"/>
  <c r="O500" s="1"/>
  <c r="K504"/>
  <c r="O504" s="1"/>
  <c r="K516"/>
  <c r="O516" s="1"/>
  <c r="K732"/>
  <c r="O732" s="1"/>
  <c r="K736"/>
  <c r="O736" s="1"/>
  <c r="I749"/>
  <c r="I748" s="1"/>
  <c r="K749"/>
  <c r="N749" s="1"/>
  <c r="K752"/>
  <c r="K756"/>
  <c r="K773"/>
  <c r="O773" s="1"/>
  <c r="K777"/>
  <c r="O777" s="1"/>
  <c r="O17" i="25"/>
  <c r="O18"/>
  <c r="O19"/>
  <c r="O22"/>
  <c r="O23"/>
  <c r="O25"/>
  <c r="O26"/>
  <c r="O27"/>
  <c r="O29"/>
  <c r="O46"/>
  <c r="O49"/>
  <c r="O50"/>
  <c r="O53"/>
  <c r="O57"/>
  <c r="O65"/>
  <c r="O69"/>
  <c r="O77"/>
  <c r="O81"/>
  <c r="O85"/>
  <c r="O97"/>
  <c r="I16" i="17"/>
  <c r="L59"/>
  <c r="L55"/>
  <c r="L20"/>
  <c r="L24"/>
  <c r="L27"/>
  <c r="L31"/>
  <c r="L32"/>
  <c r="M34"/>
  <c r="L35"/>
  <c r="L36"/>
  <c r="L39"/>
  <c r="O44"/>
  <c r="O46"/>
  <c r="O51"/>
  <c r="O54"/>
  <c r="O56"/>
  <c r="O58"/>
  <c r="O60"/>
  <c r="O62"/>
  <c r="O63"/>
  <c r="O67"/>
  <c r="O68"/>
  <c r="O71"/>
  <c r="O72"/>
  <c r="O75"/>
  <c r="O76"/>
  <c r="O79"/>
  <c r="O87"/>
  <c r="O88"/>
  <c r="O91"/>
  <c r="O92"/>
  <c r="O95"/>
  <c r="K23"/>
  <c r="K33"/>
  <c r="O33" s="1"/>
  <c r="O105" i="19"/>
  <c r="O101" s="1"/>
  <c r="O108"/>
  <c r="O109"/>
  <c r="O112"/>
  <c r="O116"/>
  <c r="O117"/>
  <c r="O118"/>
  <c r="O120"/>
  <c r="O134"/>
  <c r="O137"/>
  <c r="O138"/>
  <c r="O140"/>
  <c r="O141"/>
  <c r="O142"/>
  <c r="O144"/>
  <c r="O148"/>
  <c r="M31" i="17" l="1"/>
  <c r="O418" i="24"/>
  <c r="N418"/>
  <c r="N52" i="17"/>
  <c r="O394" i="24"/>
  <c r="N394"/>
  <c r="L51" i="17"/>
  <c r="O410" i="24"/>
  <c r="N410"/>
  <c r="O260"/>
  <c r="K19" i="17"/>
  <c r="O59"/>
  <c r="O52"/>
  <c r="K16"/>
  <c r="N106" i="19"/>
  <c r="N102" s="1"/>
  <c r="L106"/>
  <c r="L102" s="1"/>
  <c r="L100" s="1"/>
  <c r="M51" i="17"/>
  <c r="M43"/>
  <c r="M394" i="24"/>
  <c r="L394"/>
  <c r="H393"/>
  <c r="K179"/>
  <c r="H102" i="19"/>
  <c r="H100" s="1"/>
  <c r="I15" i="25"/>
  <c r="M410" i="24"/>
  <c r="L410"/>
  <c r="I31" i="17"/>
  <c r="I15" s="1"/>
  <c r="N398" i="24"/>
  <c r="O398"/>
  <c r="L398"/>
  <c r="M398"/>
  <c r="N406"/>
  <c r="O406"/>
  <c r="L406"/>
  <c r="M406"/>
  <c r="M422"/>
  <c r="O422"/>
  <c r="M418"/>
  <c r="M414"/>
  <c r="O414"/>
  <c r="M402"/>
  <c r="O402"/>
  <c r="I177"/>
  <c r="I87" s="1"/>
  <c r="I14" s="1"/>
  <c r="O21" i="25"/>
  <c r="N21"/>
  <c r="M46"/>
  <c r="M16"/>
  <c r="O43"/>
  <c r="N43"/>
  <c r="L43"/>
  <c r="M43"/>
  <c r="H15"/>
  <c r="N15" s="1"/>
  <c r="L46"/>
  <c r="O106" i="19"/>
  <c r="O102" s="1"/>
  <c r="M105"/>
  <c r="M101" s="1"/>
  <c r="M100" s="1"/>
  <c r="N105"/>
  <c r="N101" s="1"/>
  <c r="H104"/>
  <c r="N104" s="1"/>
  <c r="M21"/>
  <c r="M17" s="1"/>
  <c r="N136"/>
  <c r="O136"/>
  <c r="N127" i="23"/>
  <c r="O127"/>
  <c r="L127"/>
  <c r="M127"/>
  <c r="M13" i="17"/>
  <c r="L13"/>
  <c r="I55"/>
  <c r="I52"/>
  <c r="I51" s="1"/>
  <c r="O23" i="19"/>
  <c r="M23"/>
  <c r="N23"/>
  <c r="L23"/>
  <c r="K17"/>
  <c r="K13" s="1"/>
  <c r="O21"/>
  <c r="O17" s="1"/>
  <c r="M133"/>
  <c r="J132"/>
  <c r="O133"/>
  <c r="H132"/>
  <c r="K177" i="24"/>
  <c r="K87" s="1"/>
  <c r="M396"/>
  <c r="H87"/>
  <c r="H14" s="1"/>
  <c r="I178"/>
  <c r="N181"/>
  <c r="K540"/>
  <c r="O540" s="1"/>
  <c r="N170" i="22"/>
  <c r="I89" i="24"/>
  <c r="L541"/>
  <c r="M541"/>
  <c r="J540"/>
  <c r="N544"/>
  <c r="O544"/>
  <c r="I257"/>
  <c r="K178"/>
  <c r="K88" s="1"/>
  <c r="I176"/>
  <c r="H178"/>
  <c r="H88" s="1"/>
  <c r="H15" s="1"/>
  <c r="K393"/>
  <c r="M181"/>
  <c r="O181"/>
  <c r="L181"/>
  <c r="O442" i="26"/>
  <c r="M442"/>
  <c r="H438"/>
  <c r="O439"/>
  <c r="M439"/>
  <c r="M170" i="22"/>
  <c r="O170"/>
  <c r="J101" i="19"/>
  <c r="J100" s="1"/>
  <c r="J104"/>
  <c r="H16"/>
  <c r="H12" s="1"/>
  <c r="N20"/>
  <c r="N16" s="1"/>
  <c r="N15" s="1"/>
  <c r="L20"/>
  <c r="L16" s="1"/>
  <c r="L15" s="1"/>
  <c r="O20"/>
  <c r="O16" s="1"/>
  <c r="M20"/>
  <c r="M16" s="1"/>
  <c r="K41" i="25"/>
  <c r="K14"/>
  <c r="K13" s="1"/>
  <c r="J41"/>
  <c r="J14"/>
  <c r="J13" s="1"/>
  <c r="I41"/>
  <c r="I14"/>
  <c r="I13" s="1"/>
  <c r="H45"/>
  <c r="H42"/>
  <c r="I393" i="24"/>
  <c r="J176"/>
  <c r="L749"/>
  <c r="J748"/>
  <c r="I179"/>
  <c r="M59" i="17"/>
  <c r="L23"/>
  <c r="O18"/>
  <c r="K14"/>
  <c r="O14" s="1"/>
  <c r="N20"/>
  <c r="H16"/>
  <c r="H19"/>
  <c r="O55"/>
  <c r="M55"/>
  <c r="N32"/>
  <c r="M23"/>
  <c r="H19" i="19"/>
  <c r="O100"/>
  <c r="N756" i="24"/>
  <c r="O756"/>
  <c r="O426"/>
  <c r="M204"/>
  <c r="M200"/>
  <c r="J393"/>
  <c r="M258"/>
  <c r="H257"/>
  <c r="N752"/>
  <c r="O752"/>
  <c r="N459"/>
  <c r="O459"/>
  <c r="O356"/>
  <c r="O177"/>
  <c r="O258"/>
  <c r="M90"/>
  <c r="L90"/>
  <c r="M356"/>
  <c r="L180"/>
  <c r="J179"/>
  <c r="M180"/>
  <c r="H179"/>
  <c r="H176"/>
  <c r="O90"/>
  <c r="N180"/>
  <c r="K17" i="17"/>
  <c r="K13" s="1"/>
  <c r="O13" s="1"/>
  <c r="J19" i="19"/>
  <c r="J16"/>
  <c r="N100"/>
  <c r="K257" i="24"/>
  <c r="K176"/>
  <c r="K86" s="1"/>
  <c r="M259"/>
  <c r="J177"/>
  <c r="J89"/>
  <c r="J15"/>
  <c r="J257"/>
  <c r="O749"/>
  <c r="K748"/>
  <c r="N748" s="1"/>
  <c r="H89"/>
  <c r="O23" i="17"/>
  <c r="N23"/>
  <c r="O17"/>
  <c r="O16"/>
  <c r="K12"/>
  <c r="N16"/>
  <c r="O19"/>
  <c r="K31"/>
  <c r="K19" i="19"/>
  <c r="I19"/>
  <c r="K15"/>
  <c r="K12"/>
  <c r="I15"/>
  <c r="I12"/>
  <c r="I11" s="1"/>
  <c r="N13" i="17" l="1"/>
  <c r="M15" i="19"/>
  <c r="L15" i="25"/>
  <c r="H13" i="19"/>
  <c r="H11" s="1"/>
  <c r="L393" i="24"/>
  <c r="M393"/>
  <c r="N393"/>
  <c r="O393"/>
  <c r="M15" i="25"/>
  <c r="O15"/>
  <c r="N13" i="19"/>
  <c r="L13"/>
  <c r="O104"/>
  <c r="I12" i="17"/>
  <c r="I11" s="1"/>
  <c r="J86" i="24"/>
  <c r="J13" s="1"/>
  <c r="L176"/>
  <c r="H15" i="19"/>
  <c r="O15"/>
  <c r="N132"/>
  <c r="O132"/>
  <c r="L132"/>
  <c r="M132"/>
  <c r="N177" i="24"/>
  <c r="O87"/>
  <c r="I175"/>
  <c r="I88"/>
  <c r="I15" s="1"/>
  <c r="N540"/>
  <c r="M15"/>
  <c r="H175"/>
  <c r="H86"/>
  <c r="J175"/>
  <c r="M175" s="1"/>
  <c r="J87"/>
  <c r="I86"/>
  <c r="M540"/>
  <c r="L540"/>
  <c r="M88"/>
  <c r="O438" i="26"/>
  <c r="M438"/>
  <c r="L104" i="19"/>
  <c r="M104"/>
  <c r="N19"/>
  <c r="L19"/>
  <c r="O19"/>
  <c r="M19"/>
  <c r="M45" i="25"/>
  <c r="N45"/>
  <c r="L45"/>
  <c r="O45"/>
  <c r="H41"/>
  <c r="H14"/>
  <c r="M42"/>
  <c r="N42"/>
  <c r="L42"/>
  <c r="O42"/>
  <c r="L748" i="24"/>
  <c r="M748"/>
  <c r="H15" i="17"/>
  <c r="L19"/>
  <c r="M19"/>
  <c r="H12"/>
  <c r="M16"/>
  <c r="L16"/>
  <c r="N19"/>
  <c r="M177" i="24"/>
  <c r="L177"/>
  <c r="N176"/>
  <c r="O176"/>
  <c r="N179"/>
  <c r="O179"/>
  <c r="L179"/>
  <c r="M179"/>
  <c r="M176"/>
  <c r="M257"/>
  <c r="O257"/>
  <c r="J15" i="19"/>
  <c r="J12"/>
  <c r="O89" i="24"/>
  <c r="N89"/>
  <c r="N87"/>
  <c r="L89"/>
  <c r="M89"/>
  <c r="O748"/>
  <c r="O88"/>
  <c r="K15"/>
  <c r="O15" s="1"/>
  <c r="K175"/>
  <c r="K14"/>
  <c r="N14" s="1"/>
  <c r="O31" i="17"/>
  <c r="N31"/>
  <c r="K15"/>
  <c r="K11"/>
  <c r="O12" i="19"/>
  <c r="K11"/>
  <c r="N12"/>
  <c r="M13" l="1"/>
  <c r="O13"/>
  <c r="M86" i="24"/>
  <c r="L175"/>
  <c r="L86"/>
  <c r="I85"/>
  <c r="I13"/>
  <c r="I12" s="1"/>
  <c r="N41" i="25"/>
  <c r="L41"/>
  <c r="O41"/>
  <c r="M41"/>
  <c r="H13"/>
  <c r="N14"/>
  <c r="L14"/>
  <c r="O14"/>
  <c r="M14"/>
  <c r="H85" i="24"/>
  <c r="H13"/>
  <c r="H12" s="1"/>
  <c r="H11" i="17"/>
  <c r="O11" s="1"/>
  <c r="L12"/>
  <c r="M12"/>
  <c r="L15"/>
  <c r="M15"/>
  <c r="N12"/>
  <c r="O12"/>
  <c r="N175" i="24"/>
  <c r="O175"/>
  <c r="M12" i="19"/>
  <c r="J11"/>
  <c r="L12"/>
  <c r="N86" i="24"/>
  <c r="O86"/>
  <c r="M87"/>
  <c r="L87"/>
  <c r="J14"/>
  <c r="O14"/>
  <c r="K85"/>
  <c r="K13"/>
  <c r="J85"/>
  <c r="O15" i="17"/>
  <c r="N15"/>
  <c r="O11" i="19"/>
  <c r="N11"/>
  <c r="N11" i="17" l="1"/>
  <c r="M13" i="24"/>
  <c r="L13" i="25"/>
  <c r="M13"/>
  <c r="N13"/>
  <c r="O13"/>
  <c r="N13" i="24"/>
  <c r="L13"/>
  <c r="L11" i="17"/>
  <c r="M11"/>
  <c r="M11" i="19"/>
  <c r="L11"/>
  <c r="L85" i="24"/>
  <c r="M85"/>
  <c r="N85"/>
  <c r="O85"/>
  <c r="J12"/>
  <c r="L12" s="1"/>
  <c r="L14"/>
  <c r="O13"/>
  <c r="K12"/>
  <c r="N12" s="1"/>
  <c r="M12"/>
  <c r="M14"/>
  <c r="O433" i="26"/>
  <c r="M433"/>
  <c r="O432"/>
  <c r="N432"/>
  <c r="M432"/>
  <c r="L432"/>
  <c r="O431"/>
  <c r="N431"/>
  <c r="M431"/>
  <c r="L431"/>
  <c r="K430"/>
  <c r="J430"/>
  <c r="I430"/>
  <c r="H430"/>
  <c r="O429"/>
  <c r="M429"/>
  <c r="K426"/>
  <c r="J426"/>
  <c r="I426"/>
  <c r="H426"/>
  <c r="O425"/>
  <c r="M425"/>
  <c r="O424"/>
  <c r="M424"/>
  <c r="O423"/>
  <c r="M423"/>
  <c r="K422"/>
  <c r="J422"/>
  <c r="I422"/>
  <c r="H422"/>
  <c r="O421"/>
  <c r="M421"/>
  <c r="O420"/>
  <c r="M420"/>
  <c r="K419"/>
  <c r="J419"/>
  <c r="J415" s="1"/>
  <c r="I419"/>
  <c r="I415" s="1"/>
  <c r="H419"/>
  <c r="K418"/>
  <c r="J418"/>
  <c r="I418"/>
  <c r="H418"/>
  <c r="O417"/>
  <c r="M417"/>
  <c r="K416"/>
  <c r="J416"/>
  <c r="I416"/>
  <c r="H416"/>
  <c r="K415"/>
  <c r="K414" s="1"/>
  <c r="H415"/>
  <c r="H414" s="1"/>
  <c r="K413"/>
  <c r="J413"/>
  <c r="I413"/>
  <c r="H413"/>
  <c r="K412"/>
  <c r="J412"/>
  <c r="I412"/>
  <c r="H412"/>
  <c r="K411"/>
  <c r="H411"/>
  <c r="H410" s="1"/>
  <c r="K410"/>
  <c r="O381"/>
  <c r="M381"/>
  <c r="O380"/>
  <c r="M380"/>
  <c r="O377"/>
  <c r="M377"/>
  <c r="O376"/>
  <c r="M376"/>
  <c r="K374"/>
  <c r="J374"/>
  <c r="I374"/>
  <c r="H374"/>
  <c r="O373"/>
  <c r="M373"/>
  <c r="O372"/>
  <c r="M372"/>
  <c r="O371"/>
  <c r="M371"/>
  <c r="K370"/>
  <c r="J370"/>
  <c r="I370"/>
  <c r="H370"/>
  <c r="O369"/>
  <c r="M369"/>
  <c r="O368"/>
  <c r="M368"/>
  <c r="O367"/>
  <c r="M367"/>
  <c r="K366"/>
  <c r="J366"/>
  <c r="I366"/>
  <c r="H366"/>
  <c r="O365"/>
  <c r="M365"/>
  <c r="K362"/>
  <c r="J362"/>
  <c r="I362"/>
  <c r="H362"/>
  <c r="O361"/>
  <c r="M361"/>
  <c r="K360"/>
  <c r="J360"/>
  <c r="I360"/>
  <c r="H360"/>
  <c r="K359"/>
  <c r="J359"/>
  <c r="I359"/>
  <c r="H359"/>
  <c r="K358"/>
  <c r="J358"/>
  <c r="I358"/>
  <c r="H358"/>
  <c r="K357"/>
  <c r="J357"/>
  <c r="I357"/>
  <c r="H357"/>
  <c r="K356"/>
  <c r="J356"/>
  <c r="I356"/>
  <c r="H356"/>
  <c r="K355"/>
  <c r="J355"/>
  <c r="I355"/>
  <c r="H355"/>
  <c r="K354"/>
  <c r="J354"/>
  <c r="I354"/>
  <c r="H354"/>
  <c r="O353"/>
  <c r="M353"/>
  <c r="O352"/>
  <c r="M352"/>
  <c r="O351"/>
  <c r="N351"/>
  <c r="M351"/>
  <c r="K350"/>
  <c r="J350"/>
  <c r="I350"/>
  <c r="H350"/>
  <c r="O349"/>
  <c r="M349"/>
  <c r="O348"/>
  <c r="M348"/>
  <c r="I347"/>
  <c r="I346" s="1"/>
  <c r="H347"/>
  <c r="N347" s="1"/>
  <c r="K346"/>
  <c r="J346"/>
  <c r="H346"/>
  <c r="O345"/>
  <c r="M345"/>
  <c r="O344"/>
  <c r="M344"/>
  <c r="K343"/>
  <c r="J343"/>
  <c r="H343"/>
  <c r="K342"/>
  <c r="J342"/>
  <c r="H342"/>
  <c r="K341"/>
  <c r="J341"/>
  <c r="I341"/>
  <c r="H341"/>
  <c r="K340"/>
  <c r="J340"/>
  <c r="I340"/>
  <c r="H340"/>
  <c r="K339"/>
  <c r="J339"/>
  <c r="H339"/>
  <c r="H338" s="1"/>
  <c r="K338"/>
  <c r="J338"/>
  <c r="O317"/>
  <c r="M317"/>
  <c r="O316"/>
  <c r="M316"/>
  <c r="O313"/>
  <c r="M313"/>
  <c r="O312"/>
  <c r="M312"/>
  <c r="K310"/>
  <c r="J310"/>
  <c r="I310"/>
  <c r="H310"/>
  <c r="O309"/>
  <c r="M309"/>
  <c r="O308"/>
  <c r="M308"/>
  <c r="K307"/>
  <c r="J307"/>
  <c r="I307"/>
  <c r="H307"/>
  <c r="K306"/>
  <c r="J306"/>
  <c r="I306"/>
  <c r="H306"/>
  <c r="K305"/>
  <c r="J305"/>
  <c r="I305"/>
  <c r="H305"/>
  <c r="K304"/>
  <c r="J304"/>
  <c r="I304"/>
  <c r="H304"/>
  <c r="K303"/>
  <c r="K302" s="1"/>
  <c r="J303"/>
  <c r="J302" s="1"/>
  <c r="I303"/>
  <c r="I302" s="1"/>
  <c r="H303"/>
  <c r="H302"/>
  <c r="O301"/>
  <c r="M301"/>
  <c r="O300"/>
  <c r="M300"/>
  <c r="O299"/>
  <c r="N299"/>
  <c r="M299"/>
  <c r="L299"/>
  <c r="K298"/>
  <c r="J298"/>
  <c r="I298"/>
  <c r="H298"/>
  <c r="O297"/>
  <c r="M297"/>
  <c r="O296"/>
  <c r="M296"/>
  <c r="K295"/>
  <c r="J295"/>
  <c r="I295"/>
  <c r="H295"/>
  <c r="K294"/>
  <c r="J294"/>
  <c r="I294"/>
  <c r="H294"/>
  <c r="O293"/>
  <c r="M293"/>
  <c r="O292"/>
  <c r="M292"/>
  <c r="K291"/>
  <c r="J291"/>
  <c r="I291"/>
  <c r="H291"/>
  <c r="K290"/>
  <c r="J290"/>
  <c r="I290"/>
  <c r="H290"/>
  <c r="K289"/>
  <c r="J289"/>
  <c r="I289"/>
  <c r="H289"/>
  <c r="K288"/>
  <c r="J288"/>
  <c r="I288"/>
  <c r="H288"/>
  <c r="K287"/>
  <c r="J287"/>
  <c r="I287"/>
  <c r="H287"/>
  <c r="K286"/>
  <c r="J286"/>
  <c r="I286"/>
  <c r="H286"/>
  <c r="O241"/>
  <c r="M241"/>
  <c r="K238"/>
  <c r="J238"/>
  <c r="I238"/>
  <c r="H238"/>
  <c r="O237"/>
  <c r="M237"/>
  <c r="K236"/>
  <c r="J236"/>
  <c r="I236"/>
  <c r="H236"/>
  <c r="K235"/>
  <c r="J235"/>
  <c r="I235"/>
  <c r="H235"/>
  <c r="K234"/>
  <c r="J234"/>
  <c r="I234"/>
  <c r="H234"/>
  <c r="O197"/>
  <c r="M197"/>
  <c r="O196"/>
  <c r="M196"/>
  <c r="O195"/>
  <c r="M195"/>
  <c r="K194"/>
  <c r="J194"/>
  <c r="I194"/>
  <c r="H194"/>
  <c r="K186"/>
  <c r="J186"/>
  <c r="I186"/>
  <c r="H186"/>
  <c r="K185"/>
  <c r="K181" s="1"/>
  <c r="J185"/>
  <c r="J181" s="1"/>
  <c r="I185"/>
  <c r="I181" s="1"/>
  <c r="H185"/>
  <c r="H181" s="1"/>
  <c r="K184"/>
  <c r="J184"/>
  <c r="I184"/>
  <c r="I180" s="1"/>
  <c r="H184"/>
  <c r="H180" s="1"/>
  <c r="K183"/>
  <c r="J183"/>
  <c r="I183"/>
  <c r="I179" s="1"/>
  <c r="I178" s="1"/>
  <c r="H183"/>
  <c r="H179" s="1"/>
  <c r="H178" s="1"/>
  <c r="K182"/>
  <c r="J182"/>
  <c r="I182"/>
  <c r="H182"/>
  <c r="O149"/>
  <c r="M149"/>
  <c r="O148"/>
  <c r="M148"/>
  <c r="O147"/>
  <c r="M147"/>
  <c r="K146"/>
  <c r="J146"/>
  <c r="I146"/>
  <c r="H146"/>
  <c r="O137"/>
  <c r="M137"/>
  <c r="O136"/>
  <c r="M136"/>
  <c r="O135"/>
  <c r="M135"/>
  <c r="K134"/>
  <c r="J134"/>
  <c r="I134"/>
  <c r="H134"/>
  <c r="K129"/>
  <c r="J129"/>
  <c r="I129"/>
  <c r="H133"/>
  <c r="H129" s="1"/>
  <c r="K128"/>
  <c r="J128"/>
  <c r="I128"/>
  <c r="H132"/>
  <c r="H128" s="1"/>
  <c r="K127"/>
  <c r="K126" s="1"/>
  <c r="J127"/>
  <c r="J126" s="1"/>
  <c r="I127"/>
  <c r="K130"/>
  <c r="J130"/>
  <c r="I130"/>
  <c r="H130"/>
  <c r="H126"/>
  <c r="O109"/>
  <c r="O108"/>
  <c r="K106"/>
  <c r="J106"/>
  <c r="I106"/>
  <c r="H106"/>
  <c r="O105"/>
  <c r="O104"/>
  <c r="K102"/>
  <c r="J102"/>
  <c r="I102"/>
  <c r="H102"/>
  <c r="O101"/>
  <c r="O100"/>
  <c r="O99"/>
  <c r="M99"/>
  <c r="K98"/>
  <c r="J98"/>
  <c r="I98"/>
  <c r="H98"/>
  <c r="O97"/>
  <c r="O96"/>
  <c r="K94"/>
  <c r="J94"/>
  <c r="I94"/>
  <c r="H94"/>
  <c r="O93"/>
  <c r="O92"/>
  <c r="O91"/>
  <c r="M91"/>
  <c r="K90"/>
  <c r="J90"/>
  <c r="I90"/>
  <c r="H90"/>
  <c r="O89"/>
  <c r="O88"/>
  <c r="O87"/>
  <c r="M87"/>
  <c r="K86"/>
  <c r="J86"/>
  <c r="I86"/>
  <c r="H86"/>
  <c r="O85"/>
  <c r="O84"/>
  <c r="O83"/>
  <c r="M83"/>
  <c r="K82"/>
  <c r="J82"/>
  <c r="I82"/>
  <c r="H82"/>
  <c r="O81"/>
  <c r="O80"/>
  <c r="O79"/>
  <c r="M79"/>
  <c r="K78"/>
  <c r="J78"/>
  <c r="I78"/>
  <c r="H78"/>
  <c r="O77"/>
  <c r="O76"/>
  <c r="O75"/>
  <c r="M75"/>
  <c r="K74"/>
  <c r="J74"/>
  <c r="I74"/>
  <c r="H74"/>
  <c r="O73"/>
  <c r="O72"/>
  <c r="O71"/>
  <c r="M71"/>
  <c r="K70"/>
  <c r="J70"/>
  <c r="I70"/>
  <c r="H70"/>
  <c r="O69"/>
  <c r="M69"/>
  <c r="O68"/>
  <c r="M68"/>
  <c r="O67"/>
  <c r="M67"/>
  <c r="K66"/>
  <c r="J66"/>
  <c r="I66"/>
  <c r="H66"/>
  <c r="O65"/>
  <c r="M65"/>
  <c r="O64"/>
  <c r="M64"/>
  <c r="O63"/>
  <c r="M63"/>
  <c r="K62"/>
  <c r="J62"/>
  <c r="I62"/>
  <c r="H62"/>
  <c r="O61"/>
  <c r="M61"/>
  <c r="O60"/>
  <c r="M60"/>
  <c r="O59"/>
  <c r="M59"/>
  <c r="K58"/>
  <c r="J58"/>
  <c r="I58"/>
  <c r="H58"/>
  <c r="O57"/>
  <c r="M57"/>
  <c r="O56"/>
  <c r="M56"/>
  <c r="K54"/>
  <c r="J54"/>
  <c r="I54"/>
  <c r="H54"/>
  <c r="O53"/>
  <c r="M53"/>
  <c r="O52"/>
  <c r="M52"/>
  <c r="O51"/>
  <c r="N51"/>
  <c r="M51"/>
  <c r="L51"/>
  <c r="K50"/>
  <c r="J50"/>
  <c r="I50"/>
  <c r="H50"/>
  <c r="O49"/>
  <c r="M49"/>
  <c r="O48"/>
  <c r="M48"/>
  <c r="O47"/>
  <c r="M47"/>
  <c r="K46"/>
  <c r="J46"/>
  <c r="I46"/>
  <c r="H46"/>
  <c r="O45"/>
  <c r="M45"/>
  <c r="O44"/>
  <c r="M44"/>
  <c r="J42"/>
  <c r="I42"/>
  <c r="H42"/>
  <c r="K42"/>
  <c r="O41"/>
  <c r="M41"/>
  <c r="O40"/>
  <c r="M40"/>
  <c r="O39"/>
  <c r="N39"/>
  <c r="M39"/>
  <c r="K38"/>
  <c r="J38"/>
  <c r="I38"/>
  <c r="H38"/>
  <c r="O37"/>
  <c r="M37"/>
  <c r="O36"/>
  <c r="M36"/>
  <c r="O35"/>
  <c r="N35"/>
  <c r="M35"/>
  <c r="L35"/>
  <c r="K34"/>
  <c r="J34"/>
  <c r="I34"/>
  <c r="H34"/>
  <c r="O33"/>
  <c r="M33"/>
  <c r="O32"/>
  <c r="M32"/>
  <c r="O31"/>
  <c r="N31"/>
  <c r="M31"/>
  <c r="L31"/>
  <c r="K30"/>
  <c r="J30"/>
  <c r="I30"/>
  <c r="H30"/>
  <c r="K29"/>
  <c r="K25" s="1"/>
  <c r="J29"/>
  <c r="I29"/>
  <c r="I25" s="1"/>
  <c r="I21" s="1"/>
  <c r="H29"/>
  <c r="H25" s="1"/>
  <c r="H21" s="1"/>
  <c r="K28"/>
  <c r="K24" s="1"/>
  <c r="J28"/>
  <c r="I28"/>
  <c r="I24" s="1"/>
  <c r="I20" s="1"/>
  <c r="H28"/>
  <c r="H24" s="1"/>
  <c r="H20" s="1"/>
  <c r="K27"/>
  <c r="K23" s="1"/>
  <c r="K19" s="1"/>
  <c r="J27"/>
  <c r="J26" s="1"/>
  <c r="I27"/>
  <c r="H27"/>
  <c r="H26" s="1"/>
  <c r="J25"/>
  <c r="J24"/>
  <c r="J20" s="1"/>
  <c r="I343" l="1"/>
  <c r="I126"/>
  <c r="K26"/>
  <c r="J23"/>
  <c r="I414"/>
  <c r="I411"/>
  <c r="I410" s="1"/>
  <c r="J414"/>
  <c r="L414" s="1"/>
  <c r="J411"/>
  <c r="J410" s="1"/>
  <c r="L20"/>
  <c r="K20"/>
  <c r="N20" s="1"/>
  <c r="K21"/>
  <c r="K17" s="1"/>
  <c r="K179"/>
  <c r="K180"/>
  <c r="J19"/>
  <c r="J21"/>
  <c r="J17" s="1"/>
  <c r="J179"/>
  <c r="J178" s="1"/>
  <c r="J180"/>
  <c r="L234"/>
  <c r="N234" s="1"/>
  <c r="L235"/>
  <c r="N235" s="1"/>
  <c r="L238"/>
  <c r="N238" s="1"/>
  <c r="M94"/>
  <c r="L94"/>
  <c r="O94"/>
  <c r="N94"/>
  <c r="J22"/>
  <c r="M20"/>
  <c r="M128"/>
  <c r="L128"/>
  <c r="K22"/>
  <c r="O128"/>
  <c r="N128"/>
  <c r="L306"/>
  <c r="M306"/>
  <c r="L307"/>
  <c r="M307"/>
  <c r="L310"/>
  <c r="M310"/>
  <c r="N306"/>
  <c r="O306"/>
  <c r="N307"/>
  <c r="O307"/>
  <c r="N310"/>
  <c r="O310"/>
  <c r="L302"/>
  <c r="M302"/>
  <c r="L303"/>
  <c r="M303"/>
  <c r="N302"/>
  <c r="O302"/>
  <c r="N303"/>
  <c r="O303"/>
  <c r="I23"/>
  <c r="I19" s="1"/>
  <c r="I26"/>
  <c r="N126"/>
  <c r="O126"/>
  <c r="N127"/>
  <c r="O127"/>
  <c r="N130"/>
  <c r="O130"/>
  <c r="N131"/>
  <c r="O131"/>
  <c r="O184"/>
  <c r="O235"/>
  <c r="O236"/>
  <c r="O238"/>
  <c r="L374"/>
  <c r="M374"/>
  <c r="I17"/>
  <c r="L126"/>
  <c r="M126"/>
  <c r="L127"/>
  <c r="M127"/>
  <c r="L130"/>
  <c r="M130"/>
  <c r="L131"/>
  <c r="M131"/>
  <c r="M184"/>
  <c r="M235"/>
  <c r="M236"/>
  <c r="M238"/>
  <c r="N374"/>
  <c r="O374"/>
  <c r="H17"/>
  <c r="H16"/>
  <c r="O234"/>
  <c r="M234"/>
  <c r="K16"/>
  <c r="O180"/>
  <c r="N180"/>
  <c r="M180"/>
  <c r="L180"/>
  <c r="O185"/>
  <c r="N102"/>
  <c r="O102"/>
  <c r="J16"/>
  <c r="L102"/>
  <c r="M102"/>
  <c r="I16"/>
  <c r="O106"/>
  <c r="M106"/>
  <c r="H23"/>
  <c r="H19" s="1"/>
  <c r="O290"/>
  <c r="O24"/>
  <c r="O25"/>
  <c r="O26"/>
  <c r="O27"/>
  <c r="O28"/>
  <c r="O29"/>
  <c r="O30"/>
  <c r="O34"/>
  <c r="O38"/>
  <c r="O42"/>
  <c r="O43"/>
  <c r="O46"/>
  <c r="O50"/>
  <c r="O58"/>
  <c r="O62"/>
  <c r="O66"/>
  <c r="O70"/>
  <c r="O74"/>
  <c r="O78"/>
  <c r="O82"/>
  <c r="O86"/>
  <c r="O90"/>
  <c r="O98"/>
  <c r="O129"/>
  <c r="O132"/>
  <c r="O133"/>
  <c r="O134"/>
  <c r="O146"/>
  <c r="O179"/>
  <c r="O181"/>
  <c r="O182"/>
  <c r="O183"/>
  <c r="O186"/>
  <c r="O187"/>
  <c r="O189"/>
  <c r="O194"/>
  <c r="O286"/>
  <c r="O287"/>
  <c r="O288"/>
  <c r="O289"/>
  <c r="O291"/>
  <c r="O294"/>
  <c r="O295"/>
  <c r="O298"/>
  <c r="O304"/>
  <c r="O305"/>
  <c r="O338"/>
  <c r="O339"/>
  <c r="O340"/>
  <c r="O341"/>
  <c r="O342"/>
  <c r="O343"/>
  <c r="O346"/>
  <c r="L350"/>
  <c r="N354"/>
  <c r="N355"/>
  <c r="O357"/>
  <c r="N358"/>
  <c r="N359"/>
  <c r="N362"/>
  <c r="N363"/>
  <c r="N410"/>
  <c r="N411"/>
  <c r="N412"/>
  <c r="O413"/>
  <c r="N414"/>
  <c r="N415"/>
  <c r="N416"/>
  <c r="O418"/>
  <c r="O419"/>
  <c r="O422"/>
  <c r="N426"/>
  <c r="N427"/>
  <c r="N428"/>
  <c r="N430"/>
  <c r="M24"/>
  <c r="M25"/>
  <c r="M26"/>
  <c r="M27"/>
  <c r="M28"/>
  <c r="M29"/>
  <c r="M30"/>
  <c r="M34"/>
  <c r="M38"/>
  <c r="M42"/>
  <c r="M43"/>
  <c r="M46"/>
  <c r="M50"/>
  <c r="M58"/>
  <c r="M62"/>
  <c r="M66"/>
  <c r="M70"/>
  <c r="M74"/>
  <c r="M78"/>
  <c r="M82"/>
  <c r="M86"/>
  <c r="M90"/>
  <c r="M98"/>
  <c r="M129"/>
  <c r="M132"/>
  <c r="M133"/>
  <c r="M134"/>
  <c r="M146"/>
  <c r="M178"/>
  <c r="M179"/>
  <c r="M181"/>
  <c r="M182"/>
  <c r="M183"/>
  <c r="M185"/>
  <c r="M186"/>
  <c r="M187"/>
  <c r="M189"/>
  <c r="M194"/>
  <c r="M286"/>
  <c r="M287"/>
  <c r="M288"/>
  <c r="M289"/>
  <c r="M290"/>
  <c r="M291"/>
  <c r="M294"/>
  <c r="M295"/>
  <c r="M298"/>
  <c r="M304"/>
  <c r="M305"/>
  <c r="M338"/>
  <c r="M339"/>
  <c r="M340"/>
  <c r="M341"/>
  <c r="M342"/>
  <c r="M343"/>
  <c r="M346"/>
  <c r="L347"/>
  <c r="N350"/>
  <c r="L354"/>
  <c r="L355"/>
  <c r="M357"/>
  <c r="L358"/>
  <c r="L359"/>
  <c r="L362"/>
  <c r="L363"/>
  <c r="L410"/>
  <c r="L411"/>
  <c r="L412"/>
  <c r="M413"/>
  <c r="L415"/>
  <c r="L416"/>
  <c r="M418"/>
  <c r="M419"/>
  <c r="M422"/>
  <c r="L426"/>
  <c r="L427"/>
  <c r="L428"/>
  <c r="L430"/>
  <c r="O12" i="24"/>
  <c r="L23" i="26"/>
  <c r="N23"/>
  <c r="L26"/>
  <c r="N26"/>
  <c r="L27"/>
  <c r="N27"/>
  <c r="L30"/>
  <c r="N30"/>
  <c r="L34"/>
  <c r="N34"/>
  <c r="L38"/>
  <c r="N38"/>
  <c r="L42"/>
  <c r="N42"/>
  <c r="L43"/>
  <c r="N43"/>
  <c r="L50"/>
  <c r="N50"/>
  <c r="L178"/>
  <c r="L179"/>
  <c r="N179"/>
  <c r="L182"/>
  <c r="N182"/>
  <c r="L183"/>
  <c r="N183"/>
  <c r="L186"/>
  <c r="N186"/>
  <c r="L187"/>
  <c r="N187"/>
  <c r="L286"/>
  <c r="N286"/>
  <c r="L287"/>
  <c r="N287"/>
  <c r="L290"/>
  <c r="N290"/>
  <c r="L291"/>
  <c r="N291"/>
  <c r="L294"/>
  <c r="N294"/>
  <c r="L295"/>
  <c r="N295"/>
  <c r="L298"/>
  <c r="N298"/>
  <c r="L338"/>
  <c r="N338"/>
  <c r="L339"/>
  <c r="N339"/>
  <c r="L342"/>
  <c r="N342"/>
  <c r="L343"/>
  <c r="N343"/>
  <c r="L346"/>
  <c r="N346"/>
  <c r="M347"/>
  <c r="O347"/>
  <c r="M350"/>
  <c r="O350"/>
  <c r="M354"/>
  <c r="O354"/>
  <c r="M355"/>
  <c r="O355"/>
  <c r="M356"/>
  <c r="O356"/>
  <c r="M358"/>
  <c r="O358"/>
  <c r="M359"/>
  <c r="O359"/>
  <c r="M360"/>
  <c r="O360"/>
  <c r="M362"/>
  <c r="O362"/>
  <c r="M363"/>
  <c r="O363"/>
  <c r="M364"/>
  <c r="O364"/>
  <c r="M366"/>
  <c r="O366"/>
  <c r="M370"/>
  <c r="O370"/>
  <c r="M410"/>
  <c r="O410"/>
  <c r="M411"/>
  <c r="O411"/>
  <c r="M412"/>
  <c r="O412"/>
  <c r="O414"/>
  <c r="M415"/>
  <c r="O415"/>
  <c r="M416"/>
  <c r="O416"/>
  <c r="M426"/>
  <c r="O426"/>
  <c r="M427"/>
  <c r="O427"/>
  <c r="M428"/>
  <c r="O428"/>
  <c r="M430"/>
  <c r="O430"/>
  <c r="I342" l="1"/>
  <c r="I339"/>
  <c r="I338" s="1"/>
  <c r="K178"/>
  <c r="N178" s="1"/>
  <c r="K15"/>
  <c r="K14" s="1"/>
  <c r="O21"/>
  <c r="M414"/>
  <c r="O178"/>
  <c r="O20"/>
  <c r="M21"/>
  <c r="M23"/>
  <c r="I22"/>
  <c r="O17"/>
  <c r="O16"/>
  <c r="M16"/>
  <c r="N16"/>
  <c r="L16"/>
  <c r="K18"/>
  <c r="J15"/>
  <c r="J14" s="1"/>
  <c r="J18"/>
  <c r="M17"/>
  <c r="H22"/>
  <c r="O23"/>
  <c r="O126" i="23"/>
  <c r="M126"/>
  <c r="O125"/>
  <c r="M125"/>
  <c r="O124"/>
  <c r="N124"/>
  <c r="M124"/>
  <c r="L124"/>
  <c r="K123"/>
  <c r="J123"/>
  <c r="I123"/>
  <c r="H123"/>
  <c r="K122"/>
  <c r="J122"/>
  <c r="I122"/>
  <c r="I118" s="1"/>
  <c r="H122"/>
  <c r="H118" s="1"/>
  <c r="K121"/>
  <c r="J121"/>
  <c r="I121"/>
  <c r="I117" s="1"/>
  <c r="H121"/>
  <c r="H117" s="1"/>
  <c r="K120"/>
  <c r="J120"/>
  <c r="J119" s="1"/>
  <c r="I120"/>
  <c r="I116" s="1"/>
  <c r="H120"/>
  <c r="H116" s="1"/>
  <c r="K119"/>
  <c r="I119"/>
  <c r="H119"/>
  <c r="O110"/>
  <c r="M110"/>
  <c r="O109"/>
  <c r="M109"/>
  <c r="O108"/>
  <c r="N108"/>
  <c r="M108"/>
  <c r="L108"/>
  <c r="K107"/>
  <c r="J107"/>
  <c r="I107"/>
  <c r="H107"/>
  <c r="K106"/>
  <c r="J106"/>
  <c r="I106"/>
  <c r="H106"/>
  <c r="K105"/>
  <c r="J105"/>
  <c r="I105"/>
  <c r="H105"/>
  <c r="K104"/>
  <c r="K100" s="1"/>
  <c r="K99" s="1"/>
  <c r="J104"/>
  <c r="I104"/>
  <c r="I103" s="1"/>
  <c r="H104"/>
  <c r="K103"/>
  <c r="J103"/>
  <c r="H103"/>
  <c r="K102"/>
  <c r="J102"/>
  <c r="I102"/>
  <c r="H102"/>
  <c r="K101"/>
  <c r="J101"/>
  <c r="I101"/>
  <c r="H101"/>
  <c r="J100"/>
  <c r="J99" s="1"/>
  <c r="H100"/>
  <c r="H99" s="1"/>
  <c r="K74"/>
  <c r="K70" s="1"/>
  <c r="J74"/>
  <c r="J70" s="1"/>
  <c r="I74"/>
  <c r="I70" s="1"/>
  <c r="H74"/>
  <c r="H70" s="1"/>
  <c r="K73"/>
  <c r="K69" s="1"/>
  <c r="J73"/>
  <c r="J69" s="1"/>
  <c r="I73"/>
  <c r="I69" s="1"/>
  <c r="I67" s="1"/>
  <c r="H73"/>
  <c r="H69" s="1"/>
  <c r="H67" s="1"/>
  <c r="O72"/>
  <c r="K66"/>
  <c r="K62" s="1"/>
  <c r="I66"/>
  <c r="I62" s="1"/>
  <c r="I58" s="1"/>
  <c r="I54" s="1"/>
  <c r="I50" s="1"/>
  <c r="I46" s="1"/>
  <c r="I37" s="1"/>
  <c r="K65"/>
  <c r="K61" s="1"/>
  <c r="O64"/>
  <c r="N64"/>
  <c r="M64"/>
  <c r="L64"/>
  <c r="K63"/>
  <c r="O52"/>
  <c r="N52"/>
  <c r="M52"/>
  <c r="L52"/>
  <c r="O48"/>
  <c r="N48"/>
  <c r="M48"/>
  <c r="L48"/>
  <c r="O35"/>
  <c r="N35"/>
  <c r="M35"/>
  <c r="L35"/>
  <c r="K22"/>
  <c r="J22"/>
  <c r="I22"/>
  <c r="I100" l="1"/>
  <c r="I99" s="1"/>
  <c r="O69"/>
  <c r="K67"/>
  <c r="O70"/>
  <c r="I65"/>
  <c r="I71"/>
  <c r="M69"/>
  <c r="J67"/>
  <c r="M70"/>
  <c r="I28"/>
  <c r="I24" s="1"/>
  <c r="I20" s="1"/>
  <c r="I34"/>
  <c r="H71"/>
  <c r="M71" s="1"/>
  <c r="J71"/>
  <c r="H66"/>
  <c r="J66"/>
  <c r="M66" s="1"/>
  <c r="I113"/>
  <c r="K113"/>
  <c r="I114"/>
  <c r="K114"/>
  <c r="K71"/>
  <c r="O71" s="1"/>
  <c r="H113"/>
  <c r="H114"/>
  <c r="J114"/>
  <c r="N116"/>
  <c r="M116"/>
  <c r="I115"/>
  <c r="K59"/>
  <c r="K57"/>
  <c r="K58"/>
  <c r="H62"/>
  <c r="H58" s="1"/>
  <c r="H54" s="1"/>
  <c r="H50" s="1"/>
  <c r="H46" s="1"/>
  <c r="H37" s="1"/>
  <c r="I18" i="26"/>
  <c r="I15"/>
  <c r="I14" s="1"/>
  <c r="L22"/>
  <c r="O22"/>
  <c r="M22"/>
  <c r="N22"/>
  <c r="H15"/>
  <c r="H18"/>
  <c r="M19"/>
  <c r="L19"/>
  <c r="O19"/>
  <c r="N19"/>
  <c r="K18" i="23"/>
  <c r="J18"/>
  <c r="I18"/>
  <c r="H22"/>
  <c r="L22" s="1"/>
  <c r="L26"/>
  <c r="M26"/>
  <c r="M73"/>
  <c r="M74"/>
  <c r="L99"/>
  <c r="M99"/>
  <c r="N100"/>
  <c r="M101"/>
  <c r="M102"/>
  <c r="L103"/>
  <c r="M103"/>
  <c r="N104"/>
  <c r="M105"/>
  <c r="M106"/>
  <c r="L107"/>
  <c r="M107"/>
  <c r="N119"/>
  <c r="L120"/>
  <c r="M120"/>
  <c r="O121"/>
  <c r="O122"/>
  <c r="N123"/>
  <c r="N26"/>
  <c r="O66"/>
  <c r="O73"/>
  <c r="O74"/>
  <c r="N99"/>
  <c r="L100"/>
  <c r="M100"/>
  <c r="O101"/>
  <c r="O102"/>
  <c r="N103"/>
  <c r="L104"/>
  <c r="M104"/>
  <c r="O105"/>
  <c r="O106"/>
  <c r="N107"/>
  <c r="M118"/>
  <c r="L119"/>
  <c r="M119"/>
  <c r="N120"/>
  <c r="M121"/>
  <c r="M122"/>
  <c r="L123"/>
  <c r="M123"/>
  <c r="O26"/>
  <c r="O99"/>
  <c r="O100"/>
  <c r="O103"/>
  <c r="O104"/>
  <c r="O107"/>
  <c r="O119"/>
  <c r="O120"/>
  <c r="O123"/>
  <c r="N67" l="1"/>
  <c r="O67"/>
  <c r="L116"/>
  <c r="J62"/>
  <c r="M62" s="1"/>
  <c r="I61"/>
  <c r="I63"/>
  <c r="L67"/>
  <c r="M67"/>
  <c r="O118"/>
  <c r="O116"/>
  <c r="K115"/>
  <c r="O114"/>
  <c r="N113"/>
  <c r="O113"/>
  <c r="M114"/>
  <c r="L117"/>
  <c r="M117"/>
  <c r="H115"/>
  <c r="I16"/>
  <c r="N117"/>
  <c r="O117"/>
  <c r="J115"/>
  <c r="J113"/>
  <c r="H112"/>
  <c r="H111" s="1"/>
  <c r="K112"/>
  <c r="I112"/>
  <c r="I111" s="1"/>
  <c r="J112"/>
  <c r="J14" s="1"/>
  <c r="H28"/>
  <c r="H24" s="1"/>
  <c r="H20" s="1"/>
  <c r="H34"/>
  <c r="J58"/>
  <c r="O58"/>
  <c r="K54"/>
  <c r="K55"/>
  <c r="O62"/>
  <c r="N15" i="26"/>
  <c r="H14"/>
  <c r="L15"/>
  <c r="O15"/>
  <c r="M15"/>
  <c r="O18"/>
  <c r="M18"/>
  <c r="L18"/>
  <c r="N18"/>
  <c r="H65" i="23"/>
  <c r="H61" s="1"/>
  <c r="J65"/>
  <c r="J61" s="1"/>
  <c r="O22"/>
  <c r="N22"/>
  <c r="M22"/>
  <c r="H18"/>
  <c r="I59" l="1"/>
  <c r="I57"/>
  <c r="I55" s="1"/>
  <c r="H14"/>
  <c r="O115"/>
  <c r="N115"/>
  <c r="L115"/>
  <c r="M115"/>
  <c r="M113"/>
  <c r="L113"/>
  <c r="I14"/>
  <c r="K111"/>
  <c r="N112"/>
  <c r="O112"/>
  <c r="K14"/>
  <c r="J111"/>
  <c r="M112"/>
  <c r="L112"/>
  <c r="M61"/>
  <c r="J59"/>
  <c r="J57"/>
  <c r="K51"/>
  <c r="K49"/>
  <c r="H59"/>
  <c r="O59" s="1"/>
  <c r="H57"/>
  <c r="O61"/>
  <c r="K50"/>
  <c r="O54"/>
  <c r="M58"/>
  <c r="J54"/>
  <c r="I51"/>
  <c r="I49"/>
  <c r="H16"/>
  <c r="O14" i="26"/>
  <c r="M14"/>
  <c r="N14"/>
  <c r="L14"/>
  <c r="J63" i="23"/>
  <c r="M65"/>
  <c r="H63"/>
  <c r="O65"/>
  <c r="M18"/>
  <c r="O18"/>
  <c r="L18"/>
  <c r="N18"/>
  <c r="N111" l="1"/>
  <c r="O111"/>
  <c r="L111"/>
  <c r="M111"/>
  <c r="K46"/>
  <c r="O50"/>
  <c r="H55"/>
  <c r="O55" s="1"/>
  <c r="O57"/>
  <c r="K47"/>
  <c r="K45"/>
  <c r="J55"/>
  <c r="M55" s="1"/>
  <c r="M57"/>
  <c r="I47"/>
  <c r="I45"/>
  <c r="J50"/>
  <c r="M54"/>
  <c r="M59"/>
  <c r="M63"/>
  <c r="L63"/>
  <c r="N63"/>
  <c r="O63"/>
  <c r="L14"/>
  <c r="M14"/>
  <c r="N14"/>
  <c r="O14"/>
  <c r="O401" i="22"/>
  <c r="M401"/>
  <c r="O400"/>
  <c r="M400"/>
  <c r="O399"/>
  <c r="N399"/>
  <c r="M399"/>
  <c r="L399"/>
  <c r="K398"/>
  <c r="J398"/>
  <c r="I398"/>
  <c r="H398"/>
  <c r="O397"/>
  <c r="M397"/>
  <c r="O396"/>
  <c r="M396"/>
  <c r="O395"/>
  <c r="N395"/>
  <c r="M395"/>
  <c r="L395"/>
  <c r="K394"/>
  <c r="J394"/>
  <c r="I394"/>
  <c r="H394"/>
  <c r="K390"/>
  <c r="J390"/>
  <c r="I390"/>
  <c r="H390"/>
  <c r="K389"/>
  <c r="J389"/>
  <c r="I389"/>
  <c r="H389"/>
  <c r="K388"/>
  <c r="J388"/>
  <c r="I388"/>
  <c r="H388"/>
  <c r="K387"/>
  <c r="J387"/>
  <c r="I387"/>
  <c r="H387"/>
  <c r="K386"/>
  <c r="J386"/>
  <c r="I386"/>
  <c r="H386"/>
  <c r="K385"/>
  <c r="J385"/>
  <c r="I385"/>
  <c r="H385"/>
  <c r="K384"/>
  <c r="J384"/>
  <c r="I384"/>
  <c r="H384"/>
  <c r="K383"/>
  <c r="J383"/>
  <c r="I383"/>
  <c r="H383"/>
  <c r="K382"/>
  <c r="J382"/>
  <c r="I382"/>
  <c r="H382"/>
  <c r="O373"/>
  <c r="M373"/>
  <c r="O372"/>
  <c r="M372"/>
  <c r="O371"/>
  <c r="N371"/>
  <c r="M371"/>
  <c r="L371"/>
  <c r="K370"/>
  <c r="J370"/>
  <c r="I370"/>
  <c r="H370"/>
  <c r="K369"/>
  <c r="K365" s="1"/>
  <c r="J369"/>
  <c r="J365" s="1"/>
  <c r="I369"/>
  <c r="I365" s="1"/>
  <c r="H369"/>
  <c r="H365" s="1"/>
  <c r="K368"/>
  <c r="K364" s="1"/>
  <c r="J368"/>
  <c r="J364" s="1"/>
  <c r="J348" s="1"/>
  <c r="I368"/>
  <c r="I364" s="1"/>
  <c r="H368"/>
  <c r="H364" s="1"/>
  <c r="K367"/>
  <c r="K363" s="1"/>
  <c r="J367"/>
  <c r="I367"/>
  <c r="I363" s="1"/>
  <c r="H367"/>
  <c r="K366"/>
  <c r="M364"/>
  <c r="O361"/>
  <c r="M361"/>
  <c r="O360"/>
  <c r="M360"/>
  <c r="O359"/>
  <c r="N359"/>
  <c r="M359"/>
  <c r="L359"/>
  <c r="K358"/>
  <c r="J358"/>
  <c r="I358"/>
  <c r="H358"/>
  <c r="K357"/>
  <c r="J357"/>
  <c r="I357"/>
  <c r="H357"/>
  <c r="K356"/>
  <c r="J356"/>
  <c r="I356"/>
  <c r="H356"/>
  <c r="K355"/>
  <c r="J355"/>
  <c r="I355"/>
  <c r="H355"/>
  <c r="K354"/>
  <c r="J354"/>
  <c r="I354"/>
  <c r="H354"/>
  <c r="K353"/>
  <c r="J353"/>
  <c r="I353"/>
  <c r="H353"/>
  <c r="H349" s="1"/>
  <c r="K352"/>
  <c r="J352"/>
  <c r="I352"/>
  <c r="H352"/>
  <c r="K351"/>
  <c r="J351"/>
  <c r="I351"/>
  <c r="H351"/>
  <c r="K350"/>
  <c r="J350"/>
  <c r="I350"/>
  <c r="H350"/>
  <c r="J349"/>
  <c r="H348"/>
  <c r="O345"/>
  <c r="M345"/>
  <c r="O344"/>
  <c r="M344"/>
  <c r="O343"/>
  <c r="K342"/>
  <c r="J342"/>
  <c r="I342"/>
  <c r="H342"/>
  <c r="K341"/>
  <c r="J341"/>
  <c r="I341"/>
  <c r="H341"/>
  <c r="K340"/>
  <c r="J340"/>
  <c r="I340"/>
  <c r="H340"/>
  <c r="K339"/>
  <c r="J339"/>
  <c r="I339"/>
  <c r="H339"/>
  <c r="K338"/>
  <c r="J338"/>
  <c r="I338"/>
  <c r="H338"/>
  <c r="K337"/>
  <c r="J337"/>
  <c r="I337"/>
  <c r="H337"/>
  <c r="K336"/>
  <c r="J336"/>
  <c r="I336"/>
  <c r="H336"/>
  <c r="K335"/>
  <c r="J335"/>
  <c r="I335"/>
  <c r="H335"/>
  <c r="K334"/>
  <c r="J334"/>
  <c r="I334"/>
  <c r="H334"/>
  <c r="K333"/>
  <c r="J333"/>
  <c r="I333"/>
  <c r="H333"/>
  <c r="K332"/>
  <c r="J332"/>
  <c r="I332"/>
  <c r="H332"/>
  <c r="K331"/>
  <c r="J331"/>
  <c r="I331"/>
  <c r="H331"/>
  <c r="K330"/>
  <c r="J330"/>
  <c r="I330"/>
  <c r="H330"/>
  <c r="O305"/>
  <c r="M305"/>
  <c r="O304"/>
  <c r="M304"/>
  <c r="O303"/>
  <c r="M303"/>
  <c r="K302"/>
  <c r="J302"/>
  <c r="I302"/>
  <c r="H302"/>
  <c r="O301"/>
  <c r="M301"/>
  <c r="O300"/>
  <c r="M300"/>
  <c r="O299"/>
  <c r="N299"/>
  <c r="M299"/>
  <c r="L299"/>
  <c r="K298"/>
  <c r="J298"/>
  <c r="I298"/>
  <c r="H298"/>
  <c r="O292"/>
  <c r="M292"/>
  <c r="N291"/>
  <c r="L291"/>
  <c r="O290"/>
  <c r="N290"/>
  <c r="M290"/>
  <c r="L290"/>
  <c r="K289"/>
  <c r="J289"/>
  <c r="I289"/>
  <c r="H289"/>
  <c r="O288"/>
  <c r="M288"/>
  <c r="O287"/>
  <c r="M287"/>
  <c r="O286"/>
  <c r="N286"/>
  <c r="M286"/>
  <c r="L286"/>
  <c r="K285"/>
  <c r="J285"/>
  <c r="I285"/>
  <c r="H285"/>
  <c r="O284"/>
  <c r="M284"/>
  <c r="O283"/>
  <c r="M283"/>
  <c r="O282"/>
  <c r="N282"/>
  <c r="M282"/>
  <c r="L282"/>
  <c r="K281"/>
  <c r="J281"/>
  <c r="I281"/>
  <c r="H281"/>
  <c r="O271"/>
  <c r="M271"/>
  <c r="O270"/>
  <c r="N270"/>
  <c r="M270"/>
  <c r="L270"/>
  <c r="O269"/>
  <c r="N269"/>
  <c r="M269"/>
  <c r="L269"/>
  <c r="K268"/>
  <c r="J268"/>
  <c r="I268"/>
  <c r="H268"/>
  <c r="K255"/>
  <c r="J255"/>
  <c r="I255"/>
  <c r="H255"/>
  <c r="H250"/>
  <c r="H251"/>
  <c r="K251"/>
  <c r="J251"/>
  <c r="I248"/>
  <c r="K250"/>
  <c r="J250"/>
  <c r="I250"/>
  <c r="K249"/>
  <c r="J249"/>
  <c r="J248"/>
  <c r="H248"/>
  <c r="O169"/>
  <c r="M169"/>
  <c r="O168"/>
  <c r="M168"/>
  <c r="O167"/>
  <c r="M167"/>
  <c r="K166"/>
  <c r="J166"/>
  <c r="I166"/>
  <c r="H166"/>
  <c r="O165"/>
  <c r="M165"/>
  <c r="O164"/>
  <c r="M164"/>
  <c r="O163"/>
  <c r="M163"/>
  <c r="K162"/>
  <c r="J162"/>
  <c r="I162"/>
  <c r="H162"/>
  <c r="O161"/>
  <c r="M161"/>
  <c r="O160"/>
  <c r="M160"/>
  <c r="O159"/>
  <c r="M159"/>
  <c r="K158"/>
  <c r="J158"/>
  <c r="I158"/>
  <c r="H158"/>
  <c r="O157"/>
  <c r="M157"/>
  <c r="O156"/>
  <c r="M156"/>
  <c r="O155"/>
  <c r="M155"/>
  <c r="K154"/>
  <c r="J154"/>
  <c r="I154"/>
  <c r="H154"/>
  <c r="K153"/>
  <c r="J153"/>
  <c r="I153"/>
  <c r="H153"/>
  <c r="K152"/>
  <c r="J152"/>
  <c r="I152"/>
  <c r="H152"/>
  <c r="K151"/>
  <c r="J151"/>
  <c r="I151"/>
  <c r="H151"/>
  <c r="K150"/>
  <c r="J150"/>
  <c r="H150"/>
  <c r="O144"/>
  <c r="M144"/>
  <c r="O142"/>
  <c r="N142"/>
  <c r="M142"/>
  <c r="L142"/>
  <c r="K141"/>
  <c r="J141"/>
  <c r="I141"/>
  <c r="H141"/>
  <c r="O99"/>
  <c r="M99"/>
  <c r="O98"/>
  <c r="M98"/>
  <c r="O97"/>
  <c r="M97"/>
  <c r="K96"/>
  <c r="J96"/>
  <c r="I96"/>
  <c r="H96"/>
  <c r="K95"/>
  <c r="K24" s="1"/>
  <c r="J95"/>
  <c r="J24" s="1"/>
  <c r="I95"/>
  <c r="I24" s="1"/>
  <c r="I20" s="1"/>
  <c r="H95"/>
  <c r="H24" s="1"/>
  <c r="H20" s="1"/>
  <c r="K94"/>
  <c r="K23" s="1"/>
  <c r="J94"/>
  <c r="J23" s="1"/>
  <c r="I94"/>
  <c r="I23" s="1"/>
  <c r="H94"/>
  <c r="H23" s="1"/>
  <c r="K93"/>
  <c r="K22" s="1"/>
  <c r="K18" s="1"/>
  <c r="J93"/>
  <c r="J22" s="1"/>
  <c r="I93"/>
  <c r="I22" s="1"/>
  <c r="H93"/>
  <c r="H22" s="1"/>
  <c r="K92"/>
  <c r="J92"/>
  <c r="I92"/>
  <c r="H92"/>
  <c r="O62"/>
  <c r="M62"/>
  <c r="O61"/>
  <c r="N61"/>
  <c r="M61"/>
  <c r="L61"/>
  <c r="O60"/>
  <c r="N60"/>
  <c r="M60"/>
  <c r="L60"/>
  <c r="K59"/>
  <c r="J59"/>
  <c r="I59"/>
  <c r="H59"/>
  <c r="O45"/>
  <c r="M45"/>
  <c r="O44"/>
  <c r="N44"/>
  <c r="M44"/>
  <c r="L44"/>
  <c r="O43"/>
  <c r="N43"/>
  <c r="M43"/>
  <c r="L43"/>
  <c r="K42"/>
  <c r="J42"/>
  <c r="I42"/>
  <c r="H42"/>
  <c r="H25"/>
  <c r="K25"/>
  <c r="J25"/>
  <c r="I25"/>
  <c r="K20"/>
  <c r="K19"/>
  <c r="H134" l="1"/>
  <c r="H130" s="1"/>
  <c r="I133"/>
  <c r="I135"/>
  <c r="I131" s="1"/>
  <c r="I127" s="1"/>
  <c r="J133"/>
  <c r="L133" s="1"/>
  <c r="J134"/>
  <c r="J130" s="1"/>
  <c r="J135"/>
  <c r="M135" s="1"/>
  <c r="H133"/>
  <c r="H135"/>
  <c r="O135" s="1"/>
  <c r="I150"/>
  <c r="I134"/>
  <c r="I130" s="1"/>
  <c r="I126" s="1"/>
  <c r="K133"/>
  <c r="K129" s="1"/>
  <c r="K125" s="1"/>
  <c r="K134"/>
  <c r="K130" s="1"/>
  <c r="K131"/>
  <c r="K127" s="1"/>
  <c r="K135"/>
  <c r="O340"/>
  <c r="J46" i="23"/>
  <c r="M50"/>
  <c r="K37"/>
  <c r="O46"/>
  <c r="I27"/>
  <c r="I43"/>
  <c r="K27"/>
  <c r="K43"/>
  <c r="H366" i="22"/>
  <c r="N366" s="1"/>
  <c r="H363"/>
  <c r="J366"/>
  <c r="M366" s="1"/>
  <c r="J363"/>
  <c r="J362" s="1"/>
  <c r="H53" i="23"/>
  <c r="M348" i="22"/>
  <c r="M349"/>
  <c r="H249"/>
  <c r="H247" s="1"/>
  <c r="K248"/>
  <c r="K247" s="1"/>
  <c r="I251"/>
  <c r="I249"/>
  <c r="I247" s="1"/>
  <c r="J247"/>
  <c r="L134"/>
  <c r="M134"/>
  <c r="J215"/>
  <c r="H215"/>
  <c r="H207"/>
  <c r="M218"/>
  <c r="M210"/>
  <c r="K17"/>
  <c r="N134"/>
  <c r="O134"/>
  <c r="I215"/>
  <c r="I207"/>
  <c r="O216"/>
  <c r="K215"/>
  <c r="O217"/>
  <c r="O218"/>
  <c r="O210"/>
  <c r="I19"/>
  <c r="K21"/>
  <c r="O249"/>
  <c r="N257"/>
  <c r="O94"/>
  <c r="O59"/>
  <c r="I21"/>
  <c r="I18"/>
  <c r="N25"/>
  <c r="N26"/>
  <c r="N27"/>
  <c r="N42"/>
  <c r="N141"/>
  <c r="N251"/>
  <c r="N252"/>
  <c r="N253"/>
  <c r="N255"/>
  <c r="N268"/>
  <c r="N281"/>
  <c r="N285"/>
  <c r="N289"/>
  <c r="N298"/>
  <c r="N350"/>
  <c r="N351"/>
  <c r="N354"/>
  <c r="N355"/>
  <c r="N358"/>
  <c r="I366"/>
  <c r="M28"/>
  <c r="O93"/>
  <c r="O95"/>
  <c r="O153"/>
  <c r="M250"/>
  <c r="M254"/>
  <c r="O256"/>
  <c r="O258"/>
  <c r="O333"/>
  <c r="O337"/>
  <c r="O339"/>
  <c r="M341"/>
  <c r="M342"/>
  <c r="M350"/>
  <c r="M351"/>
  <c r="M352"/>
  <c r="M353"/>
  <c r="M354"/>
  <c r="M355"/>
  <c r="M356"/>
  <c r="M357"/>
  <c r="M358"/>
  <c r="N367"/>
  <c r="M368"/>
  <c r="M369"/>
  <c r="L370"/>
  <c r="M370"/>
  <c r="N382"/>
  <c r="L383"/>
  <c r="M383"/>
  <c r="O384"/>
  <c r="O385"/>
  <c r="N386"/>
  <c r="L387"/>
  <c r="M387"/>
  <c r="O388"/>
  <c r="O389"/>
  <c r="N390"/>
  <c r="L391"/>
  <c r="M391"/>
  <c r="O392"/>
  <c r="O393"/>
  <c r="N394"/>
  <c r="L398"/>
  <c r="M398"/>
  <c r="O42"/>
  <c r="N59"/>
  <c r="O92"/>
  <c r="M95"/>
  <c r="M152"/>
  <c r="M153"/>
  <c r="O250"/>
  <c r="O255"/>
  <c r="N256"/>
  <c r="O257"/>
  <c r="M258"/>
  <c r="M332"/>
  <c r="M333"/>
  <c r="M336"/>
  <c r="M337"/>
  <c r="O341"/>
  <c r="O342"/>
  <c r="O350"/>
  <c r="O351"/>
  <c r="O352"/>
  <c r="O353"/>
  <c r="O354"/>
  <c r="O355"/>
  <c r="O356"/>
  <c r="O357"/>
  <c r="O358"/>
  <c r="L367"/>
  <c r="M367"/>
  <c r="I348"/>
  <c r="I349"/>
  <c r="N370"/>
  <c r="L382"/>
  <c r="M382"/>
  <c r="N383"/>
  <c r="M384"/>
  <c r="M385"/>
  <c r="L386"/>
  <c r="M386"/>
  <c r="N387"/>
  <c r="M388"/>
  <c r="M389"/>
  <c r="L390"/>
  <c r="M390"/>
  <c r="N391"/>
  <c r="M392"/>
  <c r="M393"/>
  <c r="L394"/>
  <c r="M394"/>
  <c r="N398"/>
  <c r="J18"/>
  <c r="J19"/>
  <c r="I362"/>
  <c r="I347"/>
  <c r="O20"/>
  <c r="M22"/>
  <c r="O25"/>
  <c r="O26"/>
  <c r="O27"/>
  <c r="O28"/>
  <c r="M42"/>
  <c r="L42"/>
  <c r="M59"/>
  <c r="L59"/>
  <c r="M92"/>
  <c r="M93"/>
  <c r="M94"/>
  <c r="O96"/>
  <c r="O141"/>
  <c r="O150"/>
  <c r="O151"/>
  <c r="O152"/>
  <c r="O154"/>
  <c r="O158"/>
  <c r="O162"/>
  <c r="O166"/>
  <c r="M251"/>
  <c r="L251"/>
  <c r="M252"/>
  <c r="L252"/>
  <c r="M253"/>
  <c r="L253"/>
  <c r="M268"/>
  <c r="L268"/>
  <c r="M281"/>
  <c r="L281"/>
  <c r="M285"/>
  <c r="L285"/>
  <c r="M289"/>
  <c r="L289"/>
  <c r="M298"/>
  <c r="L298"/>
  <c r="M302"/>
  <c r="M330"/>
  <c r="M331"/>
  <c r="M334"/>
  <c r="M335"/>
  <c r="M338"/>
  <c r="M339"/>
  <c r="M340"/>
  <c r="O364"/>
  <c r="K348"/>
  <c r="K349"/>
  <c r="O365"/>
  <c r="O22"/>
  <c r="O23"/>
  <c r="O24"/>
  <c r="M25"/>
  <c r="L25"/>
  <c r="M26"/>
  <c r="L26"/>
  <c r="M27"/>
  <c r="L27"/>
  <c r="M96"/>
  <c r="M141"/>
  <c r="L141"/>
  <c r="M150"/>
  <c r="M151"/>
  <c r="M154"/>
  <c r="M158"/>
  <c r="M162"/>
  <c r="M166"/>
  <c r="M248"/>
  <c r="L248"/>
  <c r="M249"/>
  <c r="O251"/>
  <c r="O252"/>
  <c r="O253"/>
  <c r="O254"/>
  <c r="M255"/>
  <c r="L255"/>
  <c r="M256"/>
  <c r="L256"/>
  <c r="M257"/>
  <c r="L257"/>
  <c r="O268"/>
  <c r="O281"/>
  <c r="O285"/>
  <c r="O289"/>
  <c r="O298"/>
  <c r="O302"/>
  <c r="O330"/>
  <c r="O331"/>
  <c r="O332"/>
  <c r="O334"/>
  <c r="O335"/>
  <c r="O336"/>
  <c r="O338"/>
  <c r="L350"/>
  <c r="L351"/>
  <c r="L354"/>
  <c r="L355"/>
  <c r="L358"/>
  <c r="L363"/>
  <c r="O367"/>
  <c r="O368"/>
  <c r="O369"/>
  <c r="O370"/>
  <c r="O382"/>
  <c r="O383"/>
  <c r="O386"/>
  <c r="O387"/>
  <c r="O390"/>
  <c r="O391"/>
  <c r="O394"/>
  <c r="O398"/>
  <c r="M363" l="1"/>
  <c r="O133"/>
  <c r="I132"/>
  <c r="J132"/>
  <c r="M133"/>
  <c r="N129"/>
  <c r="H131"/>
  <c r="J131"/>
  <c r="J129"/>
  <c r="I129"/>
  <c r="L366"/>
  <c r="H132"/>
  <c r="O366"/>
  <c r="I16"/>
  <c r="N133"/>
  <c r="K132"/>
  <c r="H129"/>
  <c r="K23" i="23"/>
  <c r="I23"/>
  <c r="I25"/>
  <c r="K28"/>
  <c r="K34"/>
  <c r="O37"/>
  <c r="J37"/>
  <c r="M46"/>
  <c r="J347" i="22"/>
  <c r="J346" s="1"/>
  <c r="H51" i="23"/>
  <c r="H49"/>
  <c r="O53"/>
  <c r="J51"/>
  <c r="J49"/>
  <c r="M53"/>
  <c r="L249" i="22"/>
  <c r="I15"/>
  <c r="N249"/>
  <c r="N248"/>
  <c r="M247"/>
  <c r="L247"/>
  <c r="N247"/>
  <c r="O248"/>
  <c r="O247"/>
  <c r="H126"/>
  <c r="O209"/>
  <c r="O215"/>
  <c r="M209"/>
  <c r="M215"/>
  <c r="J126"/>
  <c r="J15" s="1"/>
  <c r="L130"/>
  <c r="M130"/>
  <c r="K207"/>
  <c r="O208"/>
  <c r="N130"/>
  <c r="K126"/>
  <c r="K15" s="1"/>
  <c r="O130"/>
  <c r="K128"/>
  <c r="J207"/>
  <c r="M208"/>
  <c r="I17"/>
  <c r="H347"/>
  <c r="H362"/>
  <c r="L22"/>
  <c r="O348"/>
  <c r="N23"/>
  <c r="H19"/>
  <c r="L19" s="1"/>
  <c r="I346"/>
  <c r="L23"/>
  <c r="M23"/>
  <c r="O363"/>
  <c r="K362"/>
  <c r="K347"/>
  <c r="N363"/>
  <c r="O349"/>
  <c r="K16"/>
  <c r="J20"/>
  <c r="J17" s="1"/>
  <c r="M24"/>
  <c r="N22"/>
  <c r="H18"/>
  <c r="M18" s="1"/>
  <c r="H21"/>
  <c r="M19"/>
  <c r="J21"/>
  <c r="O132" l="1"/>
  <c r="N132"/>
  <c r="J127"/>
  <c r="M127" s="1"/>
  <c r="M131"/>
  <c r="H127"/>
  <c r="O131"/>
  <c r="M132"/>
  <c r="L132"/>
  <c r="J128"/>
  <c r="H124"/>
  <c r="I125"/>
  <c r="I128"/>
  <c r="H125"/>
  <c r="H128"/>
  <c r="O128" s="1"/>
  <c r="O129"/>
  <c r="J125"/>
  <c r="J124" s="1"/>
  <c r="M129"/>
  <c r="L129"/>
  <c r="K24" i="23"/>
  <c r="O28"/>
  <c r="I19"/>
  <c r="I21"/>
  <c r="K25"/>
  <c r="J28"/>
  <c r="J34"/>
  <c r="M37"/>
  <c r="N34"/>
  <c r="O34"/>
  <c r="K21"/>
  <c r="K19"/>
  <c r="J47"/>
  <c r="J45"/>
  <c r="M49"/>
  <c r="O51"/>
  <c r="N51"/>
  <c r="M51"/>
  <c r="L51"/>
  <c r="H47"/>
  <c r="H45"/>
  <c r="O49"/>
  <c r="N128" i="22"/>
  <c r="N126"/>
  <c r="O126"/>
  <c r="K124"/>
  <c r="O207"/>
  <c r="L126"/>
  <c r="M126"/>
  <c r="M207"/>
  <c r="M128"/>
  <c r="H346"/>
  <c r="M347"/>
  <c r="L347"/>
  <c r="M362"/>
  <c r="L362"/>
  <c r="L18"/>
  <c r="O347"/>
  <c r="K346"/>
  <c r="K14"/>
  <c r="N347"/>
  <c r="M21"/>
  <c r="L21"/>
  <c r="N21"/>
  <c r="O21"/>
  <c r="M20"/>
  <c r="J16"/>
  <c r="H17"/>
  <c r="M17" s="1"/>
  <c r="N18"/>
  <c r="H14"/>
  <c r="O18"/>
  <c r="O362"/>
  <c r="N362"/>
  <c r="N19"/>
  <c r="H15"/>
  <c r="M15" s="1"/>
  <c r="O19"/>
  <c r="J14" l="1"/>
  <c r="M14" s="1"/>
  <c r="I124"/>
  <c r="I14"/>
  <c r="I13" s="1"/>
  <c r="L128"/>
  <c r="N125"/>
  <c r="O125"/>
  <c r="H16"/>
  <c r="O16" s="1"/>
  <c r="O127"/>
  <c r="M125"/>
  <c r="L125"/>
  <c r="M34" i="23"/>
  <c r="L34"/>
  <c r="I15"/>
  <c r="I13" s="1"/>
  <c r="I17"/>
  <c r="K20"/>
  <c r="O24"/>
  <c r="K15"/>
  <c r="J24"/>
  <c r="M28"/>
  <c r="H27"/>
  <c r="H43"/>
  <c r="O45"/>
  <c r="M47"/>
  <c r="L47"/>
  <c r="N47"/>
  <c r="O47"/>
  <c r="J27"/>
  <c r="J43"/>
  <c r="M45"/>
  <c r="N124" i="22"/>
  <c r="O124"/>
  <c r="L124"/>
  <c r="M124"/>
  <c r="L346"/>
  <c r="M346"/>
  <c r="O15"/>
  <c r="O14"/>
  <c r="K13"/>
  <c r="N14"/>
  <c r="L15"/>
  <c r="N17"/>
  <c r="O17"/>
  <c r="O346"/>
  <c r="N346"/>
  <c r="N15"/>
  <c r="L17"/>
  <c r="L14" l="1"/>
  <c r="J13"/>
  <c r="L13" s="1"/>
  <c r="M16"/>
  <c r="H13"/>
  <c r="J20" i="23"/>
  <c r="M24"/>
  <c r="K16"/>
  <c r="O16" s="1"/>
  <c r="O20"/>
  <c r="K17"/>
  <c r="O27"/>
  <c r="M27"/>
  <c r="M43"/>
  <c r="H25"/>
  <c r="H23"/>
  <c r="J25"/>
  <c r="J23"/>
  <c r="O43"/>
  <c r="O13" i="22"/>
  <c r="N13"/>
  <c r="M13" l="1"/>
  <c r="K13" i="23"/>
  <c r="J16"/>
  <c r="M16" s="1"/>
  <c r="M20"/>
  <c r="J19"/>
  <c r="J15" s="1"/>
  <c r="J21"/>
  <c r="M23"/>
  <c r="N25"/>
  <c r="O25"/>
  <c r="M25"/>
  <c r="L25"/>
  <c r="H19"/>
  <c r="O23"/>
  <c r="H21"/>
  <c r="H15" l="1"/>
  <c r="N15" s="1"/>
  <c r="M19"/>
  <c r="J17"/>
  <c r="N21"/>
  <c r="O21"/>
  <c r="O19"/>
  <c r="H17"/>
  <c r="L21"/>
  <c r="M21"/>
  <c r="L15" l="1"/>
  <c r="L17"/>
  <c r="M17"/>
  <c r="M15"/>
  <c r="J13"/>
  <c r="O17"/>
  <c r="N17"/>
  <c r="O15"/>
  <c r="H13"/>
  <c r="M13" l="1"/>
  <c r="L13"/>
  <c r="N13"/>
  <c r="O13"/>
</calcChain>
</file>

<file path=xl/sharedStrings.xml><?xml version="1.0" encoding="utf-8"?>
<sst xmlns="http://schemas.openxmlformats.org/spreadsheetml/2006/main" count="8683" uniqueCount="1648">
  <si>
    <t>к приказу УЭФ Администрации</t>
  </si>
  <si>
    <t>города Оленегорска</t>
  </si>
  <si>
    <t xml:space="preserve"> № п/п</t>
  </si>
  <si>
    <t>Наименование муниципальной программы,  подпрограммы, основного мероприятия подпрограммы, мероприятия подпрограммы</t>
  </si>
  <si>
    <t>Отвественный за координацию и организацию работ по реализации муниципальной программы, подпрограммы, основного мероприятия, мероприятия (с указанием наименования отдела и должности); соисполниель, участник</t>
  </si>
  <si>
    <t xml:space="preserve">Информация о ходе реализации мероприятий </t>
  </si>
  <si>
    <t>Краткое описание результата реализации мероприятия</t>
  </si>
  <si>
    <t>Объемы и источники финансирования (тыс. руб.)</t>
  </si>
  <si>
    <t>Степень освоения средств по кассовому исполнению</t>
  </si>
  <si>
    <t>Степень освоения средств по фактическим расходам</t>
  </si>
  <si>
    <t>Источник</t>
  </si>
  <si>
    <t>Утверждено по муниципальной программе</t>
  </si>
  <si>
    <t>Доведено ПОФ</t>
  </si>
  <si>
    <t>Кассовое исполнение</t>
  </si>
  <si>
    <t>Фактические расходы (всего принятых  обязательств)</t>
  </si>
  <si>
    <t>гр.10/гр.8        (%)</t>
  </si>
  <si>
    <t>гр.10-гр.8   (тыс.руб.)</t>
  </si>
  <si>
    <t>гр.11/гр.8        (%)</t>
  </si>
  <si>
    <t>гр.11-гр.8   (тыс.руб.)</t>
  </si>
  <si>
    <t>х</t>
  </si>
  <si>
    <t>Всего</t>
  </si>
  <si>
    <t>МБ</t>
  </si>
  <si>
    <t>ОБ</t>
  </si>
  <si>
    <t>ВБС</t>
  </si>
  <si>
    <t>1.</t>
  </si>
  <si>
    <t>Подпрограмма 1 "Качественное и доступное дошкольное образование города Оленегорска с подведомственной территорией"</t>
  </si>
  <si>
    <t>1.1.</t>
  </si>
  <si>
    <t>1.1.1.</t>
  </si>
  <si>
    <t>1.1.1.1.</t>
  </si>
  <si>
    <t xml:space="preserve">Мероприятие 1.1.1.1.              Предоставление бесплатного дошкольного образования в дошкольных образовательных организациях, в том числе для детей-инвалидов                                     </t>
  </si>
  <si>
    <t>1.1.1.2.</t>
  </si>
  <si>
    <t>2.</t>
  </si>
  <si>
    <t>Подпрограмма 2 "Обеспечение предоставления муниципальных услуг (работ) в общеобразовательных организациях города Оленегорска с подведомственной территорией"</t>
  </si>
  <si>
    <t>2.1.</t>
  </si>
  <si>
    <t>2.1.1.</t>
  </si>
  <si>
    <t>2.1.1.1.</t>
  </si>
  <si>
    <t>2.2.</t>
  </si>
  <si>
    <t>2.2.1.</t>
  </si>
  <si>
    <t>2.2.1.1.</t>
  </si>
  <si>
    <t>3.</t>
  </si>
  <si>
    <t xml:space="preserve">Подпрограмма 3 "Обеспечение деятельности учреждений образования по обслуживанию деятельности образовательных организаций и учреждений образования" </t>
  </si>
  <si>
    <t>3.1.</t>
  </si>
  <si>
    <t>3.1.1.</t>
  </si>
  <si>
    <t>3.1.1.1.</t>
  </si>
  <si>
    <t>3.2.</t>
  </si>
  <si>
    <t>3.2.1.</t>
  </si>
  <si>
    <t>3.2.1.1.</t>
  </si>
  <si>
    <t>Мероприятие 3.2.1.1.                                Создание условий для повышения уровня обслуживания (в том числе транспортного) образовательных организаций и учреждений образования</t>
  </si>
  <si>
    <t>3.3.</t>
  </si>
  <si>
    <t>3.3.1.</t>
  </si>
  <si>
    <t>3.3.1.1.</t>
  </si>
  <si>
    <t>Мероприятие 3.3.1.1.                                Обеспечение предоставления методического обслуживания в области дошкольного, общего и дополнительного образования</t>
  </si>
  <si>
    <t>4.</t>
  </si>
  <si>
    <t>4.1.</t>
  </si>
  <si>
    <t>4.1.1.</t>
  </si>
  <si>
    <t>4.1.1.1.</t>
  </si>
  <si>
    <t>4.1.2.</t>
  </si>
  <si>
    <t>4.1.2.1.</t>
  </si>
  <si>
    <t>5.</t>
  </si>
  <si>
    <t>Подпрограмма 5 "Обеспечение предоставления муниципальных услуг (работ) в организациях дополнительного образования города Оленегорска с подведомственной территорией"</t>
  </si>
  <si>
    <t>5.1.</t>
  </si>
  <si>
    <t>5.1.1.</t>
  </si>
  <si>
    <t>5.1.1.1.</t>
  </si>
  <si>
    <t>Мероприятие 5.1.1.1.
Предоставление дополнительного образования детям в муниципальных образовательных организациях</t>
  </si>
  <si>
    <t>6.</t>
  </si>
  <si>
    <t>Подпрограмма 6 "Детская спортивно-игровая территория"</t>
  </si>
  <si>
    <t>6.1.</t>
  </si>
  <si>
    <t>6.1.1.</t>
  </si>
  <si>
    <t>6.1.1.1.</t>
  </si>
  <si>
    <t>6.2.</t>
  </si>
  <si>
    <t>6.2.1.</t>
  </si>
  <si>
    <t>6.2.1.1.</t>
  </si>
  <si>
    <t>7.1.</t>
  </si>
  <si>
    <t>7.1.1.</t>
  </si>
  <si>
    <t>7.1.1.1.</t>
  </si>
  <si>
    <t>Мероприятие 7.1.1.1.
Организация отдыха, оздоровления детей и подростков в оздоровительных лагерях с дневным пребыванием детей, организованных на базе муниципальных образовательных организаций</t>
  </si>
  <si>
    <t>7.1.2.</t>
  </si>
  <si>
    <t>7.1.2.1.</t>
  </si>
  <si>
    <t>7.1.3.</t>
  </si>
  <si>
    <t>7.1.3.1.</t>
  </si>
  <si>
    <t>7.2.</t>
  </si>
  <si>
    <t>7.2.1.</t>
  </si>
  <si>
    <t>7.2.1.1.</t>
  </si>
  <si>
    <t>8.</t>
  </si>
  <si>
    <t>Подпрограмма 8 "Школьное здоровое питание в городе Оленегорске с подведомственной территорией"</t>
  </si>
  <si>
    <t>Ответственный за координацию и организацию работ по реализации муниципальной программы, подпрограммы, основного мероприятия, мероприятия (с указанием наименования отдела и должности); соисполнитель, участник</t>
  </si>
  <si>
    <t>МУНИЦИПАЛЬНАЯ ПРОГРАММА «Развитие культуры муниципального образования город Оленегорск с подведомственной территорией»</t>
  </si>
  <si>
    <t>-</t>
  </si>
  <si>
    <t xml:space="preserve"> -</t>
  </si>
  <si>
    <t>Подпрограмма 2 "Развитие творческого потенциала и организация досуга населения муниципального образования город Оленегорск с подведомственной территорией"</t>
  </si>
  <si>
    <t>2.1.1.2.</t>
  </si>
  <si>
    <t>2.2.1.2.</t>
  </si>
  <si>
    <t xml:space="preserve">Подпрограмма 3 «Развитие библиотечного дела в муниципальном образовании город Оленегорск с подведомственной территорией» </t>
  </si>
  <si>
    <t>3.1.1.2.</t>
  </si>
  <si>
    <t>3.1.1.3.</t>
  </si>
  <si>
    <t>3.1.1.4.</t>
  </si>
  <si>
    <t>Подпрограмма 4 «Обеспечение деятельности муниципального учреждения «Централизованная бухгалтерия» муниципального образования город Оленегорск с подведомственной территорией»</t>
  </si>
  <si>
    <t xml:space="preserve">Подпрограмма 5 «Создание условий для гражданского становления, эффективной социализации и творческой самореализации молодежи в муниципальном образовании город Оленегорск с подведомственной территорией» </t>
  </si>
  <si>
    <t>5.2.</t>
  </si>
  <si>
    <t>5.2.1.</t>
  </si>
  <si>
    <t>5.2.1.1.</t>
  </si>
  <si>
    <t>«Развитие культуры муниципального образования город Оленегорск с подведомственной территорией»</t>
  </si>
  <si>
    <t>МУНИЦИПАЛЬНАЯ ПРОГРАММА «Развитие физической культуры и спорта муниципального образования город Оленегорск с подведомственной территорией»</t>
  </si>
  <si>
    <t xml:space="preserve">Подпрограмма 1 «Развитие физической культуры и спорта в муниципальном образовании город Оленегорск с подведомственной территорией» </t>
  </si>
  <si>
    <t>1.1.1.3.</t>
  </si>
  <si>
    <t>1.1.1.4.</t>
  </si>
  <si>
    <t>1.2.</t>
  </si>
  <si>
    <t>1.2.1.</t>
  </si>
  <si>
    <t>1.2.1.1.</t>
  </si>
  <si>
    <t>2.1.2.</t>
  </si>
  <si>
    <t>2.1.2.1.</t>
  </si>
  <si>
    <t>«Развитие физической культуры и спорта муниципального образования город Оленегорск с подведомственной территорией»</t>
  </si>
  <si>
    <t xml:space="preserve"> 1.1.1.3.  </t>
  </si>
  <si>
    <t xml:space="preserve">1.1.1.4.  </t>
  </si>
  <si>
    <t>1.1.1.5</t>
  </si>
  <si>
    <t>1.1.2.</t>
  </si>
  <si>
    <t>1.2.2.</t>
  </si>
  <si>
    <t>1.2.3.</t>
  </si>
  <si>
    <t>КУМИ Администрации города Оленегорска</t>
  </si>
  <si>
    <t>Подпрограмма 2 "Доступная среда в муниципальном образовании город Оленегорск с подведомственной территорией"</t>
  </si>
  <si>
    <t>2.1.3.1.</t>
  </si>
  <si>
    <t xml:space="preserve"> 2.2.   </t>
  </si>
  <si>
    <t xml:space="preserve">2.2.1. </t>
  </si>
  <si>
    <t xml:space="preserve">2.2.1.1. </t>
  </si>
  <si>
    <t>3.1.2.</t>
  </si>
  <si>
    <t>Муниципальная программа "Обеспечение эффективного функционирования городского хозяйства муниципального образования город Оленегорск с подведомственной территорией"</t>
  </si>
  <si>
    <t>1.1.2.1.</t>
  </si>
  <si>
    <t>1.1.3.</t>
  </si>
  <si>
    <t>1.1.3.1.</t>
  </si>
  <si>
    <t>1.1.4.</t>
  </si>
  <si>
    <t>1.1.4.1.</t>
  </si>
  <si>
    <t>1.1.5.</t>
  </si>
  <si>
    <t>1.1.5.1.</t>
  </si>
  <si>
    <t>Подпрограмма 3 «Содержание сетей уличного освещения на территории муниципального образования город Оленегорск с подведомственной территорией»</t>
  </si>
  <si>
    <t xml:space="preserve">Подпрограмма 5 «Обеспечение деятельности Муниципального казенного учреждения  «Управление городского хозяйства» муниципального образования город Оленегорск с подведомственной территорией» </t>
  </si>
  <si>
    <t>Подпрограмма 6 «Подготовка объектов и систем жизнеобеспечения в муниципальном образовании город Оленегорск с подведомственной территорией к работе в осенне-зимний период»</t>
  </si>
  <si>
    <t>7.</t>
  </si>
  <si>
    <t xml:space="preserve">Подпрограмма 7 «Проведение капитального ремонта многоквартирных домов в муниципальном образовании город Оленегорск с подведомственной территорией» </t>
  </si>
  <si>
    <t>Информация о ходе реализации мероприятий</t>
  </si>
  <si>
    <t>Объемы и сточники финансирования</t>
  </si>
  <si>
    <t>Сетепень освоения средств по фактическим расходам</t>
  </si>
  <si>
    <t xml:space="preserve">Утверждено по муниципальной программе </t>
  </si>
  <si>
    <t>гр. 10/гр.8 (%)</t>
  </si>
  <si>
    <t>гр. 11/гр. 8 (%)</t>
  </si>
  <si>
    <t>гр.11-гр.8 (тыс.руб)</t>
  </si>
  <si>
    <t xml:space="preserve">Муниципальная программа "Повышение безопасности населения муниципального образования город Оленегорск с подведомственной территорией" </t>
  </si>
  <si>
    <t>1.1.2.2.</t>
  </si>
  <si>
    <t>Мероприятие 2.1.1.1.                                              Осуществление мероприятий по развитию и обслуживанию аппаратно-программного комплекса "Безопасный город"</t>
  </si>
  <si>
    <t>Мероприятие 3.1.1.1.                                          Осуществление деятельности по отлову и содержанию безнадзорных животных</t>
  </si>
  <si>
    <t>МУНИЦИПАЛЬНАЯ ПРОГРАММА "Обеспечение экологической безопасности и улучшение состояния городской среды  муниципального образования город Оленегорск с подведомственной территорией"</t>
  </si>
  <si>
    <t xml:space="preserve">Мероприятие 1.1.1.1.                                Выполнение работ по очистке муниципального образования город Оленегорск с подведомственной территорией от несанкционированных свалок                                  </t>
  </si>
  <si>
    <t>Мероприятие 1.2.1.1.                                                                                         Содержание мест сбора бытовых и крупнобытовых отходов (контейнерных площадок)</t>
  </si>
  <si>
    <t>1.2.2.1.</t>
  </si>
  <si>
    <t>Мероприятие   1.2.2.1.                                                            Модернизация контейнерного парка</t>
  </si>
  <si>
    <t>Мероприятие 2.1.1.1.                                   Обеспечение выполнения работ по озеленению территории муниципального образования город Оленегорск с подведомственной территорией</t>
  </si>
  <si>
    <t>Мероприятие 3.2.1.1.                                                                 Возмещение затрат, связанных с предоставлением гарантированнного перечня услуг по погребению</t>
  </si>
  <si>
    <t>Муниципальная программа «Развитие транспортной системы муниципального образования город Оленегорск с подведомственной территорией»</t>
  </si>
  <si>
    <t>Подпрограмма 1 «Транспортное обслуживание населения по муниципальным маршрутам на территории муниципального образования город Оленегорск с подведомственной территорией»</t>
  </si>
  <si>
    <t>Подпрограмма 2 «Повышение безопасности дорожного движения и снижение дорожно-транспортного травматизма на территории муниципального образования город Оленегорск с подведомственной территорией»</t>
  </si>
  <si>
    <t>2.1.1.3.</t>
  </si>
  <si>
    <t>2.1.1.4.</t>
  </si>
  <si>
    <t>«Развитие транспортной системы муниципального образования город Оленегорск с подведомственной территорией»</t>
  </si>
  <si>
    <t xml:space="preserve">Муниципальная программа:
«Повышение эффективности муниципального управления муниципального образования город Оленегорск с подведомственной территорией» </t>
  </si>
  <si>
    <t>В т.ч. по ГРБС:</t>
  </si>
  <si>
    <t>УЭФ Администрации города Оленегорска</t>
  </si>
  <si>
    <t>комитет по образованию Администрации города Оленегорска</t>
  </si>
  <si>
    <t>Отдел по культуре, спорту и делам молодежи  Администрации города Оленегорска</t>
  </si>
  <si>
    <t>Контрольно-счетная палата города Оленегорска</t>
  </si>
  <si>
    <t>3.1.2.1.</t>
  </si>
  <si>
    <t>3.2.1.2.</t>
  </si>
  <si>
    <t>3.2.1.3.</t>
  </si>
  <si>
    <t>3.2.1.4.</t>
  </si>
  <si>
    <t>3.2.2.</t>
  </si>
  <si>
    <t>3.2.2.1.</t>
  </si>
  <si>
    <t>3.2.2.2.</t>
  </si>
  <si>
    <t>3.3.1.2.</t>
  </si>
  <si>
    <t>3.3.2.</t>
  </si>
  <si>
    <t>3.3.2.1.</t>
  </si>
  <si>
    <t>3.3.2.2.</t>
  </si>
  <si>
    <t>3.3.2.3.</t>
  </si>
  <si>
    <t>3.3.2.4.</t>
  </si>
  <si>
    <t>3.3.2.5.</t>
  </si>
  <si>
    <t>5.1</t>
  </si>
  <si>
    <t>5.1.1.2.</t>
  </si>
  <si>
    <t>5.1.3.</t>
  </si>
  <si>
    <t>5.1.3.1.</t>
  </si>
  <si>
    <t>5.2.1.2.</t>
  </si>
  <si>
    <t>5.3.</t>
  </si>
  <si>
    <t>5.3.1.</t>
  </si>
  <si>
    <t>5.3.1.1.</t>
  </si>
  <si>
    <t>5.3.1.2.</t>
  </si>
  <si>
    <t>7.1</t>
  </si>
  <si>
    <t>«Повышение эффективности муниципального управления муниципального образования город Оленегорск с подведомственной территорией»</t>
  </si>
  <si>
    <t>x</t>
  </si>
  <si>
    <t xml:space="preserve">2.1.1. </t>
  </si>
  <si>
    <t>8.1.</t>
  </si>
  <si>
    <t>Краткое описание результата реализации муниципальной программы, подпрограммы, мероприятия</t>
  </si>
  <si>
    <t xml:space="preserve">Информация о ходе реализация мероприятий </t>
  </si>
  <si>
    <t>Подпрограмма 1 "Охрана окружающей среды муниципального образования город Оленегорск с подведомственной территорией"</t>
  </si>
  <si>
    <t>Подпрограмма 2 "Озеленение территории муниципального образования город Оленегорск с подведомственной территорией"</t>
  </si>
  <si>
    <t>Мероприятие 3.1.1.1  Организация содержания и обустройства мест захоронения</t>
  </si>
  <si>
    <t>8.1.1.</t>
  </si>
  <si>
    <t>8.1.1.1.</t>
  </si>
  <si>
    <t xml:space="preserve"> 1.1.1.1. </t>
  </si>
  <si>
    <t>Отвественный за координацию и организацию работ по реализации муниципальной программы, подпрограммы, основного мероприятия, мероприятия (с указанием наименования отдела и должности); соисполнитель, участник</t>
  </si>
  <si>
    <t>Заместитель главы Администрации города Оленегорска</t>
  </si>
  <si>
    <t xml:space="preserve">Мероприятие 2.2.1.1.                         Организация предоставления бесплатного питания  </t>
  </si>
  <si>
    <t>Мероприятие 3.1.1.1.                                Создание условий для организации и ведения бюджетного (бухгалтерского),  налогового учета муниципальных образовательных организаций и учреждений образования</t>
  </si>
  <si>
    <t xml:space="preserve">Мероприятие 3.2.1.2.                                Приобретение тахографов МУО "КХО" </t>
  </si>
  <si>
    <t>ремонт межпанельных швов</t>
  </si>
  <si>
    <t>ремонт канализационной системы в подвале</t>
  </si>
  <si>
    <t xml:space="preserve">установка вентиляции на пищеблоке </t>
  </si>
  <si>
    <t xml:space="preserve">ремонт откосов, бордюров и асфальтного покрытия по периметру здания </t>
  </si>
  <si>
    <t>капитальный ремонт электрических сетей от ЩС-4  МДОУ № 15 "Золотая рыбка"</t>
  </si>
  <si>
    <t>капитальный ремонт электрических сетей от ЩС-5  МДОУ № 15 "Золотая рыбка"</t>
  </si>
  <si>
    <t>замена дверных блоков при входе на лестничную клетку МОУ СОШ № 4 (корпус 2)</t>
  </si>
  <si>
    <t>ремонтные работы лестничной клетки МОУ СОШ № 4 (корпус 2)</t>
  </si>
  <si>
    <t>ремонт электрических сетей</t>
  </si>
  <si>
    <t>установка вентиляции в слесарной мастерской</t>
  </si>
  <si>
    <t>выполнение работ по капитальному ремонту кровли перехода между корпусами МОУ СОШ №13</t>
  </si>
  <si>
    <t>выполнение работ по капитальному ремонту кровли старого корпуса  МОУ СОШ №13</t>
  </si>
  <si>
    <t>капитальный ремонт по замене деревянных оконных блоков на окна из ПВХ-профилей</t>
  </si>
  <si>
    <t>выполнение работ по замене электрических щитов</t>
  </si>
  <si>
    <t>установка системы видеонаблюдения</t>
  </si>
  <si>
    <t>ремонт кровли козырька пристройки здания МОУ СОШ №13</t>
  </si>
  <si>
    <t>выполнение работ по замене силовых щитов МДОУ № 14</t>
  </si>
  <si>
    <t>приобретение строительных материалов</t>
  </si>
  <si>
    <t>Мероприятие 4.1.2.1.
Обеспечение безопасного транспортного обслуживания образовательных организаций</t>
  </si>
  <si>
    <t xml:space="preserve">5.1.2.   </t>
  </si>
  <si>
    <t>Мероприятие 5.1.3.1.               Выполнение работ по установке ограждения футбольного поля бортовыми камнями по периметру в рамках проектно-сметной документации по объекту «Реконструкция стадиона и здания спорттрибун в г.Оленегорске»</t>
  </si>
  <si>
    <t>Подпрограмма 7 "Организация отдыха, оздоровления и занятости детей и подростков"</t>
  </si>
  <si>
    <t>организация профильного лагеря военно-патриотической направленности "Роза ветров" на базе МОУ СОШ № 13 (нп Высокий)</t>
  </si>
  <si>
    <t>Мероприятие 7.1.3.1.
Создание временных рабочих мест для подростков на предприятиях и учреждениях города</t>
  </si>
  <si>
    <t xml:space="preserve">от   24.01.2017       №  08/04            </t>
  </si>
  <si>
    <t>Отдел по культуре, спорту и делам молодежи Администрации города Оленегорска; начальник отдела</t>
  </si>
  <si>
    <t>Подпрограмма 1 «Поддержка и развитие дополнительного образования в сфере культуры и искусства в муниципальном образовании город Оленегорск с подведомственной территорией»</t>
  </si>
  <si>
    <t>Отдел по культуре, спорту и делам молодежи Администрации города Оленегорска; заместитель начальника отдела</t>
  </si>
  <si>
    <t>Мероприятие 2.1.                                      Капитальный ремонт помещений Муниципального учреждения дополнительного образования "Школа искусств № 1"</t>
  </si>
  <si>
    <t xml:space="preserve">Мероприятие 1.2. 
Организация мероприятий </t>
  </si>
  <si>
    <t xml:space="preserve"> - выставки</t>
  </si>
  <si>
    <t xml:space="preserve"> - фестивали</t>
  </si>
  <si>
    <t xml:space="preserve"> - народные гуляния, праздники, торжественные мероприятия, памятные даты</t>
  </si>
  <si>
    <t xml:space="preserve"> - конкурсы, смотры</t>
  </si>
  <si>
    <t>Мероприятие 1.1.
Библиотечное, библиографическое и информационное обслуживание пользователей библиотеки (в стационарных условиях)</t>
  </si>
  <si>
    <t>Мероприятие 1.2. 
Библиотечное, библиографическое и информационное обслуживание пользователей библиотеки (удаленно через сеть Интернет)</t>
  </si>
  <si>
    <t>Мероприятие 1.3.                                   Библиотечное, библиографическое и информационное обслуживание пользователей библиотеки (вне стационара)</t>
  </si>
  <si>
    <t>3.1.1.5.</t>
  </si>
  <si>
    <t>3.1.1.6.</t>
  </si>
  <si>
    <t>Мероприятие 1.1.                                                Ведение и формирование бюджетного, бухгалтерского и налогового учета муниципальных учреждений</t>
  </si>
  <si>
    <t xml:space="preserve">Подпрограмма 6 «Профилактика злоупотребления наркотических веществ и их незаконного оборота" </t>
  </si>
  <si>
    <t>6.1.1.2.</t>
  </si>
  <si>
    <t>Мероприятие 1.2.
Проведение мероприятий, направленных на пропаганду здорового образа жизни</t>
  </si>
  <si>
    <t>Мероприятие 1.1.                            Обеспечение доступа к закрытым спортивным объектам для свободного пользования в течение ограниченного времени</t>
  </si>
  <si>
    <t>Мероприятие 1.2.                                 Организация и проведение официальных физкультурных (физкультурно-оздоровительных) мероприятий (уровень соревнований - всероссийский)</t>
  </si>
  <si>
    <t>1.1.1.5.</t>
  </si>
  <si>
    <t>1.1.1.6.</t>
  </si>
  <si>
    <t>1.1.1.7.</t>
  </si>
  <si>
    <t>1.1.1.8.</t>
  </si>
  <si>
    <t>1.1.1.9.</t>
  </si>
  <si>
    <t>Подпрограмма 2 «Развитие спортивной инфраструктуры в муниципальном образовании город Оленегорск с подведомственной территорией»</t>
  </si>
  <si>
    <t>города Оленегорска  от 24.01.2017 № 08/04</t>
  </si>
  <si>
    <t>Подпрограмма 1 "Оказание социальной поддержки отдельным категорий граждан"</t>
  </si>
  <si>
    <t xml:space="preserve">Мероприятие 1.1.                                    Оказание материальной помощи ветеранам Великой Отечественной войны ко Дню Победы                                       </t>
  </si>
  <si>
    <t>Мероприятие 1.2.                                                                            Оказание материальной помощи ветеранам Великой Отечественной войны к годовщине освобождения Заполярья от немецко-фашистских захватчиков</t>
  </si>
  <si>
    <t>Мероприятие 1.3.                                Обеспечение проведения праздничных мероприятий для ветеранов Великой Отечественной войны ко Дню Победы</t>
  </si>
  <si>
    <t>Мероприятие 1.4.                                Обеспечение проведения праздничных мероприятий к годовщине освобождения Заполярья</t>
  </si>
  <si>
    <t>Мероприятие 1.5.                                Приобретение праздничных продуктовых наборов для ветеранов Великой Отечественной войны ко Дню Победы и к годовщине освобождения Заполярья от немецко-фашистских захватчиков</t>
  </si>
  <si>
    <t>Мероприятие 2.1.                                Компенсация оплаты проезда на лечение  в областные лечебные учреждения по направлениям ГОБУЗ "ОЦГБ" неработающим пенсионерам по старости, онкологическим больным, детям до 18 лет и сопровождающим их лицам из малообеспеченных семей, беременным женщинам из малообеспеченных семей</t>
  </si>
  <si>
    <t>1.2.1.2.</t>
  </si>
  <si>
    <t>1.2.4.</t>
  </si>
  <si>
    <t>1.2.4.1.</t>
  </si>
  <si>
    <t>Мероприятие 5.1.                                Реализация мер социальной поддержки отдельных категорий граждан, работающих в муниципальных организациях образования и культуры, расположенных в сельских населенных пунктах или поселках городского типа Мурманской области</t>
  </si>
  <si>
    <t>Мероприятие 5.2.                                       Содержание специалиста по опеке и попечительству в отношении совершеннолетних граждан</t>
  </si>
  <si>
    <t>1.2.5.1.</t>
  </si>
  <si>
    <t>1.2.5.2.</t>
  </si>
  <si>
    <t>1.2.5.3.</t>
  </si>
  <si>
    <t>Мероприятие 6.4.                              Содержание специалиста по организации мер социальной поддержки по оплате жилого помещения и коммунальных услуг детям-сиротам и детям, оставшимся без попечения родителей, лицам из их числа</t>
  </si>
  <si>
    <t>Мероприятие 6.6.
Выплата ежемесячного денежного вознаграждения лицам, осуществляющим социальный и постинтернатный патронат</t>
  </si>
  <si>
    <t>Мероприятие 6.1.                                           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 счет средств областного бюджета)</t>
  </si>
  <si>
    <t>Мероприятие 6.2.                                              Проведение ремонтных работ в жилых помещениях, закрепленных за детьми-сиротами и детьми, оставшимися без попечения родителей, лицами из числа детей-сирот и детей, оставшимися без попечения родителей. Составление проектно-сметной документации</t>
  </si>
  <si>
    <t>Мероприятие 6.3.                                         Предоставление ежемесячной жилищно-коммунальной выплаты детям-сиротам и детям, оставшимся без попечения родителей, лицам из числа детей-сирот и детей, оставшихся без попечения родителей</t>
  </si>
  <si>
    <t>Мероприятие  6.7.                                              Cодержание специалиста по опеке и попечительству в отношении несовершеннолетних граждан</t>
  </si>
  <si>
    <t>Мероприятие 1.1.                                                              Ремонт и дооборудование объектов муниципального дошкольного образовательного учреждения "Детский сад № 14 "Дубравушка" комбинированного вида" (капитальный ремонт крыльца с установкой пандуса и заменой входных дверей; капитальный ремонт крыльца с установкой пандуса в группе комибинированной направленности для здоровых детей и детей с ОВЗ (со сложной структурой дефекта); капитальный ремонт тамбура в группе комибинированной направленности для здоровых детей и детей с ОВЗ (со сложной структурой дефекта)</t>
  </si>
  <si>
    <t>Мероприятие 1.2.                                                      Приобретение приспособления для беспрепятственного доступа инвалидов (лестничное передвижное гусеничное подъемное устройство) (МОУ СОШ № 4)</t>
  </si>
  <si>
    <t>Мероприятие 1.3.                                          Капитальный ремонт крыльца с установкой пандуса и заменой входных дверей (МОУ СОШ № 13)</t>
  </si>
  <si>
    <t>к Приказу УЭФ Администрации</t>
  </si>
  <si>
    <t>от 24.01.2017 № 08/04</t>
  </si>
  <si>
    <t>"Развитие экономического потенциала и формирование благоприятного инвестиционного климата в муниципальном образовании город Оленегорск с подведомственной территорией"</t>
  </si>
  <si>
    <t>Информация о ходе реализация мероприятий</t>
  </si>
  <si>
    <t>МУНИЦИПАЛЬНАЯ ПРОГРАММА "Развитие экономического потенциала и формирование благоприятного предпринимательского климата в муниципальном образовании 
город Оленегорск с подведомственной территорией"</t>
  </si>
  <si>
    <t>Подпрограмма 1 "Развитие малого и среднего предпринимательства в муниципальном образовании город Оленегорск с подведомственной территорией"</t>
  </si>
  <si>
    <t>2.1.3.</t>
  </si>
  <si>
    <t>КУМИ Администрации города Оленегорска; отдел имущественных отношений; начальник отдела</t>
  </si>
  <si>
    <t>города  Оленегорска</t>
  </si>
  <si>
    <t>КУМИ Администрации города Оленегорска; председатель КУМИ</t>
  </si>
  <si>
    <t>Подпрограмма 1 "Ремонт и содержание объектов муниципальной собственности муниципального образования город Оленегорск с подведомственной территорией"</t>
  </si>
  <si>
    <t>МКУ «УГХ» г.Оленегорска; начальник МКУ "УГХ"</t>
  </si>
  <si>
    <t>Мероприятие  1.1                                                   Организация и выполнение работ по содержанию пустующего муниципального имущества</t>
  </si>
  <si>
    <t>Мероприятие  1.2                                                      Организация и выполнение работ по содержанию объектов муниципальной казны</t>
  </si>
  <si>
    <t>Мероприятие  1.3                                                      Организация принятия жилых помещений в муниципальную собственность</t>
  </si>
  <si>
    <t>Мероприятие 2.2                                                                           Организация и выполнение работ по санобработке и санитарной очистке жилых и нежилых помещений</t>
  </si>
  <si>
    <t>1.1.2.3.</t>
  </si>
  <si>
    <t>Мероприятие 2.3                                                                           Организация и выполнение работ по ремонту муниципальных жилых помещений</t>
  </si>
  <si>
    <t>1.1.2.4.</t>
  </si>
  <si>
    <t>Мероприятие 2.4                                                                           Организация и выполнение работ по капитальному ремонту кровель в многоквартирных домах н.п. Высокий (ул.Можаева, д.17, 16, 18; ул.Гвардейская, д.12)</t>
  </si>
  <si>
    <t>1.1.2.5.</t>
  </si>
  <si>
    <t>Мероприятие 2.5                                                                           Приобретение информационных и домовых знаков для объектов муниципальной собственности</t>
  </si>
  <si>
    <t>1.1.2.6.</t>
  </si>
  <si>
    <t>1.1.2.7.</t>
  </si>
  <si>
    <t>Мероприятие 2.7                                                                           Организация и выполнение работ по ремонту входных групп жилого дома по адресу: н.п. Высокий, ул. Сыромятникова, д. 14</t>
  </si>
  <si>
    <t>1.1.2.8.</t>
  </si>
  <si>
    <t>1.1.2.9.</t>
  </si>
  <si>
    <t>Мероприятие 2.9                                                                           Организация и выполнение работ по ремонту фасада здания № 5 по Ленинградскому пр. в г. Оленегорске</t>
  </si>
  <si>
    <t>1.1.2.10</t>
  </si>
  <si>
    <t>Мероприятие 2.10                                                                           Выполнение работ по разработке ПСД системы пожарной сигнализации, системы оповещения и управления эвакуацией людей при пожаре в здании № 5 по Ленинградскому пр. в г. Оленегорске</t>
  </si>
  <si>
    <t>1.1.2.11</t>
  </si>
  <si>
    <t>1.1.2.12</t>
  </si>
  <si>
    <t>Мероприятие 2.12                                                                           Организация и проведение косметического ремонта защитного сооружения гражданской обороны, расположенного в здании Администрации города Оленегорска</t>
  </si>
  <si>
    <t>1.1.2.13</t>
  </si>
  <si>
    <t>Мероприятие 2.13                                                                           Организация и выполнение работ по консервации муниципального нежилого фонда в г.Оленегорске</t>
  </si>
  <si>
    <t>1.1.2.14</t>
  </si>
  <si>
    <t>Мероприятие 2.14                                                                           Организация и выполнение работ по замене шкафа ВРУ в здании по адресу: г.Оленегорск, Ленинградский пр., дом 5</t>
  </si>
  <si>
    <t>1.1.2.15</t>
  </si>
  <si>
    <t>1.1.2.16</t>
  </si>
  <si>
    <t>1.2.1.3.</t>
  </si>
  <si>
    <t>1.2.1.4.</t>
  </si>
  <si>
    <t>Мероприятие 1.1.                                                                                     Организация содержания и обслуживания объектов внешнего благоустройства г.Оленегорск и н.п.Высокий</t>
  </si>
  <si>
    <t xml:space="preserve">Мероприятие 2.1                                                                                      Организация и выполнение работ по обеспечению объектами коммунальной и дорожной инфраструктуры земельных участков 5, 6 мкрн. г. Оленегорска, предоставленных на безвозмездной основе многодетным семьям                                                           </t>
  </si>
  <si>
    <t>Мероприятие 1.1                                                                        Организация обеспечения содержания и эксплуатации объектов уличного освещения</t>
  </si>
  <si>
    <t>Подпрограмма 4 "Обустройство детских площадок"</t>
  </si>
  <si>
    <t xml:space="preserve">Мероприятие 1.1                                                                    Организация и проведение работ по установке детских игровых и спортивных площадок </t>
  </si>
  <si>
    <t>Мероприятие  1.1                                                                      Осуществление мероприятий по обеспечению деятельности Муниципального казенного учреждения «Управление городского хозяйства» муниципального образования город Оленегорск с подведомственной территорией</t>
  </si>
  <si>
    <t>Мероприятие 1.1                                                                               Капитальный ремонт участка тепловой сети г.Оленегорска</t>
  </si>
  <si>
    <t>Мероприятие 1.2                                                                               Замена запорной арматуры в К-2 наружных тепловых сетей в г.Оленегорске</t>
  </si>
  <si>
    <t>6.1.1.3.</t>
  </si>
  <si>
    <t>Мероприятие 1.3                                                                                      Ежегодная актуализация Схемы теплоснабжения городского округа при подготовке к ОЗП</t>
  </si>
  <si>
    <t>6.1.1.4.</t>
  </si>
  <si>
    <t xml:space="preserve">Мероприятие 1.4                                                                                      Актуализация Программы комплексного развития систем коммунальной инфраструктуры городского округа                                                  </t>
  </si>
  <si>
    <t>Мероприятие 1.1                                                                         Проведение капитального ремонта общего имущества в многоквартирных домах</t>
  </si>
  <si>
    <t>Мероприятие 3.2                                                                               Поверка общедомовых приборов учета коммунальных ресурсов на объектах муниципальной собственности</t>
  </si>
  <si>
    <t>Мероприятие 3.3                                                                               Выполнение работ по разработке ПСД, реконструкция и обслуживание системы ливневой канализации</t>
  </si>
  <si>
    <t>Мероприятие 3.1                                                                                Организация обеспечения содержания, обслуживания и эксплуатации объекта коммунального хозяйства - водоотводной канавы в районе ул. Строительная д. 20 г. Оленегорска</t>
  </si>
  <si>
    <t>Мероприятие 3.4                                                                              Осуществление деятельности предприятия для управления МКД</t>
  </si>
  <si>
    <t>Мероприятие 2.2                                                                                      Выполнение работ по прокладке наружных сетей водопровода в 6 микрорайоне г.Оленегорска для обеспечения земельных участков, предоставленных для индивидуального жилищного строительства многодетным семьям, объектами коммунальной инфраструктуры</t>
  </si>
  <si>
    <t>Наименование муниципальной программы, подпрограммы, основного мероприятия подпрограммы, мероприятия подпрограммы</t>
  </si>
  <si>
    <t>Ответственный за координацию и организацию работ по реализации муниципальной программы, подпрограммы, основного мероприятия, мероприятия (с указанием наименования отдела и должности), соисполнитель, участник</t>
  </si>
  <si>
    <t>Фактические расходы (всего принятых обязательств)</t>
  </si>
  <si>
    <t>гр. 10- гр.8 (тыс.руб)</t>
  </si>
  <si>
    <t>Отдел безопасности Администрации города Оленегорска; начальник отдела</t>
  </si>
  <si>
    <r>
      <t>Задача 1.1.</t>
    </r>
    <r>
      <rPr>
        <sz val="10"/>
        <rFont val="Times New Roman"/>
        <family val="1"/>
        <charset val="204"/>
      </rPr>
      <t xml:space="preserve">
Развитие системы предупреждения чрезвычайных ситуаций и ликвидации их последствий</t>
    </r>
  </si>
  <si>
    <r>
      <t>Основное мероприятие 1.1.1.</t>
    </r>
    <r>
      <rPr>
        <sz val="10"/>
        <rFont val="Times New Roman"/>
        <family val="1"/>
        <charset val="204"/>
      </rPr>
      <t xml:space="preserve">
Проведение аварийно - спасательных и поисково - спасательных работ</t>
    </r>
  </si>
  <si>
    <t>Мероприятие 1.1.1.1.                             Организация поиска и оказание первой медицинской помощи при обнаружении пострадавших</t>
  </si>
  <si>
    <r>
      <t>Основное мероприятие 1.1.2.</t>
    </r>
    <r>
      <rPr>
        <sz val="10"/>
        <rFont val="Times New Roman"/>
        <family val="1"/>
        <charset val="204"/>
      </rPr>
      <t xml:space="preserve">
Поддержание в готовности сооружений гражданской обороны</t>
    </r>
  </si>
  <si>
    <t>Мероприятие 1.1.2.1.                                                                   Ремонт и восстановление систем жизнеобеспечения ПРУ и убежищ ГО. Приём и размещение эвакуируемого населения в рамках мероприятий гражданской обороны и при возникновении чрезвычайных ситуаций угрожающих жизни и здоровью населения</t>
  </si>
  <si>
    <r>
      <t>Основное мероприятие 1.1.3.</t>
    </r>
    <r>
      <rPr>
        <sz val="10"/>
        <rFont val="Times New Roman"/>
        <family val="1"/>
        <charset val="204"/>
      </rPr>
      <t xml:space="preserve">
Модернизация муниципального фрагмента РАСЦО населения об угрозе возникновения ЧС</t>
    </r>
  </si>
  <si>
    <t>Мероприятие 1.1.3.1.                                   Закупка и установка дополнительного оборудования для оповещения населения при возникновения ЧС (сирены, динамики, информационные электронные устройства (мониторы, плазменные панели и т.д.)</t>
  </si>
  <si>
    <t>Мероприятие 1.1.4.1.                                            Закупка материалов антитеррористической и противоэкстремистской направленности (буклеты, брошюры, памятки, плакаты)</t>
  </si>
  <si>
    <t>Мероприятие 1.1.5.1.                                                Оформление страховки для членов добровольной пожарной команды Имандра</t>
  </si>
  <si>
    <t>1.1.6.</t>
  </si>
  <si>
    <t>1.1.6.1.</t>
  </si>
  <si>
    <t xml:space="preserve">Мероприятие 1.1.6.1.                              Развитие единой дежурно-диспетчерской службы </t>
  </si>
  <si>
    <t>1.1.6.2.</t>
  </si>
  <si>
    <t>Мероприятие 1.1.6.2                    Обеспечение деятельности единой дежурно-диспетчерской службы</t>
  </si>
  <si>
    <r>
      <t>Задача 2.1.</t>
    </r>
    <r>
      <rPr>
        <sz val="10"/>
        <rFont val="Times New Roman"/>
        <family val="1"/>
        <charset val="204"/>
      </rPr>
      <t xml:space="preserve">                                                    создание условий для обеспечения правопорядка в общественных местах</t>
    </r>
  </si>
  <si>
    <r>
      <t>Основное мероприятие 2.1.1.</t>
    </r>
    <r>
      <rPr>
        <sz val="10"/>
        <rFont val="Times New Roman"/>
        <family val="1"/>
        <charset val="204"/>
      </rPr>
      <t xml:space="preserve">
Развитие и обслуживание аппаратно-програмного комплекса "Безопасный город"</t>
    </r>
  </si>
  <si>
    <r>
      <t>Основное мероприятие 2.1.2.</t>
    </r>
    <r>
      <rPr>
        <sz val="10"/>
        <rFont val="Times New Roman"/>
        <family val="1"/>
        <charset val="204"/>
      </rPr>
      <t xml:space="preserve">                  Обеспечение выполнения государственных полномочий по образованию и деятельности комиссии по делам несовершеннолетних</t>
    </r>
  </si>
  <si>
    <t>КДНиЗП; председатель комиссии</t>
  </si>
  <si>
    <t>Мероприятие 2.1.2.1.                                          Организация и проведение профилактических мероприятий с детьми и молодежью</t>
  </si>
  <si>
    <r>
      <t>Основное мероприятие 3.1.1.</t>
    </r>
    <r>
      <rPr>
        <sz val="10"/>
        <rFont val="Times New Roman"/>
        <family val="1"/>
        <charset val="204"/>
      </rPr>
      <t xml:space="preserve">
Осуществление деятельности по отлову и содержанию безнадзорных животных</t>
    </r>
  </si>
  <si>
    <t>Мероприятие 3.1.1.2.                                       Организация осуществления деятельности по отлову и содержанию безнадзорных животных</t>
  </si>
  <si>
    <r>
      <t>Основное мероприятие 1.1.4.</t>
    </r>
    <r>
      <rPr>
        <sz val="10"/>
        <rFont val="Times New Roman"/>
        <family val="1"/>
        <charset val="204"/>
      </rPr>
      <t xml:space="preserve">
Профилактика терроризма и экстремизма</t>
    </r>
  </si>
  <si>
    <t>"Развитие системы образования муниципального образования город Оленегорск с подведомственной территорией"</t>
  </si>
  <si>
    <t>МУНИЦИПАЛЬНАЯ ПРОГРАММА "Обеспечение социальной поддержки граждан, улучшение качества жизни инвалидов муниципального образования город Оленегорск с подведомственной территорией"</t>
  </si>
  <si>
    <t>"Обеспечение социальной поддержки граждан, улучшение качества жизни инвалидов муниципального образования город Оленегорск с подведомственной территорией"</t>
  </si>
  <si>
    <t>"Обеспечение эффективного функционирования городского хозяйства муниципального образования город Оленегорск с подведомственной территорией"</t>
  </si>
  <si>
    <t xml:space="preserve">"Повышение безопасности населения муниципального образования город Оленегорск с подведомственной территорией" </t>
  </si>
  <si>
    <t>"Обеспечение экологической безопасности и улучшение состояния городской среды муниципального образования город Оленегорск с подведомственной территорией"</t>
  </si>
  <si>
    <t>Подпрограмма 3.                                            «Содержание мест захоронения и оказание услуг по погребению на территории муниципального образования город Оленегорск с подведомственной территорией»</t>
  </si>
  <si>
    <t xml:space="preserve">                   от  24.01.2017 № 08/04               </t>
  </si>
  <si>
    <t>Мероприятие 2.1.1.2.                                                                         Ремонт автомобильной дороги по ул. Энергетиков в г. Оленегорске</t>
  </si>
  <si>
    <t>2.1.1.5</t>
  </si>
  <si>
    <t>Мероприятие 2.1.1.5                                 Обустройство участков улично-дорожной сети в зоне пешеходных переходов ограждениями (перильного типа)</t>
  </si>
  <si>
    <t>2.1.1.6</t>
  </si>
  <si>
    <t>2.1.1.7</t>
  </si>
  <si>
    <t>2.1.1.8</t>
  </si>
  <si>
    <t xml:space="preserve">Мероприятие 2.1.1.8                                           Содержание светофорных объектов       </t>
  </si>
  <si>
    <t>2.1.1.9</t>
  </si>
  <si>
    <t>Мероприятие 2.1.1.9                                             Определение интенсивности движения и состава транспортного потока на автомобильных дорогах общего пользования местного значения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</si>
  <si>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</si>
  <si>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</si>
  <si>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</si>
  <si>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</si>
  <si>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</si>
  <si>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</si>
  <si>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</si>
  <si>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</si>
  <si>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</si>
  <si>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2.1.2</t>
  </si>
  <si>
    <t>2.1.2.1</t>
  </si>
  <si>
    <t>Мероприятие 2.1.2.1                           Оснащение участков улично-дорожной сети городов и населенных пунктов пешеходными ограждениями, в том числе в зоне пешеходных переходов (не менее 809 км)</t>
  </si>
  <si>
    <t>1.1.1.1</t>
  </si>
  <si>
    <t>1.1.1.2</t>
  </si>
  <si>
    <t>от 24.01.2017  № 08/04</t>
  </si>
  <si>
    <t>Краткое описание результата реализации муниципальной программы, мероприятия</t>
  </si>
  <si>
    <t xml:space="preserve">Подпрограмма 1 
«Информирование населения о деятельности органов местного самоуправления через официальное средство массовой информации - газету «Заполярная руда» </t>
  </si>
  <si>
    <t>Мероприятие 1.1  
Осуществление возмещения расходов по производству, выпуску и распростанению средства массовой информации - газеты "Заполярная руда"</t>
  </si>
  <si>
    <t xml:space="preserve">Подпрограмма 2 
«Регулирование земельных и имущественных отношений на территории муниципального образования город Оленегорск с подведомственной территорией» </t>
  </si>
  <si>
    <t>Мероприятие 1.1
Заключение и исполнение договоров на выполнение землеустроительных, кадастровых и проектных работ</t>
  </si>
  <si>
    <t>Мероприятие 2.1
Заключение и исполнение договоров на выполнение работ по оценке имущества, технической инвентаризации, приватизации</t>
  </si>
  <si>
    <t xml:space="preserve">Подпрограмма 3 
«Развитие муниципальной службы муниципального образования город Оленегорск с подведомственной территорией»  </t>
  </si>
  <si>
    <t>Мероприятие 1.1  
Разработка проектов нормативно-правовых актов, регулирующих вопросы муниципальной службы</t>
  </si>
  <si>
    <t>Мероприятие 1.2 
Приведение нормативно-правовых актов по вопросам прохождения муниципальной службы в соответствие с требованиями действующего законодательства</t>
  </si>
  <si>
    <t>Мероприятие 1.3 
Поддержание актуальности должностных инструкций  муниципальных служащих</t>
  </si>
  <si>
    <t>Мероприятие 3.1     
Проведение аттестационных испытаний объектов информатизации</t>
  </si>
  <si>
    <t>Мероприятие 3.2 
Приобретение мебели, запасных частей к мебели, светильников светодиодных, жалюзи, сейфов, стендов информационных, бытовой техники (включая установку, монтаж, сервисное обслуживание и ремонт бытовой техники), расходных материалов для бытовой техники, канцелярских принадлежностей, зарядных устройств для аккумуляторных батарей и т.д.</t>
  </si>
  <si>
    <t>Мероприятие 3.3 
Техническое сопровождение автоматизированного рабочего места (АРМ) "Муниципал"</t>
  </si>
  <si>
    <t>Мероприятие 3.4 
Содержание и обслуживание автотранспортных средств (приобретение ГСМ, запасных частей к автотранспортным средствам, страхование, ремонт и проверка технического состояния транспортных средств)</t>
  </si>
  <si>
    <t>Мероприятие 4.1.
Развитие информационно-технологической инфраструктуры органов местного самоуправления и их структурных подразделений (приобретение услуг в области информационных технологий):
приобретение и модернизация  программного обеспечения, обслуживание и обновление справочно-информационных баз данных,  компьютерных баз данных, последующее  сопровождение лицензионных продуктов, продление регистрации домена в сети Интернет, приобретение сертификатов электронных ключей и прочие услуги для обеспечения необходимого уровня производительности программно-аппаратных комплексов</t>
  </si>
  <si>
    <t xml:space="preserve">Мероприятие 4.2.
Приобретение (модернизация) компьютерной техники, оргтехники, офисного оборудования, обеспечение ее функционирования (в т.ч. проведение технического обслуживания, ремонта и диагностики компьютерной техники и оргтехники, утилизация  компьютерной техники и оргтехники, закупки запасных частей, расходных материалов и др.) </t>
  </si>
  <si>
    <t>3.2.2.3.</t>
  </si>
  <si>
    <t>3.2.2.4.</t>
  </si>
  <si>
    <t>Мероприятие 4.4.  
Приобретение автотранспортного средства</t>
  </si>
  <si>
    <t>3.2.3.</t>
  </si>
  <si>
    <t>3.2.3.1.</t>
  </si>
  <si>
    <t>Мероприятие 5.1                                     
Специальная оценка условий труда (гигиеническая классификация труда по показателям вредности и опасности факторов производственной среды, сложности и напряженности трудового процесса; выявление вредных и (или) опасных производственных факторов; контроль за состоянием условий труда на рабочих местах; обеспечения работников средствами индивидуальной защиты)</t>
  </si>
  <si>
    <t>3.2.3.2.</t>
  </si>
  <si>
    <t>Мероприятие 5.2
Диспансеризация (медицинских осмотров) муниципальных служащих и работников (определение рисков развития заболеваний, раннего выявления имеющихся заболеваний, в т.ч. препятствующих прохождению муниципальной службы, сохранение и укрепление физического и психического здоровья)</t>
  </si>
  <si>
    <t>3.2.3.3.</t>
  </si>
  <si>
    <t>Мероприятие 5.3.  
Проведение технического обслуживания огнетушителей (перезарядка), приобретение запасных частей к огнетушителям</t>
  </si>
  <si>
    <t>3.2.3.4.</t>
  </si>
  <si>
    <t>Мероприятие 5.4.  
Приобретение средств индивидуальной защиты, перевязочного материала, медицинских препаратов и приборов, лекарственных средств для оказания первой медицинской помощи</t>
  </si>
  <si>
    <t>Мероприятие 6.1
Проведение антикоррупционной экспертизы нормативных правовых актов Администрации города и проектов муниципальных правовых актов</t>
  </si>
  <si>
    <t>Мероприятие 6.2 
Проведение заседаний Межведомственного совета по противодействию коррупции</t>
  </si>
  <si>
    <t>Мероприятие 7.1 
Организация работы по выявлению случаев  возникновения конфликта интересов, одной из сторон которого являются лица, замещающие должности муниципальной службы, и принятых  мерах по предотвращению и урегулированию конфликта интересов</t>
  </si>
  <si>
    <t>Мероприятие 7.2 
Обеспечение предоставления муниципальными служащими сведений о доходах, имуществе и обязательствах имущественного характера</t>
  </si>
  <si>
    <t>Мероприятие 7.3  
Осуществление проверки достоверности и полноты сведений, представляемых муниципальными служащими Администрации города, и соблюдения муниципальными служащими Администрации города требований к служебному поведению в соответствии с законодательством РФ и муниципальными правовыми актами</t>
  </si>
  <si>
    <t>Мероприятие 7.4  
Проведение профилактических бесед с вновь принимаемыми муниципальными служащими о необходимости соблюдения запретов и ограничений, предусмотренных законодательством о муниципальной службе, существующих механизмов антикоррупционного контроля и ответственности за коррупционные правонарушения</t>
  </si>
  <si>
    <t>Мероприятие 7.5  
Проведение совещаний (семинаров) с муниципальными служащими по вопросу  возникновения конфликта интересов, о порядке проверки сведений, предоставляемыми  муниципальными служащими, а также о положениях законодательства РФ о противодействии коррупции, ответственности за совершение должностных правонарушений (в т.ч. за коммерческий подкуп, получение и дачу взятки, посредничество во взяточничестве) с целью формирования представления о несовместимости муниципальной службы с коррупционными правонарушениями</t>
  </si>
  <si>
    <t xml:space="preserve">Подпрограмма 4 
"Обеспечение деятельности муниципального учреждения «Муниципальный архив» муниципального образования город Оленегорск с подведомственной территорией" </t>
  </si>
  <si>
    <t>Мероприятие 1.1                                  
Обеспечение условий для выполнения уставной деятельности муниципального учреждения «Муниципальный архив» муниципального образования город Оленегорск с подведомственной территорией</t>
  </si>
  <si>
    <t xml:space="preserve">Подпрограмма 5 
"Повышение эффективности бюджетных расходов муниципального образования город Оленегорск с подведомственной территорией" </t>
  </si>
  <si>
    <t>Мероприятие 1.1 
Обслуживание государственного долга Мурманской области</t>
  </si>
  <si>
    <t xml:space="preserve">Мероприятие 1.2
Разработка долговой политики муниципального образования на очередной финансовый год и на плановый период
</t>
  </si>
  <si>
    <t>5.1.1.3.</t>
  </si>
  <si>
    <t>Мероприятие 1.3
Реструктуризация обязательств (задолженности) муниципального образования перед Мурманской областью по бюджетным кредитам</t>
  </si>
  <si>
    <t>Мероприятие 2.1
Развитие информационно-технологической инфраструктуры в сфере управления муниципальными финансами</t>
  </si>
  <si>
    <t>Мероприятие 2.2
Обеспечение открытости и доступности для граждан и организаций бюджетных данных. Обеспечение открытости бюджетного процесса, поддержание в актуальном состоянии официальной страницы УЭФ Администрации города Оленегорска на официальном сайте органов местного самоуправления муниципального образования, а также других разделов официального сайта</t>
  </si>
  <si>
    <t>Мероприятие 3.1
Утверждение и реализация плана мероприятий по повышению поступлений налоговых и неналоговых доходов, 
сокращению недоимки по уплате налогов, сборов и иных обязательных платежей, оптимизации расходов и совершенствованию долговой политики бюджета муниципального образования</t>
  </si>
  <si>
    <t xml:space="preserve">Подпрограмма 6 
«Развитие информационного общества и формирование электронного правительства» </t>
  </si>
  <si>
    <t>Мероприятие 1.1
Предоставление субсидии на финансовое обеспечение выполнения муниципального задания</t>
  </si>
  <si>
    <t>Мероприятие 2.1
Внедрение в деятельность МФЦ информационно-коммуникационных технологий</t>
  </si>
  <si>
    <t xml:space="preserve">Подпрограмма 7 
"Обеспечение централизованного обслуживания финансово-хозяйственной деятельности органов местного самоуправления и муниципальных учреждений города Оленегорска" </t>
  </si>
  <si>
    <t>Мероприятие 1.1
Обеспечение финансово-хозяйственной деятельности МКУ "ЦБУ" города Оленегорска</t>
  </si>
  <si>
    <t>Мероприятие 3.2
Проведение мониторинга качества финансового менеджмента (управления) главных распорядителей средств местного бюджета:
- организация регулярного наблюдения и анализа финансового  управления средствами местного бюджета главными распорядителями средств местного бюджета со стороны УЭФ Администрации города Оленегорска;
-  оценка качества  данного финансового  управления;
- формирование отчета о результатах мониторинга, а также  поддержка мер по его повышению</t>
  </si>
  <si>
    <t>Муниципальное учреждение 
«Муниципальный архив»; директор МУ "Муниципальный архив"</t>
  </si>
  <si>
    <t>организация отдыха, оздоровления детей и подростков в оздоровительных лагерях с дневным пребыванием детей, организованных на базе муниципальных образовательных организаций</t>
  </si>
  <si>
    <t>Приложение № 1</t>
  </si>
  <si>
    <t>Отчет об исполнении плана реализации муниципальной программы</t>
  </si>
  <si>
    <t>Фактическая (предполагаемая) дата окончания реализации мероприятия</t>
  </si>
  <si>
    <t>Фактическая (предполагаемая)  дата начала реализации мероприятия</t>
  </si>
  <si>
    <t>Приложение № 1                                       к приказу УЭФ Администрации                 города Оленегорска                                       от 24.01.2017 № 08/04</t>
  </si>
  <si>
    <t xml:space="preserve">Приложение № 1 </t>
  </si>
  <si>
    <t>Мероприятие 2.1.1.18                                          Разработка проектно-сметной документации, проведение проверки достоверности определения сметной стоимости</t>
  </si>
  <si>
    <t>2.1.1.19</t>
  </si>
  <si>
    <t>2.1.1.20</t>
  </si>
  <si>
    <t>2.1.1.21</t>
  </si>
  <si>
    <t>2.1.1.22</t>
  </si>
  <si>
    <t>Мероприятие 2.1.1.22                                          Выполнение работ по ремонту автомобильной дороги по улице Южная в г. Оленегорске</t>
  </si>
  <si>
    <t>Подпрограмма 1 "Предупреждение и ликвидация последствий чрезвычайных ситуаций, обеспечение условий для нормальной жизнедеятельности населения города Оленегорска с подведомственной территорией"</t>
  </si>
  <si>
    <r>
      <t>Основное мероприятие 1.1.5.</t>
    </r>
    <r>
      <rPr>
        <sz val="10"/>
        <rFont val="Times New Roman"/>
        <family val="1"/>
        <charset val="204"/>
      </rPr>
      <t xml:space="preserve">
Страхование жизни и здоровья членов добровольной пожарной команды Имандра</t>
    </r>
  </si>
  <si>
    <t>Подпрограмма 2 "Профилактика правонарушений в муниципальном образовании город Оленегорск с подведомственной территорией"</t>
  </si>
  <si>
    <t>Мероприятие 2.1.3.1.                       Оформление страховки каждому члену Оленегорской народной дружины</t>
  </si>
  <si>
    <t>Подпрограмма 3 "Регулирование численности безнадзорных животных в муниципальном образовании город Оленегорск с подведомственной территорией"</t>
  </si>
  <si>
    <r>
      <t>Задача 3.1.</t>
    </r>
    <r>
      <rPr>
        <sz val="10"/>
        <rFont val="Times New Roman"/>
        <family val="1"/>
        <charset val="204"/>
      </rPr>
      <t xml:space="preserve">
Проведение отлова безнадзорных животных</t>
    </r>
  </si>
  <si>
    <r>
      <t xml:space="preserve">Основное мероприятие 1.1.6.                              </t>
    </r>
    <r>
      <rPr>
        <sz val="10"/>
        <rFont val="Times New Roman"/>
        <family val="1"/>
        <charset val="204"/>
      </rPr>
      <t xml:space="preserve"> Развитие и обеспечение деятельности единой дежурно-диспетчерской службы муниципального образования</t>
    </r>
  </si>
  <si>
    <r>
      <t>Основное мерприятие 2.1.3.</t>
    </r>
    <r>
      <rPr>
        <sz val="10"/>
        <rFont val="Times New Roman"/>
        <family val="1"/>
        <charset val="204"/>
      </rPr>
      <t xml:space="preserve"> Страхование жизни и здоровья членов Оленегорской народной дружины</t>
    </r>
  </si>
  <si>
    <t>деятельность ЕДДС обеспечена в полном объеме</t>
  </si>
  <si>
    <t>Мероприятие 1.4.                                Организация и проведение официальных спортивных мероприятий (уровень соревнований - муниципальный)</t>
  </si>
  <si>
    <t>1.1.1.10.</t>
  </si>
  <si>
    <t>1.1.1.11.</t>
  </si>
  <si>
    <t>1.1.1.12.</t>
  </si>
  <si>
    <t>Мероприятие 1.11.                                                 Проведение тестирования выполнения нормативов испытаний (тестов) комлекса ГТО</t>
  </si>
  <si>
    <t>Мероприятие 1.12.                                                      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</si>
  <si>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 xml:space="preserve">Мероприятие 1.1.                                            Реализация дополнительных предпрофессиональных программ                      </t>
  </si>
  <si>
    <t xml:space="preserve">Мероприятие 1.2.                                           Реализация дополнительных общеразвивающих программ                           </t>
  </si>
  <si>
    <t xml:space="preserve">Мероприятие 1.3.                                           Компенсация расходов на оплату стоимости проезда и провозу багажа к месту использования отпуска и обратно             </t>
  </si>
  <si>
    <t xml:space="preserve"> - творческие (фестиваль, выставка, конкурс, смотр)</t>
  </si>
  <si>
    <t xml:space="preserve"> - культурно-массовые (иные зрелищные мероприятия)</t>
  </si>
  <si>
    <t>Мероприятие 2.1.
Развитие и укрепление материально-технической базы культурно-досуговых учреждений (приобретение сценического комплекса)</t>
  </si>
  <si>
    <t>2.1.2.2.</t>
  </si>
  <si>
    <t>Мероприятие 2.2. 
Приобретение и установка уличного LED-экрана</t>
  </si>
  <si>
    <t>Мероприятие 1.4.                               Формирование, учет, изучение, обеспечение физического сохранения и безопасности фондов библиотеки, включая оцифровку фондов</t>
  </si>
  <si>
    <t>Мероприятие 1.6.                                Предоставление межбюджетных трансфертов на выплату денежного поощрения лучшим муниципальным учреждениям культуры, находящимся на территории сельских поселений, и их работников</t>
  </si>
  <si>
    <t>3.1.1.7.</t>
  </si>
  <si>
    <t>Мероприятие 2.1.1.1.                      Предоставление общедоступного и бесплатного начального общего, основного общего, среднего общего образования в объеме основных общеобразовательных программ, в том числе для детей-инвалидов на дому, а также дополнительного образования в общеобразовательных организациях</t>
  </si>
  <si>
    <t xml:space="preserve">Мероприятие 1.1.1.2.              Компенсация расходов на оплату стоимости проезда и провоза багажа к месту использования отпуска и обратно;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       </t>
  </si>
  <si>
    <t xml:space="preserve">Мероприятие 2.1.1.2.                          Компенсация расходов на оплату стоимости проезда и провоза багажа к месту использования отпуска и обратно;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 </t>
  </si>
  <si>
    <t xml:space="preserve">Подпрограмма 4 "Комплексная безопасность организаций системы образования" </t>
  </si>
  <si>
    <t>капитальный ремонт по замене оконных блоков на окна из ПВХ-профиля</t>
  </si>
  <si>
    <t>капитальный ремонт системы отопления в 4 блоках МДОУ № 15 "Золотая рыбка"</t>
  </si>
  <si>
    <t>капитальный ремонт электропроводки музыкального зала, кабинетов заведующей, делопроизводителя и коридора</t>
  </si>
  <si>
    <t>капитальный ремонт лестничной клетки МОУ СОШ № 4 (корпус 2)</t>
  </si>
  <si>
    <t>замена дверных блоков (кабинеты 32, 33, 34)</t>
  </si>
  <si>
    <t>производство электромонтажных работ по капитальному ремонту электрических сетей левого блока 2 этажа здания корпуса № 1 МОУ ООШ № 21</t>
  </si>
  <si>
    <t>капитальный ремонт по замене оконных рам на окна из ПВХ-профиля</t>
  </si>
  <si>
    <t>ремонт систем вентиляции</t>
  </si>
  <si>
    <t>МДОУ № 2</t>
  </si>
  <si>
    <t>МДОУ № 9</t>
  </si>
  <si>
    <t>МДОУ № 13</t>
  </si>
  <si>
    <t>МДОУ № 14</t>
  </si>
  <si>
    <t>МДОУ № 15</t>
  </si>
  <si>
    <t>замена деревянных оконных блоков на оконные блоки из ПВХ</t>
  </si>
  <si>
    <t>МОУ СОШ № 4</t>
  </si>
  <si>
    <t>МОУ ООШ № 7</t>
  </si>
  <si>
    <t>МОУ СОШ № 13</t>
  </si>
  <si>
    <t>МОУ ООШ № 21</t>
  </si>
  <si>
    <t>МОУ СОШ № 22</t>
  </si>
  <si>
    <t xml:space="preserve">Мероприятие 5.1.1.2.
Компенсация расходов на оплату стоимости проезда и провоза багажа к месту использования отпуска и обратно;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 </t>
  </si>
  <si>
    <t>Мероприятие 5.1.1.3.
Выполнение работ по ремонту трибун стадиона ДЮСШ «Олимп» (замена деревянных скамеек из бруса)</t>
  </si>
  <si>
    <t xml:space="preserve">5.1.2.1  </t>
  </si>
  <si>
    <t>Мероприятие 5.1.2.1.               Выполнение работ по подготовке основания футбольного поля и укладке искусственного покрытия в рамках проектно-сметной документации                                       по объекту: "Реконструкция стадиона и здания спорттрибун в г. Оленегорске"</t>
  </si>
  <si>
    <t>организация отдыха, оздоровления и занятости подростков в оздоровиельном лагере труда и отдыха</t>
  </si>
  <si>
    <t>организация отдыха и оздоровления подростков в палаточных лагерях, экспедициях, организованных в муниципальных образовательных организациях</t>
  </si>
  <si>
    <t>организация профильной смены для обучающихся школы олимпиадного резерва</t>
  </si>
  <si>
    <t xml:space="preserve">1.1.1.6.  </t>
  </si>
  <si>
    <t>Мероприятие 1.7.                         Приобретение новогодних подарков для детей-сирот и детей, оставшихся без попечения родителей, находящихся под опекой и в приемных семьях, детей из малообеспеченных семей, детей-инвалидов</t>
  </si>
  <si>
    <t>Мероприятие 1.6.                                     Улучшение жилищных условий ветеранов Великой отечественной войны</t>
  </si>
  <si>
    <t>Меропритяие 3.1.                                                                        Оказаниефинансовой поддержки общественным организациям, уставная деятельность которых напралена на решение социальных вопросов</t>
  </si>
  <si>
    <t>Мероприятие 4.1.                                           Предоставление (на основании соответствующего обращения) единовременной денежной выплаты молодым семьям для приобретения (строительства) жилых помещений</t>
  </si>
  <si>
    <t>Мероприятие 6.5.                                        Предоставление выплаты денежного пособия семье опекуна (попечителя) и приемному родителю</t>
  </si>
  <si>
    <t>Мероприятие 1.4.                                        Ремонт и дооборудование объктов муниципального дошкольного образовательного учреждения "Детский сад № 2 "Солнышко" комбинированного вида" (капитальный ремонт крыльца с установкой пандуса; капитальный ремонт тамбура с заменой входных дверей; приобретение оборудования для детей-инвалидов и детей с ОВЗ)</t>
  </si>
  <si>
    <t>2.1.1.5.</t>
  </si>
  <si>
    <t>2.2.1.3.</t>
  </si>
  <si>
    <t>Мероприятие 2.11                                                                         Приобретение технических средств для оборудования системы пожарной сигнализации, системы оповещения и управления эвакуацией людей при пожаре в здании № 5 по Ленинградскому пр. в г. Оленегорске. Монтажные и пусконаладочные работы</t>
  </si>
  <si>
    <t>Подпрограмма 2 "Содержание и ремонт объектов благоустройства территории муниципального образования город Оленегорск с подведомственной территорией"</t>
  </si>
  <si>
    <t>2.2.1.4.</t>
  </si>
  <si>
    <t>Мероприятие 2.3                                                                                      Выполнение работ по устройству наружных сетей ливневой канализации в 6 микрорайоне г.Оленегорска</t>
  </si>
  <si>
    <t>Мероприятие 2.4                                                                                      Выполнение работ по устройству участков наружных сетей ливневой канализации от Л-19 до Л-17 в 6 микрорайоне г.Оленегорска</t>
  </si>
  <si>
    <t>6.1.1.5.</t>
  </si>
  <si>
    <t xml:space="preserve">Мероприятие 1.5                                                                                      Капитальный ремонт участка тепловой сети: от ТК-98 до ТК-102; от ТК-101 до ул.Бардина, д.56; от ТК-101А до ул.Мира, д. 39; от ТК-102 до ул.Космонавтов, д.12                                         </t>
  </si>
  <si>
    <t>6.1.1.6.</t>
  </si>
  <si>
    <t xml:space="preserve">Мероприятие 1.6                                                                                      Капитальный ремонт участка тепловой сети (подземная прокладка) от ул.Строительная, д.65 до ул.Строительная, д.72 (уч. № 481, 482, 487)                                     </t>
  </si>
  <si>
    <t xml:space="preserve">Подпрограмма 8 «Формирование современной городской среды на 2017 год» </t>
  </si>
  <si>
    <t>8.1.1.2.</t>
  </si>
  <si>
    <t>8.1.1.3.</t>
  </si>
  <si>
    <t>Мероприятие 1.1                                                                         Проведение благоустройства дворовой территории по адресу: ул. Мира д. 2/1, 2/2, ул. Кирова д.6 в г.Оленегорске</t>
  </si>
  <si>
    <t>Мероприятие 1.2                                                                         Проведение благоустройства дворовой территории по адресу: ул. Можаева д.10, 12, 14, 16, 18 в н.п. Высокий</t>
  </si>
  <si>
    <t>Мероприятие 1.3                                                                         Проведение благоустройства дворовой территории по адресу: ул. Южная д.5, 7, 7а, 9, 9а, ул. Мурманская д. 7, 11/1, 11/2 в г. Оленегорске</t>
  </si>
  <si>
    <t>8.1.1.4.</t>
  </si>
  <si>
    <t>Мероприятие 1.4                                                                         Проведение государственной экспертизы сметной документации дворовых территорий:                                           - ул. Мира д. 2/1, 2/2, ул. Кирова д. 6 в г. Оленегорске;                                                        - ул. Можаева д. 10, 12, 14, 16, 18 в н.п. Высокий;                                                                       - ул. Южная д. 5, 7, 7а, 9, 9а, ул. Мурманская д. 7, 11/1, 11/2 в г. Оленегорске</t>
  </si>
  <si>
    <t>8.1.1.5.</t>
  </si>
  <si>
    <t>Мероприятие 1.5                                                                         Проведение ремонта дорожного покрытия дворовых проездов по ул. Южная д. 5, 7, 7а, 9, 9а, ул. Мурманская д. 7, 11/1, 11/2 в г. Оленегорске</t>
  </si>
  <si>
    <t>8.1.2.</t>
  </si>
  <si>
    <t>8.1.2.1.</t>
  </si>
  <si>
    <t>Мероприятие 2.1                                                                         Проведение благоустройства муниципальных территорий общего пользования: Сквер "Ветеранов войны и труда" в г. Оленегорске</t>
  </si>
  <si>
    <t>8.1.2.2.</t>
  </si>
  <si>
    <t>Мероприятие 2.2                                                                        Проведение благоустройства муниципальных территорий общего пользования: Сквер Ленинградского проспекта Памятник павшим воинам-интернационалистам в г. Оленегорске</t>
  </si>
  <si>
    <t>8.1.2.3.</t>
  </si>
  <si>
    <t>Мероприятие 2.3                                                                        Выполнение работ по устройству тротуаров в сквере "Ветеранов войны и труда" в г. Оленегорске</t>
  </si>
  <si>
    <t>8.1.2.4.</t>
  </si>
  <si>
    <t>Мероприятие 2.4                                                                        Проведение государственной экспертизы сметной документации муниципальных территорий общего пользования:                                                           - Сквер "Ветеранов войны и труда" в г. Оленегорске;                                                                - Сквер Ленинградского проспекта Памятник павшим воинам-интернационалистам в г. Оленегорске</t>
  </si>
  <si>
    <t>Мероприятие 2.1
Повышение квалификации муниципальных служащих: обучение на курсах повышения квалификации, участие в обучающих семинарах, конференциях и иных мероприятиях по вопросам муниципальной службы, включая возмещение расходов, связанных со служебными коммандировками</t>
  </si>
  <si>
    <t>Совет депутатов</t>
  </si>
  <si>
    <t>Администрация города Оленегорска</t>
  </si>
  <si>
    <t>Администрация города Оленегорска 
(отдел муниципальных заказов)</t>
  </si>
  <si>
    <t>Администрация города Оленегорска (отдел муниципальных заказов)</t>
  </si>
  <si>
    <t>Мероприятие 4.3.
Приобретение флагов, портретов, гербов, подставок для флагов, поздравительной продукции (открытки и др.), бланков почетных грамот, благодарственных писем, визиток и прочей печатной продукции, немаркированных конвертов, маркированной продукции (конверты, марки), табличек дверных и вставок к ним, подписка на периодические печатные издания, авансовой книжки для отправки заказной корреспонденции, отправка заказной корреспонденции</t>
  </si>
  <si>
    <t>3.4.</t>
  </si>
  <si>
    <t>3.4.1.</t>
  </si>
  <si>
    <t>3.4.1.1.</t>
  </si>
  <si>
    <t>Мероприятие 8.1                                             Приобретение основных средств, материальных запасов и другие расходы для развития материально-технической базы и инфраструктуры</t>
  </si>
  <si>
    <t>3.4.2.</t>
  </si>
  <si>
    <t>3.4.2.1.</t>
  </si>
  <si>
    <t>Мероприятие 9.1                                             Создание, приобретение, техническая поддержка, сервисное обслуживание информационно-технологической и телекоммуникационной инфраструктуры, обеспечение безопасности информации, составляющую государственную тайну, и другие аналогичные расходы</t>
  </si>
  <si>
    <r>
      <rPr>
        <b/>
        <sz val="10"/>
        <rFont val="Times New Roman"/>
        <family val="1"/>
        <charset val="204"/>
      </rPr>
      <t xml:space="preserve">Задача 1.1. </t>
    </r>
    <r>
      <rPr>
        <sz val="10"/>
        <rFont val="Times New Roman"/>
        <family val="1"/>
        <charset val="204"/>
      </rPr>
      <t xml:space="preserve">                                                                      Организация устойчивого
транспортного обслуживания населения на
социально-значимых маршрутах
автомобильным транспортом общего
пользования</t>
    </r>
  </si>
  <si>
    <r>
      <rPr>
        <b/>
        <sz val="10"/>
        <rFont val="Times New Roman"/>
        <family val="1"/>
        <charset val="204"/>
      </rPr>
      <t xml:space="preserve">Задача 2.1.       </t>
    </r>
    <r>
      <rPr>
        <sz val="10"/>
        <rFont val="Times New Roman"/>
        <family val="1"/>
        <charset val="204"/>
      </rPr>
      <t xml:space="preserve">                                                               Приведение в нормативное состояние сети автомобильных дорог общего пользования местного значения и дворовых территорий</t>
    </r>
  </si>
  <si>
    <r>
      <t xml:space="preserve">Основное мероприятие 2.1.1.                                   </t>
    </r>
    <r>
      <rPr>
        <sz val="10"/>
        <rFont val="Times New Roman"/>
        <family val="1"/>
        <charset val="204"/>
      </rPr>
      <t>Капитальный ремонт, ремонт и содержание сети автомобильных дорог общего пользования местного значения и дворовых территорий</t>
    </r>
  </si>
  <si>
    <r>
      <t xml:space="preserve">Основное мероприятие 2.1.2                             </t>
    </r>
    <r>
      <rPr>
        <sz val="10"/>
        <rFont val="Times New Roman"/>
        <family val="1"/>
        <charset val="204"/>
      </rPr>
      <t>Оснащение участков улично-дорожной сети городов и населенных пунктов пешеходными ограждениями, в том числе в зоне пешеходных переходов (не менее 809 км)</t>
    </r>
  </si>
  <si>
    <t>МКУ "УГХ" г.Оленегорска; начальник МКУ "УГХ" г.Оленегорска</t>
  </si>
  <si>
    <r>
      <t xml:space="preserve">Задача 1.1.                                                        </t>
    </r>
    <r>
      <rPr>
        <sz val="10"/>
        <rFont val="Times New Roman"/>
        <family val="1"/>
        <charset val="204"/>
      </rPr>
      <t>Установление, оценка и ликвидация накопленного экологического ущерба</t>
    </r>
  </si>
  <si>
    <r>
      <rPr>
        <b/>
        <sz val="10"/>
        <rFont val="Times New Roman"/>
        <family val="1"/>
        <charset val="204"/>
      </rPr>
      <t>Основное мероприятие 1.1.1.</t>
    </r>
    <r>
      <rPr>
        <sz val="10"/>
        <rFont val="Times New Roman"/>
        <family val="1"/>
        <charset val="204"/>
      </rPr>
      <t xml:space="preserve">                 Выполнение работ по очистке муниципального образования город Оленегорск с подведомственной территорией от несанкционированных свалок</t>
    </r>
  </si>
  <si>
    <r>
      <t xml:space="preserve">Задача 1.2.                                                                            </t>
    </r>
    <r>
      <rPr>
        <sz val="10"/>
        <rFont val="Times New Roman"/>
        <family val="1"/>
        <charset val="204"/>
      </rPr>
      <t xml:space="preserve">Минимизация негативного воздействия на окружающую среду, наносимого текущей хозяйственной деятельностью </t>
    </r>
  </si>
  <si>
    <r>
      <rPr>
        <b/>
        <sz val="10"/>
        <rFont val="Times New Roman"/>
        <family val="1"/>
        <charset val="204"/>
      </rPr>
      <t>Основное мероприятие 1.2.2.</t>
    </r>
    <r>
      <rPr>
        <sz val="10"/>
        <rFont val="Times New Roman"/>
        <family val="1"/>
        <charset val="204"/>
      </rPr>
      <t xml:space="preserve">                                                            Модернизация контейнерного парка</t>
    </r>
  </si>
  <si>
    <r>
      <t xml:space="preserve">Задача 2.1.                                          </t>
    </r>
    <r>
      <rPr>
        <sz val="10"/>
        <rFont val="Times New Roman"/>
        <family val="1"/>
        <charset val="204"/>
      </rPr>
      <t xml:space="preserve">Озеленение территории муниципального образования город Оленегорск с подведомственной территорией </t>
    </r>
  </si>
  <si>
    <r>
      <rPr>
        <b/>
        <sz val="10"/>
        <rFont val="Times New Roman"/>
        <family val="1"/>
        <charset val="204"/>
      </rPr>
      <t xml:space="preserve">Основное мероприятие 2.1.1. </t>
    </r>
    <r>
      <rPr>
        <sz val="10"/>
        <rFont val="Times New Roman"/>
        <family val="1"/>
        <charset val="204"/>
      </rPr>
      <t xml:space="preserve">                                     Обеспечение выполнения работ по озеленению территории муниципального образования город Оленегорск с подведомственной территорией</t>
    </r>
  </si>
  <si>
    <r>
      <t xml:space="preserve">Задача 3.1                                                                                                          </t>
    </r>
    <r>
      <rPr>
        <sz val="10"/>
        <rFont val="Times New Roman"/>
        <family val="1"/>
        <charset val="204"/>
      </rPr>
      <t>Содержание и обустройство мест захоронения</t>
    </r>
  </si>
  <si>
    <r>
      <rPr>
        <b/>
        <sz val="10"/>
        <rFont val="Times New Roman"/>
        <family val="1"/>
        <charset val="204"/>
      </rPr>
      <t xml:space="preserve">Основное мероприятие 3.1.1. </t>
    </r>
    <r>
      <rPr>
        <sz val="10"/>
        <rFont val="Times New Roman"/>
        <family val="1"/>
        <charset val="204"/>
      </rPr>
      <t xml:space="preserve"> Организация содержания и обустройства мест захоронения</t>
    </r>
  </si>
  <si>
    <r>
      <t xml:space="preserve">Задача 3.2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Обеспечение предоставления гарантированного перечня услуг по погребению</t>
    </r>
  </si>
  <si>
    <r>
      <rPr>
        <b/>
        <sz val="10"/>
        <rFont val="Times New Roman"/>
        <family val="1"/>
        <charset val="204"/>
      </rPr>
      <t xml:space="preserve">Основное мероприятие 3.2.1. </t>
    </r>
    <r>
      <rPr>
        <sz val="10"/>
        <rFont val="Times New Roman"/>
        <family val="1"/>
        <charset val="204"/>
      </rPr>
      <t xml:space="preserve">                                                                Возмещение затрат, связанных с предоставлением гарантированнного перечня услуг по погребению</t>
    </r>
  </si>
  <si>
    <r>
      <rPr>
        <b/>
        <sz val="10"/>
        <rFont val="Times New Roman"/>
        <family val="1"/>
        <charset val="204"/>
      </rPr>
      <t xml:space="preserve">Задача 1.1.                                                     </t>
    </r>
    <r>
      <rPr>
        <sz val="10"/>
        <rFont val="Times New Roman"/>
        <family val="1"/>
        <charset val="204"/>
      </rPr>
      <t>Предоставление муниципальных услуг в сфере дошкольного образования</t>
    </r>
  </si>
  <si>
    <r>
      <rPr>
        <b/>
        <sz val="10"/>
        <rFont val="Times New Roman"/>
        <family val="1"/>
        <charset val="204"/>
      </rPr>
      <t>Основное мероприятие 1.1.1.</t>
    </r>
    <r>
      <rPr>
        <sz val="10"/>
        <rFont val="Times New Roman"/>
        <family val="1"/>
        <charset val="204"/>
      </rPr>
      <t xml:space="preserve"> Предоставление бесплатного дошкольного образования в дошкольных образовательных организациях, в том числе для детей-инвалидов</t>
    </r>
  </si>
  <si>
    <r>
      <t xml:space="preserve">Задача 2.1.                                          </t>
    </r>
    <r>
      <rPr>
        <sz val="10"/>
        <rFont val="Times New Roman"/>
        <family val="1"/>
        <charset val="204"/>
      </rPr>
      <t>Обеспечение предоставления муниципальных услуг в сфере общего и дополнительного образования в муниципальных общеобразовательных организациях</t>
    </r>
  </si>
  <si>
    <r>
      <rPr>
        <b/>
        <sz val="10"/>
        <rFont val="Times New Roman"/>
        <family val="1"/>
        <charset val="204"/>
      </rPr>
      <t xml:space="preserve">Основное мероприятие 2.1.1. </t>
    </r>
    <r>
      <rPr>
        <sz val="10"/>
        <rFont val="Times New Roman"/>
        <family val="1"/>
        <charset val="204"/>
      </rPr>
      <t>Предоставление общедоступного и бесплатного начального общего, основного общего, среднего общего образования в объеме основных общеобразовательных программ, в том числе для детей-инвалидов на дому, а также дополнительного образования в общеобразовательных организациях</t>
    </r>
  </si>
  <si>
    <r>
      <rPr>
        <b/>
        <sz val="10"/>
        <rFont val="Times New Roman"/>
        <family val="1"/>
        <charset val="204"/>
      </rPr>
      <t>Основное мероприятие 2.2.1.</t>
    </r>
    <r>
      <rPr>
        <sz val="10"/>
        <rFont val="Times New Roman"/>
        <family val="1"/>
        <charset val="204"/>
      </rPr>
      <t xml:space="preserve">
Организация предоставления бесплатного питания  </t>
    </r>
  </si>
  <si>
    <r>
      <t xml:space="preserve">Задача 3.1.
</t>
    </r>
    <r>
      <rPr>
        <sz val="10"/>
        <rFont val="Times New Roman"/>
        <family val="1"/>
        <charset val="204"/>
      </rPr>
      <t>Повышение эффективности и результативности деятельности ЦБ образования по ведению бюджетного (бухгалтерского), налогового учета муниципальных учреждений, укрепление материально-технической базы учреждения</t>
    </r>
  </si>
  <si>
    <r>
      <rPr>
        <b/>
        <sz val="10"/>
        <rFont val="Times New Roman"/>
        <family val="1"/>
        <charset val="204"/>
      </rPr>
      <t>Основное мероприятие 3.1.1.</t>
    </r>
    <r>
      <rPr>
        <sz val="10"/>
        <rFont val="Times New Roman"/>
        <family val="1"/>
        <charset val="204"/>
      </rPr>
      <t xml:space="preserve">
Создание условий для организации и ведения бюджетного (бухгалтерского),  налогового учета муниципальных образовательных организаций и учреждений образования</t>
    </r>
  </si>
  <si>
    <r>
      <rPr>
        <b/>
        <sz val="10"/>
        <rFont val="Times New Roman"/>
        <family val="1"/>
        <charset val="204"/>
      </rPr>
      <t>Основное мероприятие 3.2.1.</t>
    </r>
    <r>
      <rPr>
        <sz val="10"/>
        <rFont val="Times New Roman"/>
        <family val="1"/>
        <charset val="204"/>
      </rPr>
      <t xml:space="preserve">
Создание условий для повышения уровня обслуживания (в том числе транспортного) образовательных организаций и учреждений образования</t>
    </r>
  </si>
  <si>
    <r>
      <t xml:space="preserve">Задача 3.3.
</t>
    </r>
    <r>
      <rPr>
        <sz val="10"/>
        <rFont val="Times New Roman"/>
        <family val="1"/>
        <charset val="204"/>
      </rPr>
      <t>Повышение эффективности методической службы, обеспечивающей научно-методическое и информационное сопровождение развития муниципальной системы образования, обеспечение достижения нового современного качества образования через повышение профессиональной компетентности руководящих и педагогических кадров</t>
    </r>
  </si>
  <si>
    <r>
      <rPr>
        <b/>
        <sz val="10"/>
        <rFont val="Times New Roman"/>
        <family val="1"/>
        <charset val="204"/>
      </rPr>
      <t>Основное мероприятие 3.3.1.</t>
    </r>
    <r>
      <rPr>
        <sz val="10"/>
        <rFont val="Times New Roman"/>
        <family val="1"/>
        <charset val="204"/>
      </rPr>
      <t xml:space="preserve">
Обеспечение предоставления методического обслуживания в области дошкольного, общего и дополнительного образования</t>
    </r>
  </si>
  <si>
    <r>
      <rPr>
        <b/>
        <sz val="10"/>
        <rFont val="Times New Roman"/>
        <family val="1"/>
        <charset val="204"/>
      </rPr>
      <t>Задача 4.1.</t>
    </r>
    <r>
      <rPr>
        <sz val="10"/>
        <rFont val="Times New Roman"/>
        <family val="1"/>
        <charset val="204"/>
      </rPr>
      <t xml:space="preserve">
Проведение мероприятий по обеспечению безопасности обучающихся, воспитанников и работников образовательных организаций во время их трудовой и учебной деятельности</t>
    </r>
  </si>
  <si>
    <r>
      <rPr>
        <b/>
        <sz val="10"/>
        <rFont val="Times New Roman"/>
        <family val="1"/>
        <charset val="204"/>
      </rPr>
      <t>Основное мероприятие 4.1.1.</t>
    </r>
    <r>
      <rPr>
        <sz val="10"/>
        <rFont val="Times New Roman"/>
        <family val="1"/>
        <charset val="204"/>
      </rPr>
      <t xml:space="preserve">
Проведение ремонтных работ в целях обеспечения соответствия  образовательных организаций санитарно-гигиеническим и противопожарным требованиям</t>
    </r>
  </si>
  <si>
    <r>
      <rPr>
        <b/>
        <sz val="10"/>
        <rFont val="Times New Roman"/>
        <family val="1"/>
        <charset val="204"/>
      </rPr>
      <t>Основное мероприятие 4.1.2.</t>
    </r>
    <r>
      <rPr>
        <sz val="10"/>
        <rFont val="Times New Roman"/>
        <family val="1"/>
        <charset val="204"/>
      </rPr>
      <t xml:space="preserve">
Обеспечение безопасного транспортного обслуживания образовательных организаций</t>
    </r>
  </si>
  <si>
    <r>
      <rPr>
        <b/>
        <sz val="10"/>
        <rFont val="Times New Roman"/>
        <family val="1"/>
        <charset val="204"/>
      </rPr>
      <t>Задача 5.1.</t>
    </r>
    <r>
      <rPr>
        <sz val="10"/>
        <rFont val="Times New Roman"/>
        <family val="1"/>
        <charset val="204"/>
      </rPr>
      <t xml:space="preserve">
Обеспечение предоставления муниципальных услуг в сфере дополнительного образования детей</t>
    </r>
  </si>
  <si>
    <r>
      <rPr>
        <b/>
        <sz val="10"/>
        <rFont val="Times New Roman"/>
        <family val="1"/>
        <charset val="204"/>
      </rPr>
      <t>Основное мероприятие 5.1.1.</t>
    </r>
    <r>
      <rPr>
        <sz val="10"/>
        <rFont val="Times New Roman"/>
        <family val="1"/>
        <charset val="204"/>
      </rPr>
      <t xml:space="preserve">
Предоставление дополнительного образования детям в муниципальных образовательных организациях</t>
    </r>
  </si>
  <si>
    <r>
      <rPr>
        <b/>
        <sz val="10"/>
        <rFont val="Times New Roman"/>
        <family val="1"/>
        <charset val="204"/>
      </rPr>
      <t xml:space="preserve">Основное мероприятие 5.1.2.  </t>
    </r>
    <r>
      <rPr>
        <sz val="10"/>
        <rFont val="Times New Roman"/>
        <family val="1"/>
        <charset val="204"/>
      </rPr>
      <t xml:space="preserve">             Выполнение работ по подготовке основания футбольного поля и укладке искусственного покрытия в рамках проектно-сметной документации                                     по объекту: "Реконструкция стадиона и здания спорттрибун в г. Оленегорске"</t>
    </r>
  </si>
  <si>
    <r>
      <rPr>
        <b/>
        <sz val="10"/>
        <rFont val="Times New Roman"/>
        <family val="1"/>
        <charset val="204"/>
      </rPr>
      <t xml:space="preserve">Основное мероприятие 5.1.3.      </t>
    </r>
    <r>
      <rPr>
        <sz val="10"/>
        <rFont val="Times New Roman"/>
        <family val="1"/>
        <charset val="204"/>
      </rPr>
      <t xml:space="preserve">       Выполнение работ по установке ограждения футбольного поля бортовыми камнями по периметру в рамках проектно-сметной документации по объекту «Реконструкция стадиона и здания спорттрибун в г.Оленегорске»</t>
    </r>
  </si>
  <si>
    <r>
      <rPr>
        <b/>
        <sz val="10"/>
        <rFont val="Times New Roman"/>
        <family val="1"/>
        <charset val="204"/>
      </rPr>
      <t>Задача 6.1.</t>
    </r>
    <r>
      <rPr>
        <sz val="10"/>
        <rFont val="Times New Roman"/>
        <family val="1"/>
        <charset val="204"/>
      </rPr>
      <t xml:space="preserve">
Обустройство детских игровых и спортивных площадок </t>
    </r>
  </si>
  <si>
    <r>
      <rPr>
        <b/>
        <sz val="10"/>
        <rFont val="Times New Roman"/>
        <family val="1"/>
        <charset val="204"/>
      </rPr>
      <t>Задача 7.1.</t>
    </r>
    <r>
      <rPr>
        <sz val="10"/>
        <rFont val="Times New Roman"/>
        <family val="1"/>
        <charset val="204"/>
      </rPr>
      <t xml:space="preserve">
Создание условий для организации отдыха, оздоровления и занятости детей и подростков </t>
    </r>
  </si>
  <si>
    <r>
      <rPr>
        <b/>
        <sz val="10"/>
        <rFont val="Times New Roman"/>
        <family val="1"/>
        <charset val="204"/>
      </rPr>
      <t>Основное мероприятие 7.1.1.</t>
    </r>
    <r>
      <rPr>
        <sz val="10"/>
        <rFont val="Times New Roman"/>
        <family val="1"/>
        <charset val="204"/>
      </rPr>
      <t xml:space="preserve">
Организация отдыха, оздоровления детей и подростков в оздоровительных лагерях с дневным пребыванием детей, организованных на базе муниципальных образовательных организаций</t>
    </r>
  </si>
  <si>
    <r>
      <rPr>
        <b/>
        <sz val="10"/>
        <rFont val="Times New Roman"/>
        <family val="1"/>
        <charset val="204"/>
      </rPr>
      <t>Основное мероприятие 7.1.3.</t>
    </r>
    <r>
      <rPr>
        <sz val="10"/>
        <rFont val="Times New Roman"/>
        <family val="1"/>
        <charset val="204"/>
      </rPr>
      <t xml:space="preserve">
Создание временных рабочих мест для подростков на предприятиях и  учреждениях города</t>
    </r>
  </si>
  <si>
    <r>
      <rPr>
        <b/>
        <sz val="10"/>
        <rFont val="Times New Roman"/>
        <family val="1"/>
        <charset val="204"/>
      </rPr>
      <t>Задача 7.2.</t>
    </r>
    <r>
      <rPr>
        <sz val="10"/>
        <rFont val="Times New Roman"/>
        <family val="1"/>
        <charset val="204"/>
      </rPr>
      <t xml:space="preserve">
Оздоровление детей в оздоровительных и профильных лагерях, расположенных за пределами Мурманской области</t>
    </r>
  </si>
  <si>
    <r>
      <t xml:space="preserve">Основное мероприятие 7.2.1.
</t>
    </r>
    <r>
      <rPr>
        <sz val="10"/>
        <rFont val="Times New Roman"/>
        <family val="1"/>
        <charset val="204"/>
      </rPr>
      <t>Организация отдыха и оздоровления детей и подростков в выездных оздоровительных и профильных лагерях за пределами Мурманской области</t>
    </r>
  </si>
  <si>
    <r>
      <rPr>
        <sz val="10"/>
        <rFont val="Times New Roman"/>
        <family val="1"/>
        <charset val="204"/>
      </rPr>
      <t>Мероприятие 7.2.1.1.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Организация отдыха и оздоровления детей и подростков в выездных оздоровительных и профильных лагерях за пределами Мурманской области</t>
    </r>
  </si>
  <si>
    <r>
      <t xml:space="preserve">Задача 8.1.
</t>
    </r>
    <r>
      <rPr>
        <sz val="10"/>
        <rFont val="Times New Roman"/>
        <family val="1"/>
        <charset val="204"/>
      </rPr>
      <t>Создание условий для обеспечения предоставления горячего питания и качественной питьевой воды обучающимся муниципальных общеобразовательных организаций</t>
    </r>
  </si>
  <si>
    <t xml:space="preserve">комитет по образованию Администрации города Оленегорска; сектор общего образования; ведущий специалист </t>
  </si>
  <si>
    <t>Мероприятие 1.1.1.3.              Приобретение шкафа холодильного МДОУ № 6 "Родничок"</t>
  </si>
  <si>
    <t>реализация мер социальной поддержки, установленных Законами Мурманской области и нормативными правовыми актами муниципального образования</t>
  </si>
  <si>
    <t>комитет по образованию Администрации города Оленегорска; сектор общего образования; заведующий сектором</t>
  </si>
  <si>
    <t>начальник ЦБ образования; директор МУО "КХО";                       директор МУ "ИМЦ"</t>
  </si>
  <si>
    <t>обеспечена организация и ведение бюджетного, бухгалтерского и налогового учета 16-ти организаций</t>
  </si>
  <si>
    <t>комитет по образованию Администрации города Оленегорска; сектор дополнительного образования и воспитательной работы; ведущий специалист сектора</t>
  </si>
  <si>
    <t>комитет по образованию Администрации города Оленегорска; сектор общего образования; ведущий специалист сектора</t>
  </si>
  <si>
    <t>комитет по образованию Администрации города Оленегорска; сектор дополнительного образования и воспитательной работы; заведующий сектором</t>
  </si>
  <si>
    <t>комитет по образованию Администрации города Оленегорска; ведущий специалист комитета</t>
  </si>
  <si>
    <t>УЭФ Администрации города Оленегорска; отдел экономического развития; начальник отдела</t>
  </si>
  <si>
    <t>проведение мероприятия запланировано на 4 квартал</t>
  </si>
  <si>
    <t>наличие актуального торгового реестра</t>
  </si>
  <si>
    <t>директор школы искусств №1; директор Музыкальной школы г.Оленегорска; директор Художественной школы г.Оленегорска</t>
  </si>
  <si>
    <t>увеличение доли детей, охваченных дополнительными предпрофессиональными и общеразвивающими программами в области искусств, в общей численности детского населения от 6,5 до 17 лет</t>
  </si>
  <si>
    <t xml:space="preserve">оплата стоимости проезда и провоза багажа к месту использования отпуска и обратно </t>
  </si>
  <si>
    <t>директор Школы искусств №1</t>
  </si>
  <si>
    <t>директор МУК ЦКиД «Полярная звезда»</t>
  </si>
  <si>
    <t>увеличение численности участников культурно-массовых мероприятий</t>
  </si>
  <si>
    <t>директор МУК «ЦБС»</t>
  </si>
  <si>
    <t>увеличение количества посещений библиотек</t>
  </si>
  <si>
    <t>сохранение уровня комплектования книжных фондов</t>
  </si>
  <si>
    <t>улучшение доступа населения к информации и знаниям</t>
  </si>
  <si>
    <t>начальник МУ "ЦБ"</t>
  </si>
  <si>
    <t>создание упорядоченной системы сбора, регистрации и обобщения информации в денежном выражении об имуществе, обязательствах обслуживаемых организаций и их движении путем сплошного, непрерывного и документального учета всех хозяйственных операций с целью предотвращения отрицательных результатов хозяйственной деятельности участников бюджетного процесса</t>
  </si>
  <si>
    <t>увеличение доли мероприятий, направленных на развитие творческого потенциала и интеграцию молодежи в экономическую, культурную, общественно-политическую жизнь города, увеличение  доли детей и молодежи, вовлеченной в социальную практику</t>
  </si>
  <si>
    <t>назначено 10 стипендий</t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</si>
  <si>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Создание условий для предоставления населению муниципальных услуг (выполнение работ) в сфере физической культуры и спорта</t>
    </r>
  </si>
  <si>
    <r>
      <t xml:space="preserve">Основное мероприятие 1.                           </t>
    </r>
    <r>
      <rPr>
        <sz val="10"/>
        <rFont val="Times New Roman"/>
        <family val="1"/>
        <charset val="204"/>
      </rPr>
      <t>Создание условий для предоставления населению муниципальных услуг (выполнение работ) в сфере физической культуры и спорта</t>
    </r>
  </si>
  <si>
    <r>
      <rPr>
        <sz val="10"/>
        <rFont val="Times New Roman"/>
        <family val="1"/>
        <charset val="204"/>
      </rPr>
      <t>Мероприятие 1.6.</t>
    </r>
    <r>
      <rPr>
        <b/>
        <sz val="10"/>
        <rFont val="Times New Roman"/>
        <family val="1"/>
        <charset val="204"/>
      </rPr>
      <t xml:space="preserve">                                </t>
    </r>
    <r>
      <rPr>
        <sz val="10"/>
        <rFont val="Times New Roman"/>
        <family val="1"/>
        <charset val="204"/>
      </rPr>
      <t>Организация и проведение официальных спортивных мероприятий (уровень соревнований - всероссийский)</t>
    </r>
  </si>
  <si>
    <r>
      <t xml:space="preserve">Задача 2.                                                                                      </t>
    </r>
    <r>
      <rPr>
        <sz val="10"/>
        <rFont val="Times New Roman"/>
        <family val="1"/>
        <charset val="204"/>
      </rPr>
      <t>Реализация закона Мурманской области в части наделения органов местного самоуправления отдельными полномочиями по присвоению спортивных разрядов и квалификационных категорий судей</t>
    </r>
  </si>
  <si>
    <r>
      <t xml:space="preserve">Задача 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Выполнение мероприятий по развитию спортивной инфраструктуры и укреплению материально-технической базы спортивных объектов</t>
    </r>
  </si>
  <si>
    <r>
      <t xml:space="preserve">Основное мероприятие 1.                              </t>
    </r>
    <r>
      <rPr>
        <sz val="10"/>
        <rFont val="Times New Roman"/>
        <family val="1"/>
        <charset val="204"/>
      </rPr>
      <t>Укрепление материально-технической базы спортивных сооружений Муниципального учреждения спорта «Учебно-спортивный центр»</t>
    </r>
  </si>
  <si>
    <r>
      <rPr>
        <sz val="10"/>
        <rFont val="Times New Roman"/>
        <family val="1"/>
        <charset val="204"/>
      </rPr>
      <t xml:space="preserve">Мероприятие 1.1.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Переоборудование спортивных объектов Муниципального учреждения спорта «Учебно-спортивный центр»</t>
    </r>
  </si>
  <si>
    <r>
      <t xml:space="preserve">Основное мероприятие 2.                              </t>
    </r>
    <r>
      <rPr>
        <sz val="10"/>
        <rFont val="Times New Roman"/>
        <family val="1"/>
        <charset val="204"/>
      </rPr>
      <t>Капитальный ремонт муниципального учреждения спорта "Учебно-спортивный центр" (Дом физкультуры), г.Оленегорск</t>
    </r>
  </si>
  <si>
    <r>
      <rPr>
        <sz val="10"/>
        <rFont val="Times New Roman"/>
        <family val="1"/>
        <charset val="204"/>
      </rPr>
      <t xml:space="preserve">Мероприятие 2.1.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Капитальный ремонт муниципального учреждения спорта "Учебно-спортивный центр" (Дом физкультуры), г.Оленегорск</t>
    </r>
  </si>
  <si>
    <t>начальник МУС "УСЦ"</t>
  </si>
  <si>
    <r>
      <t xml:space="preserve">Задача 1.
</t>
    </r>
    <r>
      <rPr>
        <sz val="10"/>
        <rFont val="Times New Roman"/>
        <family val="1"/>
        <charset val="204"/>
      </rPr>
      <t>Создание условий для реализации дополнительных образовательных программ дополнительного образования детей в сфере культуры и искусства</t>
    </r>
  </si>
  <si>
    <r>
      <t xml:space="preserve">Основное мероприятие 1.                             </t>
    </r>
    <r>
      <rPr>
        <sz val="10"/>
        <rFont val="Times New Roman"/>
        <family val="1"/>
        <charset val="204"/>
      </rPr>
      <t>Обеспечение реализации дополнительных общеобразовательных предпрофессиональных и общеразвивающих программ на основе муниципального задания</t>
    </r>
  </si>
  <si>
    <r>
      <rPr>
        <b/>
        <sz val="10"/>
        <rFont val="Times New Roman"/>
        <family val="1"/>
        <charset val="204"/>
      </rPr>
      <t xml:space="preserve">Основное мероприятие 2. </t>
    </r>
    <r>
      <rPr>
        <sz val="10"/>
        <rFont val="Times New Roman"/>
        <family val="1"/>
        <charset val="204"/>
      </rPr>
      <t>Предоставление субсидии из областного бюджета на капитальный ремонт помещений Муниципального учреждения дополнительного образования "Школа искусств № 1"</t>
    </r>
  </si>
  <si>
    <r>
      <t xml:space="preserve">Задача 1. 
</t>
    </r>
    <r>
      <rPr>
        <sz val="10"/>
        <rFont val="Times New Roman"/>
        <family val="1"/>
        <charset val="204"/>
      </rPr>
      <t>Обеспечение равного доступа граждан  к культурным благам и возможности реализации творческого потенциала в сфере культуры и искусства</t>
    </r>
  </si>
  <si>
    <r>
      <t xml:space="preserve">Основное мероприятие 1.                          </t>
    </r>
    <r>
      <rPr>
        <sz val="10"/>
        <rFont val="Times New Roman"/>
        <family val="1"/>
        <charset val="204"/>
      </rPr>
      <t>Выполнение муниципального задания на предоставление муниципальных услуг (выполнение работ)  муниципальным учреждением культуры</t>
    </r>
  </si>
  <si>
    <r>
      <rPr>
        <sz val="10"/>
        <rFont val="Times New Roman"/>
        <family val="1"/>
        <charset val="204"/>
      </rPr>
      <t>Мероприятие 1.1.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Организация деятельности клубных формирований и формирований самодеятельного народного творчества</t>
    </r>
  </si>
  <si>
    <r>
      <rPr>
        <sz val="10"/>
        <rFont val="Times New Roman"/>
        <family val="1"/>
        <charset val="204"/>
      </rPr>
      <t>Мероприятие 1.3.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Организация и проведение культурно-массовых мероприятий</t>
    </r>
  </si>
  <si>
    <r>
      <t xml:space="preserve">Основное мероприятие 2.                          </t>
    </r>
    <r>
      <rPr>
        <sz val="10"/>
        <rFont val="Times New Roman"/>
        <family val="1"/>
        <charset val="204"/>
      </rPr>
      <t>Развитие и укрепление материально-технической базы культурно-досуговых учреждений</t>
    </r>
  </si>
  <si>
    <r>
      <t xml:space="preserve">Задача 1.
</t>
    </r>
    <r>
      <rPr>
        <sz val="10"/>
        <rFont val="Times New Roman"/>
        <family val="1"/>
        <charset val="204"/>
      </rPr>
      <t>Обеспечение физического и интеллектуального доступа к фондам библиотек</t>
    </r>
  </si>
  <si>
    <r>
      <rPr>
        <b/>
        <sz val="10"/>
        <rFont val="Times New Roman"/>
        <family val="1"/>
        <charset val="204"/>
      </rPr>
      <t>Основное мероприятие 1.</t>
    </r>
    <r>
      <rPr>
        <sz val="10"/>
        <rFont val="Times New Roman"/>
        <family val="1"/>
        <charset val="204"/>
      </rPr>
      <t xml:space="preserve">                 Библиотечное, библиографическое и информационное обслуживание пользователей библиотеки, формирование и сохранение библиотечных фондов</t>
    </r>
  </si>
  <si>
    <r>
      <t>Мероприятие 1.5.</t>
    </r>
    <r>
      <rPr>
        <b/>
        <sz val="10"/>
        <rFont val="Times New Roman"/>
        <family val="1"/>
        <charset val="204"/>
      </rPr>
      <t xml:space="preserve">                          </t>
    </r>
    <r>
      <rPr>
        <sz val="10"/>
        <rFont val="Times New Roman"/>
        <family val="1"/>
        <charset val="204"/>
      </rPr>
      <t>Библиографическая обработка документов и создание каталогов</t>
    </r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</si>
  <si>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Обеспечение МУ "Централизованной бухгалтерией" деятельности учреждений культуры и спорта по ведению бюджетного (бухгалтерского) налогового учета</t>
    </r>
  </si>
  <si>
    <r>
      <t xml:space="preserve">Основное мероприятие 1.                                   </t>
    </r>
    <r>
      <rPr>
        <sz val="10"/>
        <rFont val="Times New Roman"/>
        <family val="1"/>
        <charset val="204"/>
      </rPr>
      <t>Ведение и формирование бюджетного, бухгалтерского и налогового учета муниципальных учреждений</t>
    </r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</si>
  <si>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Патриотическое воспитание детей и молодежи, профилактика асоциальных явлений в молодежной среде</t>
    </r>
  </si>
  <si>
    <r>
      <t xml:space="preserve">Основное мероприятие 1.                              </t>
    </r>
    <r>
      <rPr>
        <sz val="10"/>
        <rFont val="Times New Roman"/>
        <family val="1"/>
        <charset val="204"/>
      </rPr>
      <t>Вовлечение молодежи в социальную практику, включая  патриотическое воспитание, добровольческое движение (экскурсии, слеты, форумы, акции, семинары и др.)</t>
    </r>
  </si>
  <si>
    <r>
      <rPr>
        <sz val="10"/>
        <rFont val="Times New Roman"/>
        <family val="1"/>
        <charset val="204"/>
      </rPr>
      <t>Мероприятие 1.1.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Работы по вовлечению молодежи в социальную практику, включая патриотическое воспитание; добровольческое движение (экскурсии, слеты, форумы, акции, семинары и другие)</t>
    </r>
  </si>
  <si>
    <r>
      <rPr>
        <b/>
        <sz val="10"/>
        <rFont val="Times New Roman"/>
        <family val="1"/>
        <charset val="204"/>
      </rPr>
      <t>Задача 2.</t>
    </r>
    <r>
      <rPr>
        <sz val="10"/>
        <rFont val="Times New Roman"/>
        <family val="1"/>
        <charset val="204"/>
      </rPr>
      <t xml:space="preserve">
Выявление творчески одаренных детей и молодежи и создание условий для их развития</t>
    </r>
  </si>
  <si>
    <r>
      <rPr>
        <b/>
        <sz val="10"/>
        <rFont val="Times New Roman"/>
        <family val="1"/>
        <charset val="204"/>
      </rPr>
      <t xml:space="preserve">Задача 1.                                                                 </t>
    </r>
    <r>
      <rPr>
        <sz val="10"/>
        <rFont val="Times New Roman"/>
        <family val="1"/>
        <charset val="204"/>
      </rPr>
      <t xml:space="preserve"> Создание необходимых условий для сдерживания процесса распространения наркомании, ВИЧ-СПИДа и незаконного оборота наркотических средств путем организации системы мероприятий, направленных на антинаркотическую пропаганду, пропаганду здорового образа жизни</t>
    </r>
  </si>
  <si>
    <r>
      <rPr>
        <b/>
        <sz val="10"/>
        <rFont val="Times New Roman"/>
        <family val="1"/>
        <charset val="204"/>
      </rPr>
      <t xml:space="preserve">Основное мероприятие 1.                                    </t>
    </r>
    <r>
      <rPr>
        <sz val="10"/>
        <rFont val="Times New Roman"/>
        <family val="1"/>
        <charset val="204"/>
      </rPr>
      <t xml:space="preserve"> Организация и проведение мероприятий, направленных на антинаркотическую пропаганду, пропаганду здорового образа жизни</t>
    </r>
  </si>
  <si>
    <r>
      <t>Мероприятие 1.1.</t>
    </r>
    <r>
      <rPr>
        <b/>
        <sz val="10"/>
        <rFont val="Times New Roman"/>
        <family val="1"/>
        <charset val="204"/>
      </rPr>
      <t xml:space="preserve">                                            </t>
    </r>
    <r>
      <rPr>
        <sz val="10"/>
        <rFont val="Times New Roman"/>
        <family val="1"/>
        <charset val="204"/>
      </rPr>
      <t>Проведение мероприятий, направленных на формирование негативного отношения молодежи к алкоголю и наркотическим средствам</t>
    </r>
  </si>
  <si>
    <t>Приложение № 1                                                                                к приказу УЭФ Администрации города Оленегорска от 24.01.2017                    № 08/04</t>
  </si>
  <si>
    <t>обеспечено поддержание сведений об имуществе в актуальном состоянии, проведена своевременная оценка стоимости для заключения договоров</t>
  </si>
  <si>
    <t>Администрация города Оленегорска (общий отдел)</t>
  </si>
  <si>
    <t>отсутствие муниципальных правовых актов в сфере муниципальной службы, несоответствующих действующему законодательству</t>
  </si>
  <si>
    <t>обеспечена перезарядка огнетушителей, находящихся в здании Администрации города</t>
  </si>
  <si>
    <t>обеспечена в полном объеме реализация планов основных мероприятий по противодействию коррупции в муниципальном образовании</t>
  </si>
  <si>
    <t>Администрация города Оленегорска (юридический отдел)</t>
  </si>
  <si>
    <t>процентные платежи перечисляются в соответствии с графиками, отклонений от графика не имеется. Просроченная задолженность по долговым обязательствам отсутствует</t>
  </si>
  <si>
    <t>основные подходы в области управления 
муниципальным долгом 
разработаны и утверждены в составе постановления Администрации города Оленегорска от 07.10.2015 № 440</t>
  </si>
  <si>
    <t>уровень автоматизации процессами в сфере управления муниципальными финансами - 100,0%</t>
  </si>
  <si>
    <t>наличие на официальном сайте ОМСУ актуальной информации в соответствии с перечнем, утвержденным Администрацией города, и мониторингом Министерства финансов Мурманской области</t>
  </si>
  <si>
    <t>расширение перечня и увеличение объема предостаояемых государственных  и муниципальных услуг. Предоставление дополнительных  услуг</t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</si>
  <si>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Создание условий для производства, выпуска и распространения газеты «Заполярная руда»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</si>
  <si>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
Возмещение газете «Заполярная руда» расходов, связанных с осуществлением производства, выпуска и распространением средства массовой информации – газеты «Заполярная руда»</t>
    </r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</si>
  <si>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Выполнение землеустроительных, кадастровых, проектных и проектно-сметных работ (формирование и уточнение границ земельных участков, установлению границ населенных пунктов, реконструкция муниципальной геодезической сети, разработка проектов внесения изменений в Генеральный  план городского округа, инженерные решения и подготовка технических условий)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</si>
  <si>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
Обеспечение выполнения землеустроительных, кадастровых и проектных работ</t>
    </r>
  </si>
  <si>
    <r>
      <rPr>
        <b/>
        <sz val="10"/>
        <rFont val="Times New Roman"/>
        <family val="1"/>
        <charset val="204"/>
      </rPr>
      <t>Задача 2.</t>
    </r>
    <r>
      <rPr>
        <sz val="10"/>
        <rFont val="Times New Roman"/>
        <family val="1"/>
        <charset val="204"/>
      </rPr>
      <t xml:space="preserve"> 
Выполнение работ, оказание услуг, связанных с владением, пользованием и распоряжением муниципальным имуществом (техническая инвентаризация и паспортизация объектов, оценка рыночной стоимости либо права аренды имущества, приватизация объектов)</t>
    </r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</si>
  <si>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 xml:space="preserve">
Обеспечение выполнения работ по оценке имущества, технической инвентаризации, приватизации</t>
    </r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</si>
  <si>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Обеспечение формирования и устойчивого развития кадрового потенциала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</si>
  <si>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
Нормативно-правовое регулирование вопросов развития муниципальной службы</t>
    </r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</si>
  <si>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 xml:space="preserve">
Обеспечение профессиональной подготовки, переподготовки и повышения квалификации муниципальных служащих
</t>
    </r>
  </si>
  <si>
    <r>
      <rPr>
        <b/>
        <sz val="10"/>
        <rFont val="Times New Roman"/>
        <family val="1"/>
        <charset val="204"/>
      </rPr>
      <t>Задача 2.</t>
    </r>
    <r>
      <rPr>
        <sz val="10"/>
        <rFont val="Times New Roman"/>
        <family val="1"/>
        <charset val="204"/>
      </rPr>
      <t xml:space="preserve"> 
Обеспечение повышения эффективности деятельности органов местного самоуправления при выполнении муниципальных функций</t>
    </r>
  </si>
  <si>
    <r>
      <rPr>
        <b/>
        <sz val="10"/>
        <rFont val="Times New Roman"/>
        <family val="1"/>
        <charset val="204"/>
      </rPr>
      <t>Основное мероприятие 3</t>
    </r>
    <r>
      <rPr>
        <sz val="10"/>
        <rFont val="Times New Roman"/>
        <family val="1"/>
        <charset val="204"/>
      </rPr>
      <t xml:space="preserve">
Улучшение условий для работы сотрудников органов местного самоуправления</t>
    </r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</si>
  <si>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 xml:space="preserve">
Материально-техническое обеспечение деятельности по исполнению функций органов местного самоуправления</t>
    </r>
  </si>
  <si>
    <r>
      <rPr>
        <b/>
        <sz val="10"/>
        <rFont val="Times New Roman"/>
        <family val="1"/>
        <charset val="204"/>
      </rPr>
      <t>Основное мероприятие 5</t>
    </r>
    <r>
      <rPr>
        <sz val="10"/>
        <rFont val="Times New Roman"/>
        <family val="1"/>
        <charset val="204"/>
      </rPr>
      <t xml:space="preserve">
Обеспечение безопасных условий и охраны труда
</t>
    </r>
  </si>
  <si>
    <r>
      <rPr>
        <b/>
        <sz val="10"/>
        <rFont val="Times New Roman"/>
        <family val="1"/>
        <charset val="204"/>
      </rPr>
      <t>Задача 3.</t>
    </r>
    <r>
      <rPr>
        <sz val="10"/>
        <rFont val="Times New Roman"/>
        <family val="1"/>
        <charset val="204"/>
      </rPr>
      <t xml:space="preserve"> 
Повышение эффективности мер по противодействию коррупции</t>
    </r>
  </si>
  <si>
    <r>
      <rPr>
        <b/>
        <sz val="10"/>
        <rFont val="Times New Roman"/>
        <family val="1"/>
        <charset val="204"/>
      </rPr>
      <t>Основное мероприятие 6</t>
    </r>
    <r>
      <rPr>
        <sz val="10"/>
        <rFont val="Times New Roman"/>
        <family val="1"/>
        <charset val="204"/>
      </rPr>
      <t xml:space="preserve">
Формирование и реализация плана по противодействию коррупции в муниципальном образовании</t>
    </r>
  </si>
  <si>
    <r>
      <rPr>
        <b/>
        <sz val="10"/>
        <rFont val="Times New Roman"/>
        <family val="1"/>
        <charset val="204"/>
      </rPr>
      <t>Основное мероприятие 7</t>
    </r>
    <r>
      <rPr>
        <sz val="10"/>
        <rFont val="Times New Roman"/>
        <family val="1"/>
        <charset val="204"/>
      </rPr>
      <t xml:space="preserve">
Реализация мер по противодействию коррупции в муниципальной службе</t>
    </r>
  </si>
  <si>
    <r>
      <rPr>
        <b/>
        <sz val="10"/>
        <rFont val="Times New Roman"/>
        <family val="1"/>
        <charset val="204"/>
      </rPr>
      <t>Задача 4.</t>
    </r>
    <r>
      <rPr>
        <sz val="10"/>
        <rFont val="Times New Roman"/>
        <family val="1"/>
        <charset val="204"/>
      </rPr>
      <t xml:space="preserve"> 
Укрепление и развитие ресурсной базы и инфраструктуры</t>
    </r>
  </si>
  <si>
    <r>
      <rPr>
        <b/>
        <sz val="10"/>
        <rFont val="Times New Roman"/>
        <family val="1"/>
        <charset val="204"/>
      </rPr>
      <t>Основное мероприятие 8</t>
    </r>
    <r>
      <rPr>
        <sz val="10"/>
        <rFont val="Times New Roman"/>
        <family val="1"/>
        <charset val="204"/>
      </rPr>
      <t xml:space="preserve">
Развитие материально-технической базы и инфраструктуры</t>
    </r>
  </si>
  <si>
    <r>
      <rPr>
        <b/>
        <sz val="10"/>
        <rFont val="Times New Roman"/>
        <family val="1"/>
        <charset val="204"/>
      </rPr>
      <t>Основное мероприятие 9</t>
    </r>
    <r>
      <rPr>
        <sz val="10"/>
        <rFont val="Times New Roman"/>
        <family val="1"/>
        <charset val="204"/>
      </rPr>
      <t xml:space="preserve">
Развитие и сопровождение информационно-технологической и телекоммуникационной инфраструктуры</t>
    </r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</si>
  <si>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Обеспечение деятельности муниципального учреждения «Муниципальный архив» муниципального образования город Оленегорск с подведомственной территорией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</si>
  <si>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
Обеспечение условий для выполнения уставной деятельности муниципального учреждения «Муниципальный архив» муниципального образования город Оленегорск с подведомственной территорией</t>
    </r>
  </si>
  <si>
    <r>
      <t xml:space="preserve">Задача 1.
</t>
    </r>
    <r>
      <rPr>
        <sz val="10"/>
        <rFont val="Times New Roman"/>
        <family val="1"/>
        <charset val="204"/>
      </rPr>
      <t>Эффективное управление муниципальными финансовыми активами и муниципальным долгом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</si>
  <si>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
Управление муниципальным долгом</t>
    </r>
  </si>
  <si>
    <r>
      <t xml:space="preserve">Задача 2.
</t>
    </r>
    <r>
      <rPr>
        <sz val="10"/>
        <rFont val="Times New Roman"/>
        <family val="1"/>
        <charset val="204"/>
      </rPr>
      <t>Развитие и сопровождение информационно-технологической инфраструктуры системы управления муниципальными финансами</t>
    </r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</si>
  <si>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 xml:space="preserve">
Сопровождение и развитие информационно-технологической инфраструктуры в сфере управления муниципальными финансами</t>
    </r>
  </si>
  <si>
    <r>
      <t xml:space="preserve">Задача 3.
</t>
    </r>
    <r>
      <rPr>
        <sz val="10"/>
        <rFont val="Times New Roman"/>
        <family val="1"/>
        <charset val="204"/>
      </rPr>
      <t>Совершенствование организации и осуществления бюджетного процесса</t>
    </r>
  </si>
  <si>
    <r>
      <rPr>
        <b/>
        <sz val="10"/>
        <rFont val="Times New Roman"/>
        <family val="1"/>
        <charset val="204"/>
      </rPr>
      <t xml:space="preserve">Основное мероприятие 3 </t>
    </r>
    <r>
      <rPr>
        <sz val="10"/>
        <rFont val="Times New Roman"/>
        <family val="1"/>
        <charset val="204"/>
      </rPr>
      <t xml:space="preserve">
Обеспечение организации и осуществления бюджетного процесса в муниципальном образовании</t>
    </r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</si>
  <si>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Обеспечение организации предоставления Услуг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</si>
  <si>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
Обеспечение деятельности многофункционального центра предоставления государственных и муниципальных услуг</t>
    </r>
  </si>
  <si>
    <r>
      <rPr>
        <b/>
        <sz val="10"/>
        <rFont val="Times New Roman"/>
        <family val="1"/>
        <charset val="204"/>
      </rPr>
      <t>Задача 2.</t>
    </r>
    <r>
      <rPr>
        <sz val="10"/>
        <rFont val="Times New Roman"/>
        <family val="1"/>
        <charset val="204"/>
      </rPr>
      <t xml:space="preserve">
Совершенствование форм межуровневого и межведомственного взаимодействия с различными структурами, осуществляющими предоставление Услуг</t>
    </r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</si>
  <si>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 xml:space="preserve">
Развитие архитектуры электронного правительства Муниципального образования</t>
    </r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</si>
  <si>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Формирование полной и достоверной информации о деятельности органов местного самоуправления и муниципальных учреждений города Оленегорска, их имущественном положении для внутренних и внешних пользователей; качественная организация и ведение бюджетного (бухгалтерского), налогового учета и отчетности, предоставление отчетности в налоговые органы, внебюджетные фонды, органы статистики, главному распорядителю средств; контроль за целевым расходованием бюджетных и внебюджетных средств, использованием материальных, трудовых и финансовых ресурсов в соответствии с утвержденными нормативами</t>
    </r>
  </si>
  <si>
    <r>
      <t xml:space="preserve">Основное мероприятие 1
</t>
    </r>
    <r>
      <rPr>
        <sz val="10"/>
        <rFont val="Times New Roman"/>
        <family val="1"/>
        <charset val="204"/>
      </rPr>
      <t>Обеспечение деятельности по централизованному обслуживанию органов местного самоуправления и муниципальных учреждений города Оленегорска в сфере бухгалтерского учета и отчетности</t>
    </r>
  </si>
  <si>
    <t>Администрация города Оленегорска; начальник общего отдела; начальник МКУ "ЦБУ" города Оленегорска</t>
  </si>
  <si>
    <t>КУМИ Администрации города Оленегорска; отдел земельных отношений; начальник отдела</t>
  </si>
  <si>
    <t>УЭФ Администрации города Оленегорска;
отдел формирования и исполнения бюджета в составе УЭФ; начальник отдела</t>
  </si>
  <si>
    <t>МАУ "МФЦ" 
города Оленегорска; директор МАУ "МФЦ" города Оленегорска</t>
  </si>
  <si>
    <t>МКУ "ЦБУ" города Оленегорска; начальник МКУ "ЦБУ" города Оленегорска</t>
  </si>
  <si>
    <r>
      <t xml:space="preserve">Задача 1.                                              </t>
    </r>
    <r>
      <rPr>
        <sz val="10"/>
        <rFont val="Times New Roman"/>
        <family val="1"/>
        <charset val="204"/>
      </rPr>
      <t>Улучшение социального положения граждан старшего поколения и интеграция отдельных категорий граждан в обществе посредством участия в культурной жизни муниципального образования</t>
    </r>
  </si>
  <si>
    <r>
      <t xml:space="preserve">Основное мероприятие 1.                                     </t>
    </r>
    <r>
      <rPr>
        <sz val="10"/>
        <rFont val="Times New Roman"/>
        <family val="1"/>
        <charset val="204"/>
      </rPr>
      <t>Обеспечение проведения мероприятий по улучшению положения отдельных категорий граждан</t>
    </r>
  </si>
  <si>
    <r>
      <t xml:space="preserve"> 1.2.</t>
    </r>
    <r>
      <rPr>
        <sz val="10"/>
        <rFont val="Times New Roman"/>
        <family val="1"/>
        <charset val="204"/>
      </rPr>
      <t xml:space="preserve">    </t>
    </r>
  </si>
  <si>
    <r>
      <t xml:space="preserve">Задача 2.                                                   </t>
    </r>
    <r>
      <rPr>
        <sz val="10"/>
        <rFont val="Times New Roman"/>
        <family val="1"/>
        <charset val="204"/>
      </rPr>
      <t>Повышение эффективности дополнительных мер социальной поддержки отдельным категориям граждан и социально ориентированным некоммерческим организациям</t>
    </r>
  </si>
  <si>
    <r>
      <t xml:space="preserve">Основное мероприятие 2.                                               </t>
    </r>
    <r>
      <rPr>
        <sz val="10"/>
        <rFont val="Times New Roman"/>
        <family val="1"/>
        <charset val="204"/>
      </rPr>
      <t>Оказание социальной поддержки отдельным категориям граждан, в соответствии с муниципальными правовыми актами</t>
    </r>
  </si>
  <si>
    <r>
      <rPr>
        <sz val="10"/>
        <rFont val="Times New Roman"/>
        <family val="1"/>
        <charset val="204"/>
      </rPr>
      <t>Мероприятие 2.2.</t>
    </r>
    <r>
      <rPr>
        <b/>
        <sz val="10"/>
        <rFont val="Times New Roman"/>
        <family val="1"/>
        <charset val="204"/>
      </rPr>
      <t xml:space="preserve">                                                    </t>
    </r>
    <r>
      <rPr>
        <sz val="10"/>
        <rFont val="Times New Roman"/>
        <family val="1"/>
        <charset val="204"/>
      </rPr>
      <t>Возмещение расходов, связанных с предоставлением льготного посещения общего отделения бани отдельным категориям граждан</t>
    </r>
  </si>
  <si>
    <r>
      <t xml:space="preserve">Основное мероприятие 3.                                                                             </t>
    </r>
    <r>
      <rPr>
        <sz val="10"/>
        <rFont val="Times New Roman"/>
        <family val="1"/>
        <charset val="204"/>
      </rPr>
      <t>Оказание поддержки социально-ориентированным некоммерческим организациям</t>
    </r>
  </si>
  <si>
    <r>
      <rPr>
        <b/>
        <sz val="10"/>
        <rFont val="Times New Roman"/>
        <family val="1"/>
        <charset val="204"/>
      </rPr>
      <t xml:space="preserve">Основное мероприятие 4. </t>
    </r>
    <r>
      <rPr>
        <sz val="10"/>
        <rFont val="Times New Roman"/>
        <family val="1"/>
        <charset val="204"/>
      </rPr>
      <t xml:space="preserve">                           Предоставление социальных выплат молодым семьям на приобретение (строительство) жилых помещений</t>
    </r>
  </si>
  <si>
    <r>
      <t>Основное мероприятие 5.</t>
    </r>
    <r>
      <rPr>
        <sz val="10"/>
        <rFont val="Times New Roman"/>
        <family val="1"/>
        <charset val="204"/>
      </rPr>
      <t xml:space="preserve">
Обеспечение социальных гарантий и усиление адресной направленности мер социальной поддержки отдельных категорий граждан в соответствии с законодательством Мурманской области</t>
    </r>
  </si>
  <si>
    <r>
      <t>Основное мероприятие 6.</t>
    </r>
    <r>
      <rPr>
        <sz val="10"/>
        <rFont val="Times New Roman"/>
        <family val="1"/>
        <charset val="204"/>
      </rPr>
      <t xml:space="preserve">
Обеспечение социальных гарантий  детям-сиротам и детям, оставшимся без попечения родителей, лицам из их числа и граждан, принявших их на воспитание в семью</t>
    </r>
  </si>
  <si>
    <r>
      <t xml:space="preserve">Задача 1.                                         </t>
    </r>
    <r>
      <rPr>
        <sz val="10"/>
        <rFont val="Times New Roman"/>
        <family val="1"/>
        <charset val="204"/>
      </rPr>
      <t>Обеспечение доступности социокультурных объектов для инвалидов и иных маломобильных групп населения</t>
    </r>
  </si>
  <si>
    <r>
      <t xml:space="preserve">Основное мероприятие 1. </t>
    </r>
    <r>
      <rPr>
        <sz val="10"/>
        <rFont val="Times New Roman"/>
        <family val="1"/>
        <charset val="204"/>
      </rPr>
      <t xml:space="preserve">                           Проведение ремонтов в целях обеспечения доступности социокультурных объектов для инвалидов и иных маломобильных групп населения</t>
    </r>
  </si>
  <si>
    <r>
      <t xml:space="preserve">Задача 2.   </t>
    </r>
    <r>
      <rPr>
        <sz val="10"/>
        <rFont val="Times New Roman"/>
        <family val="1"/>
        <charset val="204"/>
      </rPr>
      <t xml:space="preserve">                                                            Улучшение качества жизни инвалидов, поддержка их социального статуса</t>
    </r>
  </si>
  <si>
    <r>
      <t>Основное мероприятие 2.</t>
    </r>
    <r>
      <rPr>
        <sz val="10"/>
        <rFont val="Times New Roman"/>
        <family val="1"/>
        <charset val="204"/>
      </rPr>
      <t xml:space="preserve">                             Обеспечение проезда инвалидов в лечебные учреждения </t>
    </r>
  </si>
  <si>
    <r>
      <rPr>
        <sz val="10"/>
        <rFont val="Times New Roman"/>
        <family val="1"/>
        <charset val="204"/>
      </rPr>
      <t xml:space="preserve">Мероприятие 2.1.   </t>
    </r>
    <r>
      <rPr>
        <b/>
        <sz val="10"/>
        <rFont val="Times New Roman"/>
        <family val="1"/>
        <charset val="204"/>
      </rPr>
      <t xml:space="preserve">                                  </t>
    </r>
    <r>
      <rPr>
        <sz val="10"/>
        <rFont val="Times New Roman"/>
        <family val="1"/>
        <charset val="204"/>
      </rPr>
      <t>Компенсация расходов организации, предоставляющей транспорт для транспортировки инвалидов на гемодиализ в диализные центры Мурманской области</t>
    </r>
  </si>
  <si>
    <r>
      <t>Мероприятие 2.2.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              Компенсация оплаты проезда в диализные центры, на лечение или обследование в областные лечебные учреждения по направлениям государственного областного бюджетного учреждения здравоохранения "Оленегорская центральная городская больница" инвалидам, детям-инвалидам, а также сопровождающим их лицам</t>
    </r>
  </si>
  <si>
    <t>обеспечено содержание специалиста</t>
  </si>
  <si>
    <t>обеспечено предоставление выплаты</t>
  </si>
  <si>
    <r>
      <rPr>
        <b/>
        <sz val="10"/>
        <rFont val="Times New Roman"/>
        <family val="1"/>
        <charset val="204"/>
      </rPr>
      <t>Задача 1</t>
    </r>
    <r>
      <rPr>
        <sz val="10"/>
        <rFont val="Times New Roman"/>
        <family val="1"/>
        <charset val="204"/>
      </rPr>
      <t xml:space="preserve">                                                                     Обеспечение эффективности использования и распоряжения муниципального жилого и нежилого фонда</t>
    </r>
  </si>
  <si>
    <r>
      <t xml:space="preserve">Основное мероприятие 1 </t>
    </r>
    <r>
      <rPr>
        <sz val="10"/>
        <rFont val="Times New Roman"/>
        <family val="1"/>
        <charset val="204"/>
      </rPr>
      <t xml:space="preserve">                                                      Обеспечение содержания, обслуживания и эксплуатации муниципального жилого и нежилого фонда</t>
    </r>
  </si>
  <si>
    <r>
      <rPr>
        <b/>
        <sz val="10"/>
        <rFont val="Times New Roman"/>
        <family val="1"/>
        <charset val="204"/>
      </rPr>
      <t xml:space="preserve">Основное мероприятие 2  </t>
    </r>
    <r>
      <rPr>
        <sz val="10"/>
        <rFont val="Times New Roman"/>
        <family val="1"/>
        <charset val="204"/>
      </rPr>
      <t xml:space="preserve">                                                 Обеспечение проведения капитального ремонта, ремонта, консервации муниципального жилого и нежилого фонда                     </t>
    </r>
  </si>
  <si>
    <r>
      <t xml:space="preserve">Задача 1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Организация работ по содержанию объектов уличного освещения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</si>
  <si>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                                                 Обеспечение содержания и эксплуатации объектов уличного освещения</t>
    </r>
  </si>
  <si>
    <r>
      <rPr>
        <b/>
        <sz val="10"/>
        <rFont val="Times New Roman"/>
        <family val="1"/>
        <charset val="204"/>
      </rPr>
      <t>Задача 1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Обеспечение городских территорий объектами детской игровой и спортивной инфрастуктуры</t>
    </r>
  </si>
  <si>
    <r>
      <rPr>
        <b/>
        <sz val="10"/>
        <rFont val="Times New Roman"/>
        <family val="1"/>
        <charset val="204"/>
      </rPr>
      <t xml:space="preserve">Основное мероприятие 1 </t>
    </r>
    <r>
      <rPr>
        <sz val="10"/>
        <rFont val="Times New Roman"/>
        <family val="1"/>
        <charset val="204"/>
      </rPr>
      <t xml:space="preserve">                                                      Организация и проведение работ по установке детских игровых и спортивных площадок </t>
    </r>
  </si>
  <si>
    <r>
      <rPr>
        <b/>
        <sz val="10"/>
        <rFont val="Times New Roman"/>
        <family val="1"/>
        <charset val="204"/>
      </rPr>
      <t>Задача 1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Создание условий для успешной реализации муниципальных функций в области жилищно-коммунального хозяйства, благоустройства, градостроительства, транспортного обслуживания населения, охраны окружающей среды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</si>
  <si>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                                               Обеспечение деятельности Муниципального казенного учреждения «Управление городского хозяйства» муниципального образования город Оленегорск с подведомственной территорией</t>
    </r>
  </si>
  <si>
    <r>
      <rPr>
        <b/>
        <sz val="10"/>
        <rFont val="Times New Roman"/>
        <family val="1"/>
        <charset val="204"/>
      </rPr>
      <t xml:space="preserve">Задача 1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Выполнение работ по капитальному ремонту сетей  и объектов теплоснабжения, водоснабжения</t>
    </r>
  </si>
  <si>
    <r>
      <rPr>
        <b/>
        <sz val="10"/>
        <rFont val="Times New Roman"/>
        <family val="1"/>
        <charset val="204"/>
      </rPr>
      <t xml:space="preserve">Задача 1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Организация и проведение капитального ремонта многоквартирных домов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</si>
  <si>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                                                                 Проведение капитального ремонта общего имущества в многоквартирных домах</t>
    </r>
  </si>
  <si>
    <r>
      <rPr>
        <b/>
        <sz val="10"/>
        <rFont val="Times New Roman"/>
        <family val="1"/>
        <charset val="204"/>
      </rPr>
      <t xml:space="preserve">Задача 1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Организация и проведение мероприятий по благоустройству городской среды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</si>
  <si>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 xml:space="preserve">                                                                 Проведение мероприятий по благоустройству дворовых территорий</t>
    </r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</si>
  <si>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 xml:space="preserve">                                                                 Проведение мероприятий по благоустройству муниципальных территорий общего пользования</t>
    </r>
  </si>
  <si>
    <t>МКУ «УГХ» г.Оленегорска; начальник МКУ "УГХ" г.Оленегорска</t>
  </si>
  <si>
    <t>МКУ "УГХ" г. Оленегорска;               начальник МКУ "УГХ" г.Оленегорска</t>
  </si>
  <si>
    <t>МКУ «УГХ» г.Оленегорска; инженер I категории производственно-технического отдела инженерной службы</t>
  </si>
  <si>
    <t xml:space="preserve">МКУ «УГХ» г.Оленегорска; инженер I категории производственно-технического отдела инженерной службы </t>
  </si>
  <si>
    <t>КУМИ Администрации города Оленегорска; отдел имущественных отношений; ведущий специалист отдела</t>
  </si>
  <si>
    <t>объем выполненных работ по санобработке и санитарной очистке жилых и нежилых помещений - 60,0%</t>
  </si>
  <si>
    <t>обеспечено содержание объектов муниципальной казны</t>
  </si>
  <si>
    <t>МКУ «УГХ» г.Оленегорска; начальник отдела архитектуры, строительства и дорожного хозяйства</t>
  </si>
  <si>
    <t>МКУ «УГХ» г.Оленегорска; специалист II категории производственно-технического отдела инженерной службы</t>
  </si>
  <si>
    <t>обеспечено выполнение муниципальных функций, возложенных на МКУ "УГХ" г.Оленегорска</t>
  </si>
  <si>
    <t>исполнение требований действующего законодательства при подготовке к работе в осенне-зимний период</t>
  </si>
  <si>
    <t>выполненние обязательств по оплате взносов за капитальный ремонт муниципальных квартир</t>
  </si>
  <si>
    <t>обеспечена реализация мер социальной поддержки</t>
  </si>
  <si>
    <t xml:space="preserve">МУНИЦИПАЛЬНАЯ ПРОГРАММА  "Развитие системы образования муниципального образования город Оленегорск с подведомственной территорией" </t>
  </si>
  <si>
    <t>Фактическая (предполагаемая) дата начала реализации мероприятия</t>
  </si>
  <si>
    <r>
      <t xml:space="preserve">Задача 1.1.                                                    </t>
    </r>
    <r>
      <rPr>
        <sz val="10"/>
        <rFont val="Times New Roman"/>
        <family val="1"/>
        <charset val="204"/>
      </rPr>
      <t>Повышение конкурентоспособности субъектов малого и среднего предпринимательства, развитие конкурентной среды</t>
    </r>
  </si>
  <si>
    <r>
      <rPr>
        <b/>
        <sz val="10"/>
        <rFont val="Times New Roman"/>
        <family val="1"/>
        <charset val="204"/>
      </rPr>
      <t xml:space="preserve">Основное мероприятие 1.                </t>
    </r>
    <r>
      <rPr>
        <sz val="10"/>
        <rFont val="Times New Roman"/>
        <family val="1"/>
        <charset val="204"/>
      </rPr>
      <t>Организация и проведение городских мероприятий с участием субъектов малого и среднего предпринимательства</t>
    </r>
  </si>
  <si>
    <t>Мероприятие 1.1.                           Проведение выставок, ярмарок с участием субъектов малого и среднего предпринимательства</t>
  </si>
  <si>
    <t>проведение мероприятий в рамках содействия продвижению товаров и услуг на новые рынки сбыта</t>
  </si>
  <si>
    <t>Мероприятие 1.2.                          Проведение конкурсов среди предпринимателей, в том числе "Предприниматель года"</t>
  </si>
  <si>
    <r>
      <t xml:space="preserve">Задача 2.1.                                        </t>
    </r>
    <r>
      <rPr>
        <sz val="10"/>
        <rFont val="Times New Roman"/>
        <family val="1"/>
        <charset val="204"/>
      </rPr>
      <t>Оказание поддержки субъектам малого и среднего предпринимательства</t>
    </r>
  </si>
  <si>
    <r>
      <rPr>
        <b/>
        <sz val="10"/>
        <rFont val="Times New Roman"/>
        <family val="1"/>
        <charset val="204"/>
      </rPr>
      <t>Основное мероприятие 2.</t>
    </r>
    <r>
      <rPr>
        <sz val="10"/>
        <rFont val="Times New Roman"/>
        <family val="1"/>
        <charset val="204"/>
      </rPr>
      <t xml:space="preserve">                    Оказание информационной, консультационной поддержки субъектам малого и среднего предпринимательства, а также поддержки в области подготовки, переподготовки и повышения квалификации кадров</t>
    </r>
  </si>
  <si>
    <t>Мероприятие 2.1.                                  Организация деятельности бизнес-зала</t>
  </si>
  <si>
    <r>
      <rPr>
        <b/>
        <sz val="10"/>
        <rFont val="Times New Roman"/>
        <family val="1"/>
        <charset val="204"/>
      </rPr>
      <t>Основное мероприятие 3.</t>
    </r>
    <r>
      <rPr>
        <sz val="10"/>
        <rFont val="Times New Roman"/>
        <family val="1"/>
        <charset val="204"/>
      </rPr>
      <t xml:space="preserve">                                       Развитие торговой деятельности</t>
    </r>
  </si>
  <si>
    <t>КУМИ Администрации города Оленегорска; МКУ "УГХ" г.Оленегорска; производственно-технический отдел инженерной службы</t>
  </si>
  <si>
    <t>Меропритяие 3.1.                                                     Сбор сведений для формирования и ведения торгового реестра</t>
  </si>
  <si>
    <r>
      <rPr>
        <b/>
        <sz val="10"/>
        <rFont val="Times New Roman"/>
        <family val="1"/>
        <charset val="204"/>
      </rPr>
      <t>Основное мероприятие 4.</t>
    </r>
    <r>
      <rPr>
        <sz val="10"/>
        <rFont val="Times New Roman"/>
        <family val="1"/>
        <charset val="204"/>
      </rPr>
      <t xml:space="preserve">                                Оказание финансовой поддержки субъектам малого и среднего предпринимательства</t>
    </r>
  </si>
  <si>
    <t>Мероприятие 4.1.                           Предоставление начинающим предпринимателям грантов на создание собственного бизнеса</t>
  </si>
  <si>
    <t>2.1.4.</t>
  </si>
  <si>
    <r>
      <rPr>
        <b/>
        <sz val="10"/>
        <rFont val="Times New Roman"/>
        <family val="1"/>
        <charset val="204"/>
      </rPr>
      <t>Основное мероприятие 5.</t>
    </r>
    <r>
      <rPr>
        <sz val="10"/>
        <rFont val="Times New Roman"/>
        <family val="1"/>
        <charset val="204"/>
      </rPr>
      <t xml:space="preserve">                       Оказание имущественной поддержки субъектам малого и среднего предпринимательства</t>
    </r>
  </si>
  <si>
    <t>2.1.4.1.</t>
  </si>
  <si>
    <t>Мероприятие 5.1.                         Предоставление льготной аренды субъектам малого и среднего предпринимательства</t>
  </si>
  <si>
    <r>
      <rPr>
        <b/>
        <sz val="10"/>
        <rFont val="Times New Roman"/>
        <family val="1"/>
        <charset val="204"/>
      </rPr>
      <t>Задача 3.1.</t>
    </r>
    <r>
      <rPr>
        <sz val="10"/>
        <rFont val="Times New Roman"/>
        <family val="1"/>
        <charset val="204"/>
      </rPr>
      <t xml:space="preserve">                                    Обеспечение взаимодействия органов местного самоуправления муниципального образования город Оленегорск с предпринимателями для решени экономических и социальных задач </t>
    </r>
  </si>
  <si>
    <r>
      <rPr>
        <b/>
        <sz val="10"/>
        <rFont val="Times New Roman"/>
        <family val="1"/>
        <charset val="204"/>
      </rPr>
      <t xml:space="preserve">Основное мероприятие 6.                  </t>
    </r>
    <r>
      <rPr>
        <sz val="10"/>
        <rFont val="Times New Roman"/>
        <family val="1"/>
        <charset val="204"/>
      </rPr>
      <t>Организация работы Совета по поддержке и развитию малого и среднего предпринимательства при Администрации города</t>
    </r>
  </si>
  <si>
    <t>Отдел по культуре, спорту и делам молодежи Администрации города Оленегорска</t>
  </si>
  <si>
    <t>2.1.1.6.</t>
  </si>
  <si>
    <t>Мероприятие 1.6.                                        Дооборудование объктов муниципального дошкольного образовательного учреждения "Детский сад № 6 "Родничок" комбинированного вида (приобретение основных средств и материальных запасов для слепых и слабовидящих граждан)</t>
  </si>
  <si>
    <t>2.1.1.7.</t>
  </si>
  <si>
    <t>Мероприятие 1.7.                                        Дооборудование объктов муниципального дошкольного образовательного учреждения "Детский сад № 12 "Сказка" (приобретение основных средств и материальных запасов для слепых и слабовидящих граждан)</t>
  </si>
  <si>
    <t>2.1.1.8.</t>
  </si>
  <si>
    <t>Мероприятие 1.8.                                        Поставка продукции для граждан с ограниченными возможностями (слабовидящих) в МОУ СОШ № 4</t>
  </si>
  <si>
    <t>2.1.1.9.</t>
  </si>
  <si>
    <t>Мероприятие 1.9.                                          Дооборудование объектов муниципального дошкольного образовательного учреждения детский сад № 15 "Золотая рыбка" комбинированного вида (приобретение основных средств и материальных запасов для слепых и слабовидящих граждан)</t>
  </si>
  <si>
    <t>из них:</t>
  </si>
  <si>
    <t xml:space="preserve"> - частичная компенсация дополнительных расходов на повышение оплаты труда работников муниципальных учреждений в связи с доведением оплаты труда до минимального размера оплаты труда</t>
  </si>
  <si>
    <t xml:space="preserve"> - повышение оплаты труда работников муниипальных учреждений культуры повышение оплаты труда которых предусмотрено Указами Президента Российской Федерации </t>
  </si>
  <si>
    <t xml:space="preserve"> - 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</t>
  </si>
  <si>
    <t xml:space="preserve">Мероприятие 1.4.                                           Налог на имущество организаций     </t>
  </si>
  <si>
    <r>
      <rPr>
        <b/>
        <sz val="10"/>
        <rFont val="Times New Roman"/>
        <family val="1"/>
        <charset val="204"/>
      </rPr>
      <t xml:space="preserve">Основное мероприятие 3.                                   </t>
    </r>
    <r>
      <rPr>
        <sz val="10"/>
        <rFont val="Times New Roman"/>
        <family val="1"/>
        <charset val="204"/>
      </rPr>
      <t>Укрепление материально-технической базы и оснащение оборудованием детских школ искусств</t>
    </r>
  </si>
  <si>
    <t>Мероприятие 3.1.                                      Оснащение музыкальными инструментами детских школ искусств</t>
  </si>
  <si>
    <t>директор Музыкальной школы г.Оленегорска</t>
  </si>
  <si>
    <t>Мероприятие 1.5.
Оказание материальной помощи ветеранам Великой отечественной войны ко Дню победы</t>
  </si>
  <si>
    <t>Мероприятие 1.6.
Оказание материальной помощи ветеранам Великой отечественной войны к годовщине освобождения Заполярья от немецко-фашистских захватчиков</t>
  </si>
  <si>
    <t>Мероприятие 1.7.
Обеспечение проведения праздничных мероприятий для ветеранов Великой отечественной войны ко дню Победы</t>
  </si>
  <si>
    <t>Мероприятие 1.8.
Обеспечение проведения праздничных мероприятий к годовщине освобождения Заполярья</t>
  </si>
  <si>
    <t>2017 год</t>
  </si>
  <si>
    <t>2016 год</t>
  </si>
  <si>
    <t>2.1.2.3.</t>
  </si>
  <si>
    <t>Мероприятие 2.3.
Развитие и укрепление материально-технической базы культурно-досуговых учреждений</t>
  </si>
  <si>
    <t>2.1.2.4.</t>
  </si>
  <si>
    <t>2019 год</t>
  </si>
  <si>
    <t>2.1.2.5.</t>
  </si>
  <si>
    <t>Мероприятие 2.5.
Капитальный ремонт кровли Дома культуры "Горняк" МУК "Центр культуры и досуга "Полярная звезда" г.Оленегорска</t>
  </si>
  <si>
    <t>Мероприятие 2.4.
Частичный ремонт фасада Дома культуры "Горняк" МУК "Центр культуры и досуга "Полярная звезда" г.Оленегорска</t>
  </si>
  <si>
    <t>2.1.2.6.</t>
  </si>
  <si>
    <t>Мероприятие 2.6.
Приобретение уличной новогодней ели с комплектом иллюминации</t>
  </si>
  <si>
    <r>
      <t xml:space="preserve">Основное мероприятие 3.                          </t>
    </r>
    <r>
      <rPr>
        <sz val="10"/>
        <rFont val="Times New Roman"/>
        <family val="1"/>
        <charset val="204"/>
      </rPr>
      <t>Предоставление грантов в форме субсидий из бюджета муниципального образования на реализацию проектов в сфере культуры</t>
    </r>
  </si>
  <si>
    <t>Мероприятие 3.1.
Предоставление грантов в форме субсидии на организацию деятельности клубных формирований самодеятельного народного творчества</t>
  </si>
  <si>
    <t>2.1.3.2.</t>
  </si>
  <si>
    <t>Мероприятие 3.2.
Предоставление грантов в форме субсидии на оказание услуг по проведению культурно-массовых мероприятий</t>
  </si>
  <si>
    <t xml:space="preserve"> - 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</t>
  </si>
  <si>
    <t>3.1.1.8.</t>
  </si>
  <si>
    <r>
      <t>Мероприятие 1.8.</t>
    </r>
    <r>
      <rPr>
        <b/>
        <sz val="10"/>
        <rFont val="Times New Roman"/>
        <family val="1"/>
        <charset val="204"/>
      </rPr>
      <t xml:space="preserve">                                                      </t>
    </r>
    <r>
      <rPr>
        <sz val="10"/>
        <rFont val="Times New Roman"/>
        <family val="1"/>
        <charset val="204"/>
      </rPr>
      <t>Налог на имущество организаций</t>
    </r>
  </si>
  <si>
    <r>
      <rPr>
        <b/>
        <sz val="10"/>
        <rFont val="Times New Roman"/>
        <family val="1"/>
        <charset val="204"/>
      </rPr>
      <t xml:space="preserve">Основное мероприятие 2.                                                      </t>
    </r>
    <r>
      <rPr>
        <sz val="10"/>
        <rFont val="Times New Roman"/>
        <family val="1"/>
        <charset val="204"/>
      </rPr>
      <t>Модернизация материально-технической базы библиотек</t>
    </r>
  </si>
  <si>
    <r>
      <t>Мероприятие 2.1.</t>
    </r>
    <r>
      <rPr>
        <b/>
        <sz val="10"/>
        <rFont val="Times New Roman"/>
        <family val="1"/>
        <charset val="204"/>
      </rPr>
      <t xml:space="preserve">                                                      </t>
    </r>
    <r>
      <rPr>
        <sz val="10"/>
        <rFont val="Times New Roman"/>
        <family val="1"/>
        <charset val="204"/>
      </rPr>
      <t>Модернизация материально-технической базы библиотек</t>
    </r>
  </si>
  <si>
    <t>5.2.2.</t>
  </si>
  <si>
    <t>5.2.2.1.</t>
  </si>
  <si>
    <t>Мероприятие 1.3.
Проведение семинаров для специалистов в сфере профилактики негативных явлений в молодежной среде</t>
  </si>
  <si>
    <t>Мероприятие 1.7.                                   Обеспечение участия спортивных сборных команд в официальных спортивных мероприятиях (уровень соревнований - всероссийский)</t>
  </si>
  <si>
    <r>
      <rPr>
        <sz val="10"/>
        <rFont val="Times New Roman"/>
        <family val="1"/>
        <charset val="204"/>
      </rPr>
      <t>Мероприятие 1.8.</t>
    </r>
    <r>
      <rPr>
        <b/>
        <sz val="10"/>
        <rFont val="Times New Roman"/>
        <family val="1"/>
        <charset val="204"/>
      </rPr>
      <t xml:space="preserve">                                 </t>
    </r>
    <r>
      <rPr>
        <sz val="10"/>
        <rFont val="Times New Roman"/>
        <family val="1"/>
        <charset val="204"/>
      </rPr>
      <t>Обеспечение участия спортивных сборных команд в официальных спортивных мероприятиях (уровень соревнований - межрегиональный)</t>
    </r>
  </si>
  <si>
    <t>Мероприятие 1.9.                            Организация методической работы по внедрению комплекса ГТО</t>
  </si>
  <si>
    <t>216 год</t>
  </si>
  <si>
    <t>1.1.1.13.</t>
  </si>
  <si>
    <t>Мероприятие 1.13.                                                       Текущий ремонт помещений МУС "УСЦ"</t>
  </si>
  <si>
    <t>1.1.1.14.</t>
  </si>
  <si>
    <t>Мероприятие 1.14.                                                       Обеспечение участия спортивных сборных команд в официальных спортивных мероприятиях (уровень соревнований - региональный</t>
  </si>
  <si>
    <t>1.1.1.15.</t>
  </si>
  <si>
    <r>
      <rPr>
        <sz val="10"/>
        <rFont val="Times New Roman"/>
        <family val="1"/>
        <charset val="204"/>
      </rPr>
      <t xml:space="preserve">Мероприятие 3.1.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Замена витражного остекления здания Ледового дворца спорта со стороны Ленинградского проспекта, частичный ремонт фасада</t>
    </r>
  </si>
  <si>
    <r>
      <t xml:space="preserve">Основное мероприятие 3.                              </t>
    </r>
    <r>
      <rPr>
        <sz val="10"/>
        <rFont val="Times New Roman"/>
        <family val="1"/>
        <charset val="204"/>
      </rPr>
      <t>Приведение в надлежащее состояние фасадов зданий в центральных местах празднования</t>
    </r>
  </si>
  <si>
    <t>Подпрограмма 3 «Подготовка спортивного резерва»</t>
  </si>
  <si>
    <r>
      <t xml:space="preserve">Задача 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Создание условий для подготовки спортивного резерва</t>
    </r>
  </si>
  <si>
    <r>
      <t xml:space="preserve">Основное мероприятие 1.                              </t>
    </r>
    <r>
      <rPr>
        <sz val="10"/>
        <rFont val="Times New Roman"/>
        <family val="1"/>
        <charset val="204"/>
      </rPr>
      <t>Реализация дополнительных общеобразовательных программ и программ спортивной подготовки в сфере физической культуры и спорта</t>
    </r>
  </si>
  <si>
    <r>
      <rPr>
        <sz val="10"/>
        <rFont val="Times New Roman"/>
        <family val="1"/>
        <charset val="204"/>
      </rPr>
      <t xml:space="preserve">Мероприятие 1.1. 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Реализация дополнительных общеразвивающих программ</t>
    </r>
  </si>
  <si>
    <r>
      <rPr>
        <sz val="10"/>
        <rFont val="Times New Roman"/>
        <family val="1"/>
        <charset val="204"/>
      </rPr>
      <t xml:space="preserve">Мероприятие 1.2. 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Реализация программ спортивной подготовки</t>
    </r>
  </si>
  <si>
    <t xml:space="preserve">  - частичная компенсация дополнительных расходов на повышение оплаты труда работников муниципальных учреждений в связи с доведением оплаты труда до минимального размера оплаты труда</t>
  </si>
  <si>
    <r>
      <rPr>
        <sz val="10"/>
        <rFont val="Times New Roman"/>
        <family val="1"/>
        <charset val="204"/>
      </rPr>
      <t xml:space="preserve">Мероприятие 1.3.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Организация и проведение официальных физкультурных (физкультурно-оздоровительных) и спортивных мероприятий</t>
    </r>
  </si>
  <si>
    <r>
      <rPr>
        <sz val="10"/>
        <rFont val="Times New Roman"/>
        <family val="1"/>
        <charset val="204"/>
      </rPr>
      <t xml:space="preserve">Мероприятие 1.4.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Обеспечение участия спортивных сборных команд в официальных спортивных мероприятиях</t>
    </r>
  </si>
  <si>
    <r>
      <rPr>
        <sz val="10"/>
        <rFont val="Times New Roman"/>
        <family val="1"/>
        <charset val="204"/>
      </rPr>
      <t xml:space="preserve">Мероприятие 1.5.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Компенсация расходов на оплату стоимости проезда и провозу багажа к месту использования отпуска и обратно; компенсация расходов,связанных с проездом при переезде из районов Крайнего Севера;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</t>
    </r>
  </si>
  <si>
    <r>
      <rPr>
        <sz val="10"/>
        <rFont val="Times New Roman"/>
        <family val="1"/>
        <charset val="204"/>
      </rPr>
      <t xml:space="preserve">Мероприятие 1.6.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Налог на имущество организаций</t>
    </r>
  </si>
  <si>
    <t xml:space="preserve">Мероприятие 1.1.1.1.                                    Возмещение затрат транспортным организациям и индивидуальным предпринимателям от оказания услуг по перевозке пассажиров по социально-значимым маршрутам            </t>
  </si>
  <si>
    <t xml:space="preserve"> 1.1.1.2. </t>
  </si>
  <si>
    <t>Мероприятие 1.1.1.2.                                    Установление регулируемых тарифов на перевозки пассажиров и багажа автомобильным транспортом и городским наземным электрическим транспортом</t>
  </si>
  <si>
    <t xml:space="preserve"> 1.1.1.3. </t>
  </si>
  <si>
    <t>Мероприятие 1.1.1.3.                                    Предоставление льготного проезда на городском электрическом и автомобильном транспорте общего пользования обучающимся в государственных областных и муниципальных образовательных организациях Мурманской области</t>
  </si>
  <si>
    <t>2016-2017</t>
  </si>
  <si>
    <t xml:space="preserve">Мероприятие 2.1.1.15                                          Ремонт автомобильных дорог общего пользования местного значения Спортивного проезда и улицы Сыромятникова г. Оленегорска и н.п. Высокий                             </t>
  </si>
  <si>
    <t>2.1.1.23</t>
  </si>
  <si>
    <t>2.1.1.24</t>
  </si>
  <si>
    <t>2.1.1.25</t>
  </si>
  <si>
    <t>Мероприятие 1.1.1.4.              Приобретение основных средств для МДОУ № 6 "Родничок"</t>
  </si>
  <si>
    <t xml:space="preserve">Мероприятие 3.2.1.3.                          Компенсация расходов на оплату стоимости проезда и провоза багажа к месту использования отпуска и обратно;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 </t>
  </si>
  <si>
    <t>2016-2017 годы</t>
  </si>
  <si>
    <t>работы по монтажу принудительной вытяжной вентиляции в лабораторном шкафу в кабинете химии</t>
  </si>
  <si>
    <t>капитальный ремонт электрических сетей</t>
  </si>
  <si>
    <t>выполнение работ по ремонту кровли</t>
  </si>
  <si>
    <t>приобретение материальных запасов</t>
  </si>
  <si>
    <t>ремонт вентиляционной системы спортивного зала</t>
  </si>
  <si>
    <t>приобретение и установка оборудования для спортивной площадки</t>
  </si>
  <si>
    <t>приобретение спортивного инвентаря и оборудования</t>
  </si>
  <si>
    <t>капитальный ремонт трубопровода хозяйственно-питьевого и пожарного водопроводов в подвальном помещении</t>
  </si>
  <si>
    <t>установка ограждения центрального стадиона</t>
  </si>
  <si>
    <t>ремонт прачечной</t>
  </si>
  <si>
    <t>работы по замене дверей на лестничных клетках</t>
  </si>
  <si>
    <t>выполнение работ по капитальному ремонту прачечной</t>
  </si>
  <si>
    <t>выполнение работ по установке противопожарной двери в помещении пищеблока</t>
  </si>
  <si>
    <t>работы по установке дверей эвакуационных выходов</t>
  </si>
  <si>
    <t>выполнение работ по установке систем внутреннего видеонаблюдения</t>
  </si>
  <si>
    <t>выполнение работ по оборудованию площадки под мусоросборник</t>
  </si>
  <si>
    <t>приобретение дверных блоков для учебных кабинетов и туалетных комнат</t>
  </si>
  <si>
    <t>выполнение работ по замене систем холодного водоснабжения и канализации</t>
  </si>
  <si>
    <t>ремонт крыльца и установка козырька</t>
  </si>
  <si>
    <t>7.3.</t>
  </si>
  <si>
    <t>7.3.1.</t>
  </si>
  <si>
    <t>7.3.1.1.</t>
  </si>
  <si>
    <r>
      <rPr>
        <b/>
        <sz val="10"/>
        <rFont val="Times New Roman"/>
        <family val="1"/>
        <charset val="204"/>
      </rPr>
      <t>Задача 7.3.</t>
    </r>
    <r>
      <rPr>
        <sz val="10"/>
        <rFont val="Times New Roman"/>
        <family val="1"/>
        <charset val="204"/>
      </rPr>
      <t xml:space="preserve">
Организация отдыха и занятости детей и подростков в форме дворовых площадок, организованных на базе муниципальных образовательных организаций</t>
    </r>
  </si>
  <si>
    <r>
      <t xml:space="preserve">Основное мероприятие 7.3.1.
</t>
    </r>
    <r>
      <rPr>
        <sz val="10"/>
        <rFont val="Times New Roman"/>
        <family val="1"/>
        <charset val="204"/>
      </rPr>
      <t>Организация отдыха и занятости детей и подростков в форме дворовых площадок, организованных на базе муниципальных образовательных организаций</t>
    </r>
  </si>
  <si>
    <r>
      <rPr>
        <sz val="10"/>
        <rFont val="Times New Roman"/>
        <family val="1"/>
        <charset val="204"/>
      </rPr>
      <t>Мероприятие 7.3.1.1.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Организация отдыха и занятости детей и подростков в форме дворовых площадок, организованных на базе муниципальных образовательных организаций</t>
    </r>
  </si>
  <si>
    <r>
      <rPr>
        <b/>
        <sz val="10"/>
        <rFont val="Times New Roman"/>
        <family val="1"/>
        <charset val="204"/>
      </rPr>
      <t>Основное мероприятие 8.1.1.</t>
    </r>
    <r>
      <rPr>
        <sz val="10"/>
        <rFont val="Times New Roman"/>
        <family val="1"/>
        <charset val="204"/>
      </rPr>
      <t xml:space="preserve">
Обеспечения предоставления горячего питания и качественной питьевой воды обучающимся муниципальных общеобразовательных организаций</t>
    </r>
  </si>
  <si>
    <t>обеспечение предоставления горячего питания и качественной питьевой воды обучающимся муниципальных общеобразовательных организаций</t>
  </si>
  <si>
    <t>Мероприятие 8.1.1.1.
Обеспечение предоставления горячего питания и качественной питьевой воды обучающимся муниципальных общеобразовательных организаций</t>
  </si>
  <si>
    <t>выполнение ремонтных работ в пищеблоке</t>
  </si>
  <si>
    <t>Мероприятие 2.1                                                                           Организация и проведение работ по ремонту кровли объектов муниципальной собственности (гараж, здание по ул.Строительная, д.52)</t>
  </si>
  <si>
    <t>Мероприятие 2.6                                                                           Организация и выполнение работ по ремонту (герметизации) межпанельных швов объектов муниципальной собственности (ул. Строительная, д. 52)</t>
  </si>
  <si>
    <t>Мероприятие 2.8                                                                           Организация и выполнение работ по текущему ремонту трубопроводов муниципального жилого и нежилого фонда (ул. Можаева 20)</t>
  </si>
  <si>
    <t>Мероприятие 2.16                                                                           Выполнение работ по экспертному заключению МКД с.Имандра, оформление технических паспортов</t>
  </si>
  <si>
    <t>Мероприятие 1.2                                                                                      Организация и выполнение работ по текущему ремонту объектов внешнего благоустройства (скверы, памятники) (мощение пешеходных дорожек в верхней части сквера "Ветеранов войны и труда")</t>
  </si>
  <si>
    <t>Мероприятие 1.3                                                                                     Организация и выполнение работ по лицензированию и проведению инвентаризации дворовых и общественных территорий</t>
  </si>
  <si>
    <t>Мероприятие 1.4                                                                                     Организация и выполнение работ по ремонту сквера "Лопарка" в г.Оленегорске</t>
  </si>
  <si>
    <t>Мероприятие 1.5                                                                                     Организация и выполнение работ по благоустройству сквера Ленинградского проспекта в г.Оленегорске</t>
  </si>
  <si>
    <t>Мероприятие 1.6                                                                                     Организация и выполнение работ по ремонту подходов к памятнику "Могила Неизвестного солдата" в г.Оленегорске</t>
  </si>
  <si>
    <t>Мероприятие 1.7                                                                                     Организация и выполнение работ по благоустройству парка "Горняк" в г.Оленегорске</t>
  </si>
  <si>
    <t>Мероприятие 1.8                                                                                     Организация и выполнение работ по текущему ремонту объектов внешнего благоустройства (скверы, парки)</t>
  </si>
  <si>
    <t>Мероприятие 1.9                                                                                     Организация и выполнение работ по ремонту ступеней стелы "Слава труду", замена вазонов на кольце Ленинградского проспекта</t>
  </si>
  <si>
    <t>2.2.1.5.</t>
  </si>
  <si>
    <t>Мероприятие 2.5                                                                                      Выполнение работ по устройству участков наружных сетей ливневой канализации от Л-9 до Л-17 и от Л-21 до Л-30 в 6 микрорайоне г.Оленегорска</t>
  </si>
  <si>
    <r>
      <rPr>
        <b/>
        <sz val="10"/>
        <rFont val="Times New Roman"/>
        <family val="1"/>
        <charset val="204"/>
      </rPr>
      <t xml:space="preserve">Основное мероприятие 1   </t>
    </r>
    <r>
      <rPr>
        <sz val="10"/>
        <rFont val="Times New Roman"/>
        <family val="1"/>
        <charset val="204"/>
      </rPr>
      <t xml:space="preserve">                                            Капитальный ремонт сетей и объектов теплоснабжения, водоснабжения</t>
    </r>
  </si>
  <si>
    <t>6.1.1.7.</t>
  </si>
  <si>
    <t>Мероприятие 1.7                                                                                      Капитальный ремонт участков теплосети от ТК154 до ТК156, от ТК156 до ТК157</t>
  </si>
  <si>
    <t>6.1.1.8.</t>
  </si>
  <si>
    <t>Мероприятие 1.8                                                                                      Ежегодная актуализация Схемы водоснабжения и водоотведения городского округа</t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</si>
  <si>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 xml:space="preserve">                                                                 Расходные обязательства по оплате взносов на капитальный ремонт за муниципальный фонд</t>
    </r>
  </si>
  <si>
    <t>Мероприятие 2.1                                                                             Оплата взносов на капитальный ремонт за муниципальный фонд (жилые помещения)</t>
  </si>
  <si>
    <t>7.1.2.2.</t>
  </si>
  <si>
    <t>Мероприятие 2.2                                                                             Оплата взносов на капитальный ремонт за муниципальный фонд (нежилые помещения)</t>
  </si>
  <si>
    <t>"Формирование комфортной городской среды на 2018-2022 годы" муниципального образования город Оленегорск с подведомтственной территорией"</t>
  </si>
  <si>
    <t>МУНИЦИПАЛЬНАЯ ПРОГРАММА "Формирование комфортной городской среды на 2018-2022 годы" муниципального образования город Оленегорск с подведомственной территорией</t>
  </si>
  <si>
    <t>Подпрограмма 1 "Формирование комфортной городской среды"</t>
  </si>
  <si>
    <r>
      <rPr>
        <b/>
        <sz val="10"/>
        <rFont val="Times New Roman"/>
        <family val="1"/>
        <charset val="204"/>
      </rPr>
      <t>Задача 1</t>
    </r>
    <r>
      <rPr>
        <sz val="10"/>
        <rFont val="Times New Roman"/>
        <family val="1"/>
        <charset val="204"/>
      </rPr>
      <t>.
Организация и проведение мероприятий по благоустройству городской среды</t>
    </r>
  </si>
  <si>
    <r>
      <rPr>
        <b/>
        <sz val="10"/>
        <rFont val="Times New Roman"/>
        <family val="1"/>
        <charset val="204"/>
      </rPr>
      <t>Основное мероприятие 1</t>
    </r>
    <r>
      <rPr>
        <sz val="10"/>
        <rFont val="Times New Roman"/>
        <family val="1"/>
        <charset val="204"/>
      </rPr>
      <t>.
Проведение мероприятий по благоустройству дворовых территорий</t>
    </r>
  </si>
  <si>
    <t>Мероприятие 1.1.
Проведение благоустройства дворовой территории по ул.Можаева д.10, 12, 14, 16, 18 в н.п.Высокий</t>
  </si>
  <si>
    <t>Мероприятие 1.2.
Проведение благоустройства дворовой территории по ул.Мира д.2/1, 2/2, 4, по ул.Кирова д.6 в г.Оленегорске</t>
  </si>
  <si>
    <t>1.1.1.3</t>
  </si>
  <si>
    <t>Мероприятие 1.3.
Проведение благоустройства дворовой территории по ул.Южная д.5, 7, 7а, 9, 9а в г.Оленегорске</t>
  </si>
  <si>
    <t>2020 год</t>
  </si>
  <si>
    <t>2021 год</t>
  </si>
  <si>
    <t>2022 год</t>
  </si>
  <si>
    <t>Мероприятие 2.1.
Проведение благоустройства муниципальных территории общего пользования по итогам рейтингового голосования: Сквер Ветеранов (между улицами Мира и Бардина) в г.Оленегорске</t>
  </si>
  <si>
    <t xml:space="preserve">Мероприятие 3.1.                                   Проведение мероприятий по вовлечению граждан, общественных и заинтересованных организаций в реализацию мероприятий по благоустройству нуждающихся в благоустройстве дворовых территорий и территорий общего пользования                               </t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</si>
  <si>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 xml:space="preserve">
Обеспечение деятельности по производству, выпуску и распространению газеты «Заполярная руда»</t>
    </r>
  </si>
  <si>
    <t>Мероприятие 2.1.
Обеспечение информирования населения, организаций (предприятий) по вопросам социально-экономического и культурного развития муниципального образования город Оленегорск с подведомственной территорией</t>
  </si>
  <si>
    <t>в том числе:</t>
  </si>
  <si>
    <t>1.1.6.3.</t>
  </si>
  <si>
    <t>Мероприятие 1.1.6.3                    Организация работы ЦОВ ЕДДС муниципального образования город Оленегорск с подведомственной территорией</t>
  </si>
  <si>
    <t>1.1.7.</t>
  </si>
  <si>
    <r>
      <t xml:space="preserve">Основное мероприятие 1.1.7.                              </t>
    </r>
    <r>
      <rPr>
        <sz val="10"/>
        <rFont val="Times New Roman"/>
        <family val="1"/>
        <charset val="204"/>
      </rPr>
      <t xml:space="preserve"> Развитие и обеспечение деятельности "Система - 112"</t>
    </r>
  </si>
  <si>
    <t>1.1.7.1.</t>
  </si>
  <si>
    <t>Мероприятие 1.1.7.1.                              Создание сети связи и передачи данных "Система - 112" Мурманской области</t>
  </si>
  <si>
    <t>Мероприятие 3.1.1.2                 Расширение действующего кладбища</t>
  </si>
  <si>
    <t>осуществление ежеквартального возмещения расходов транспортным организациям и индивидуальным предпринимателям от оказания услуг по перевозке пассажиров по социально-значимым маршрутам производится согласно условиям договора</t>
  </si>
  <si>
    <t>обеспечено переоборудование спортивных объектов</t>
  </si>
  <si>
    <t>предусмотрены и исполнены Указы Президента</t>
  </si>
  <si>
    <t>реализованы меры социальной поддержки</t>
  </si>
  <si>
    <t>проведены мероприятия в честь празднования дня Победы</t>
  </si>
  <si>
    <t>уплачен налог на имущество</t>
  </si>
  <si>
    <t>общий отдел Администрации города Оленегорска; ведущий специалист отдела</t>
  </si>
  <si>
    <t>общий отдел Администрации города Оленегорска; Отдел по культуре, спорту и делам молодежи Администрации города Оленегорска; заместитель начальника отдела</t>
  </si>
  <si>
    <t>Отдел по культуре, спорту и делам молодежи Администрации города Оленегорска, заместитель начальника отдела; комитет по образованию Администрации города Оленегорска; заместитель председателя комитета</t>
  </si>
  <si>
    <t>комитет по образованию Администрации города Оленегорска; заместитель председателя комитета</t>
  </si>
  <si>
    <t>с 2018 года реализация деятельности газеты проводится по основному мероприятию 2</t>
  </si>
  <si>
    <t>КУМИ Администрации города Оленегорска; Отдел по культуре, спорту и делам молодежи  Администрации города Оленегорска</t>
  </si>
  <si>
    <t>обеспечение материально-технической базы запланировано на 4 квартал</t>
  </si>
  <si>
    <r>
      <rPr>
        <b/>
        <sz val="10"/>
        <rFont val="Times New Roman"/>
        <family val="1"/>
        <charset val="204"/>
      </rPr>
      <t>Основное мероприятие 7.1.2.</t>
    </r>
    <r>
      <rPr>
        <sz val="10"/>
        <rFont val="Times New Roman"/>
        <family val="1"/>
        <charset val="204"/>
      </rPr>
      <t xml:space="preserve">
Организация отдыха, оздоровления и занятости подростков в период каникул</t>
    </r>
  </si>
  <si>
    <t>Мероприятие 7.1.2.1.
Организация отдыха, оздоровления и занятости подростков в период каникул</t>
  </si>
  <si>
    <t>выполнение сантехнических ремонтных работ в туалетных комнатах (1 и 2 этаж) с проведением трубопровода горячего водоснабжения</t>
  </si>
  <si>
    <t>обеспечены в полном объеме потребности в 
информации населения, органов власти и муниципальных учреждений  на основе 
архивных документов</t>
  </si>
  <si>
    <t>реализация Плана мероприятий по повышению поступлений налоговых и неналоговых доходов, сокращению недоимки по уплате налогов, сборов и иных обязательных платежей в бюджет на 2018 год, утвержденного распоряжением Администрации города Оленегорска с подведомственной территорией от 15.12.2015 № 743-р</t>
  </si>
  <si>
    <t>Мероприятие 4.1.1.1.
Проведение ремонтных работ и приобретение оборудования в целях обеспечения соответствия  образовательных организаций санитарно-гигиеническим и противопожарным требованиям</t>
  </si>
  <si>
    <t>капитальный ремонт кровли</t>
  </si>
  <si>
    <t>работы по замене пожарной сигнализации</t>
  </si>
  <si>
    <t>замена канализационного выпуска</t>
  </si>
  <si>
    <t>приобретение основных средств для детей с нарушением опорно-двигательного аппарата</t>
  </si>
  <si>
    <t xml:space="preserve"> - повышение оплаты труда работников муниципальных учреждений образования, повышение оплаты труда которых предусмотрено Указами Президента Российской Федерации</t>
  </si>
  <si>
    <t>выполнение работ по обследованию, подготовке технического задания, разработке рабочей документации на капитальный ремонт пищеблока МОУ СОШ № 13</t>
  </si>
  <si>
    <t>ремонт приточно-вытяжной вентиляции на пищеблоке</t>
  </si>
  <si>
    <t>Мероприятие 2.2.1.2.                             Компенсация расходов на оплату стоимости проезда и провоза багажа к месту использования отпуска и обратно;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</t>
  </si>
  <si>
    <r>
      <t xml:space="preserve">Задача 3.2.                                           </t>
    </r>
    <r>
      <rPr>
        <sz val="10"/>
        <rFont val="Times New Roman"/>
        <family val="1"/>
        <charset val="204"/>
      </rPr>
      <t>Повышение уровня обслуживания (в том числе транспортного) муниципальных образовательных организаций и учреждений образования, укрепление материально-технической базы учреждения</t>
    </r>
  </si>
  <si>
    <r>
      <t xml:space="preserve">Задача 2.2.                                           </t>
    </r>
    <r>
      <rPr>
        <sz val="10"/>
        <rFont val="Times New Roman"/>
        <family val="1"/>
        <charset val="204"/>
      </rPr>
      <t>Обеспечение выполнения муниципальных работ по организации предоставления бесплатного питания в муниципальных общеобразовательных организациях</t>
    </r>
  </si>
  <si>
    <t>ремонт внешней стены здания МДОУ №12</t>
  </si>
  <si>
    <t>приобретение грузового лифта</t>
  </si>
  <si>
    <t>монтаж нового лифтового оборудования</t>
  </si>
  <si>
    <t>приобретение мебели для проведения занятий с обучающимися</t>
  </si>
  <si>
    <t>2017-2018 годы</t>
  </si>
  <si>
    <t>МБУ СШ "ОЛИМП"</t>
  </si>
  <si>
    <t>2018 год</t>
  </si>
  <si>
    <r>
      <rPr>
        <b/>
        <sz val="10"/>
        <rFont val="Times New Roman"/>
        <family val="1"/>
        <charset val="204"/>
      </rPr>
      <t>Основное мероприятие 6.1.1.</t>
    </r>
    <r>
      <rPr>
        <sz val="10"/>
        <rFont val="Times New Roman"/>
        <family val="1"/>
        <charset val="204"/>
      </rPr>
      <t xml:space="preserve">
Приобретение, монтаж, установка и ремонт оборудования детских игровых и спортивных площадок</t>
    </r>
  </si>
  <si>
    <t>Мероприятие 6.1.1.1.
Приобретение, монтаж, установка и ремонт оборудования детских игровых  и спортивных площадок</t>
  </si>
  <si>
    <t>разработка проектно-сметной документации в целях обеспечения объемно-планировочного и конструкторского решения в части соединения помещений столовой и технологических цехов пищеблока школьной столовой  МОУ ООШ № 21 (2 корпус)</t>
  </si>
  <si>
    <t>9.</t>
  </si>
  <si>
    <t>Подпрограмма 9 "Повышение престижа педагогической профессии"</t>
  </si>
  <si>
    <t>9.1.</t>
  </si>
  <si>
    <t>9.1.1.</t>
  </si>
  <si>
    <t>9.1.1.1.</t>
  </si>
  <si>
    <r>
      <t xml:space="preserve">Задача 9.1.
</t>
    </r>
    <r>
      <rPr>
        <sz val="10"/>
        <rFont val="Times New Roman"/>
        <family val="1"/>
        <charset val="204"/>
      </rPr>
      <t>Предоставление мер материального стимулирования студентам,обучающимся по договорам о целевом обучении в образовательных организациях высшего образования по направлениям подготовки укрупненной группы "Образование и педагогические науки"</t>
    </r>
  </si>
  <si>
    <r>
      <rPr>
        <b/>
        <sz val="10"/>
        <rFont val="Times New Roman"/>
        <family val="1"/>
        <charset val="204"/>
      </rPr>
      <t>Основное мероприятие 9.1.1.</t>
    </r>
    <r>
      <rPr>
        <sz val="10"/>
        <rFont val="Times New Roman"/>
        <family val="1"/>
        <charset val="204"/>
      </rPr>
      <t xml:space="preserve">
Предоставление ежемесячной денежной выплаты студентам в период обучения в ВУЗе в соответствии с договором о целевом обучении</t>
    </r>
  </si>
  <si>
    <t>произведена оплата налога</t>
  </si>
  <si>
    <t xml:space="preserve">обеспечена оплата стоимости проезда и провоза багажа к месту использования отпуска и обратно </t>
  </si>
  <si>
    <r>
      <rPr>
        <b/>
        <sz val="10"/>
        <rFont val="Times New Roman"/>
        <family val="1"/>
        <charset val="204"/>
      </rPr>
      <t xml:space="preserve">Основное мероприятие 4.                                   </t>
    </r>
    <r>
      <rPr>
        <sz val="10"/>
        <rFont val="Times New Roman"/>
        <family val="1"/>
        <charset val="204"/>
      </rPr>
      <t>Федеральный проект "Культурная среда"</t>
    </r>
  </si>
  <si>
    <t>Мероприятие 4.1.                                      Обеспечение детских школ искусств необходимыми инструментами, оборудованием и материалами</t>
  </si>
  <si>
    <t>Мероприятие 1.4.
Компенсация расходов на оплату стоимости проезда и провозу багажа к месту использования отпуска и обратно; компенсация расходов, связанных с проездом при переезде из районов Крайнего Севера;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</t>
  </si>
  <si>
    <r>
      <t>Мероприятие 1.7.</t>
    </r>
    <r>
      <rPr>
        <b/>
        <sz val="10"/>
        <rFont val="Times New Roman"/>
        <family val="1"/>
        <charset val="204"/>
      </rPr>
      <t xml:space="preserve">                          </t>
    </r>
    <r>
      <rPr>
        <sz val="10"/>
        <rFont val="Times New Roman"/>
        <family val="1"/>
        <charset val="204"/>
      </rPr>
      <t>Компенсация расходов на оплату стоимости проезда и провозу багажа к месту использования отпуска и обратно; компенсация расходов, связанных с проездом при переезде из районов Крайнего Севера;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</t>
    </r>
  </si>
  <si>
    <t>2016-2018 годы</t>
  </si>
  <si>
    <r>
      <t>Мероприятие 1.3.</t>
    </r>
    <r>
      <rPr>
        <b/>
        <sz val="10"/>
        <rFont val="Times New Roman"/>
        <family val="1"/>
        <charset val="204"/>
      </rPr>
      <t xml:space="preserve">                               </t>
    </r>
    <r>
      <rPr>
        <sz val="10"/>
        <rFont val="Times New Roman"/>
        <family val="1"/>
        <charset val="204"/>
      </rPr>
      <t>Организация и проведение официальных физкультурных (физкультурно-оздоровительных) мероприятий (уровень соревнований - муниципальный)</t>
    </r>
  </si>
  <si>
    <r>
      <rPr>
        <sz val="10"/>
        <rFont val="Times New Roman"/>
        <family val="1"/>
        <charset val="204"/>
      </rPr>
      <t>Мероприятие 1.5.</t>
    </r>
    <r>
      <rPr>
        <b/>
        <i/>
        <sz val="10"/>
        <rFont val="Times New Roman"/>
        <family val="1"/>
        <charset val="204"/>
      </rPr>
      <t xml:space="preserve">                                  </t>
    </r>
    <r>
      <rPr>
        <sz val="10"/>
        <rFont val="Times New Roman"/>
        <family val="1"/>
        <charset val="204"/>
      </rPr>
      <t>Организация и проведение официальных спортивных мероприятий (уровень соревнований - межмуниципальный)</t>
    </r>
  </si>
  <si>
    <t>Мероприятие 1.10.                                               Компенсация расходов на оплату стоимости проезда и провозу багажа к месту использования отпуска и обратно; компенсация расходов, связанных с проездом при переезде из районов Крайнего Севера; меры соцподдержки, установленные Законами Мурманской области (нормативными правовыми актами муниципального образования); взносы по обязательному социальному страхованию на иные выплаты</t>
  </si>
  <si>
    <t>обеспечена оплата стоимости проезда и провоза багажа к месту использования отпуска и обратно</t>
  </si>
  <si>
    <t>Мероприятие 1.15.                                                       Организация и проведение официальных спортивных мероприятий (уровень соревнований - ргиональный)</t>
  </si>
  <si>
    <r>
      <rPr>
        <b/>
        <sz val="10"/>
        <rFont val="Times New Roman"/>
        <family val="1"/>
        <charset val="204"/>
      </rPr>
      <t>Основное мероприятие 2.</t>
    </r>
    <r>
      <rPr>
        <sz val="10"/>
        <rFont val="Times New Roman"/>
        <family val="1"/>
        <charset val="204"/>
      </rPr>
      <t xml:space="preserve">                            Присвоение спортивных разрядов и квалификационных категорий судей</t>
    </r>
  </si>
  <si>
    <r>
      <t xml:space="preserve">Мероприятие 2.1. </t>
    </r>
    <r>
      <rPr>
        <b/>
        <sz val="10"/>
        <rFont val="Times New Roman"/>
        <family val="1"/>
        <charset val="204"/>
      </rPr>
      <t xml:space="preserve">                     </t>
    </r>
    <r>
      <rPr>
        <sz val="10"/>
        <rFont val="Times New Roman"/>
        <family val="1"/>
        <charset val="204"/>
      </rPr>
      <t>Выполнение мероприятий по присвоению спортивных разрядов и квалификационных категорий спортивных судей</t>
    </r>
  </si>
  <si>
    <r>
      <rPr>
        <sz val="10"/>
        <rFont val="Times New Roman"/>
        <family val="1"/>
        <charset val="204"/>
      </rPr>
      <t xml:space="preserve">Мероприятие 2.2.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Капитальный ремонт здания дома физкультуры и системы водоочистки плавательного бассейна учреждения спорта "УСЦ" г.Оленегорск</t>
    </r>
  </si>
  <si>
    <r>
      <t xml:space="preserve">Основное мероприятие 4.                              </t>
    </r>
    <r>
      <rPr>
        <sz val="10"/>
        <rFont val="Times New Roman"/>
        <family val="1"/>
        <charset val="204"/>
      </rPr>
      <t>Укрепление материально-технической базы спортивных сооружний муниципального бюджетного учреждения "Спортивная школа "Олимп"</t>
    </r>
  </si>
  <si>
    <r>
      <rPr>
        <sz val="10"/>
        <rFont val="Times New Roman"/>
        <family val="1"/>
        <charset val="204"/>
      </rPr>
      <t xml:space="preserve">Мероприятие 4.1.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Переоборудование и материально-техническое обеспечение спортивных объектов муниципального бюджетного учреждения "Спортивная школа "Олимп"</t>
    </r>
  </si>
  <si>
    <t>2.1.5.</t>
  </si>
  <si>
    <t>2.1.5.1.</t>
  </si>
  <si>
    <r>
      <t xml:space="preserve">Основное мероприятие 5.                              </t>
    </r>
    <r>
      <rPr>
        <sz val="10"/>
        <rFont val="Times New Roman"/>
        <family val="1"/>
        <charset val="204"/>
      </rPr>
      <t>Капитальный и текущий ремонт объектов муниципального бюджетного учреждения "Спортивная школа "Олимп"</t>
    </r>
  </si>
  <si>
    <t>2.1.5.2.</t>
  </si>
  <si>
    <r>
      <rPr>
        <sz val="10"/>
        <rFont val="Times New Roman"/>
        <family val="1"/>
        <charset val="204"/>
      </rPr>
      <t xml:space="preserve">Мероприятие 5.2.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Текущий ремонт помещений муниципального бюджетного учреждения "Спортивная школа "Олимп"</t>
    </r>
  </si>
  <si>
    <t>директор                                                                  МБУ СШ "ОЛИМП"</t>
  </si>
  <si>
    <t>выплата материальной помощи будет произведена в октябре текущего года</t>
  </si>
  <si>
    <t>проведение праздничных мероприятий запланировано на октябрь текущего года</t>
  </si>
  <si>
    <t>обеспечена оплата налога на имущество</t>
  </si>
  <si>
    <t>договоры энергоснабжения от 24.01.2019 №5120426226, от 25.01.2019 №5120426247, от 24.01.2019 №5120402172 (АО "АтомЭнергоСбыт"),                                               договоры теплоснабжения и поставки горячей воды от 24.01.2019 №№ 30 и 200, от 25.01.2019 №29 (МУП "ОТС"),                                                      договоры водоснабжения и водоотведения от 25.01.2019 №15, от 24.01.2019 №102 (ГОУП "Оленегорскводоканал")</t>
  </si>
  <si>
    <t>Мероприятие 2.1.1.6                                     Нанесение дорожной разметки на улично-дорожной сети муниципального образования г.Оленегорск с подведомственной территорией</t>
  </si>
  <si>
    <t>Мероприятие 2.1.1.1.                                                                     Содержание улично-дорожной сети муниципального образования г.Оленегорск с подведомственной территорией</t>
  </si>
  <si>
    <t>Мероприятие 2.1.1.3                                                                Текущий ремонт дорожного покрытия автомобильных дорог общего пользования местного значения муниципального образования г.Оленегорск с подведомственной территорией</t>
  </si>
  <si>
    <t>Мероприятие 2.1.1.7                                      Обустройство съездов с бордюров (заезды на бордюр) для маломобильной группы населения (инвалидов-колясочников)</t>
  </si>
  <si>
    <t>Мероприятие 2.1.1.10                                          Обустройство аварийно-опасных участков улично-дорожной сети муниципального образования г.Оленегорск с подведомственной территорией искусственными дорожными неровностями (ИДН)</t>
  </si>
  <si>
    <t>Мероприятие 2.1.1.11                                          Разработка проекта организации дорожного движения на улично-дорожную сеть муниципального образования г.Оленегорск с подведомственной территорией</t>
  </si>
  <si>
    <t>Мероприятие 2.1.1.12                                          Разработка проектно-сметной документации на линейные обекты капитального стростельства ул.Ферсмана, ул. Космонавтов с проведением экспертизы ПСД</t>
  </si>
  <si>
    <t>Мероприятие 2.1.1.13                                          Установка индикаторов пешеходного перехода на улично-дорожной сети муниципального образования г.Оленегорск с подведомственной территорией</t>
  </si>
  <si>
    <t>Мероприятие 2.1.1.14                                          Демонтаж и установка автоповильонов на улично-дорожной сети муниципального образования г.Оленегорск с подведомственной территорией</t>
  </si>
  <si>
    <t>Мероприятие 2.1.1.17                                            Разработка комплексной схемы организации дорожного движения (КСОДД) и программы законопослушного поведения участников дорожного движения в муниципальном образовании г.Оленегорск с подведомственной территорией</t>
  </si>
  <si>
    <t>Мероприятие 2.1.1.19                                                    Устройство искусственных дорожных неровностей и установка дорожных знаков на аварийно-опасных участках, пешеходных переходах улично-дорожной сети муниципального образования г.Оленегорск с подведомственной территорией</t>
  </si>
  <si>
    <t>Мероприятие 2.1.1.20                                          Ремонт участков автомобильной дороги общего пользования местного значения улицы Южная в г.Оленегорске</t>
  </si>
  <si>
    <t>Мероприятие 2.1.1.21                                          Приобретение и установка водоотводных лотков на улично-дорожной сети города Оленегорска</t>
  </si>
  <si>
    <t>Мероприятие 2.1.1.23                                         Выполнение работ по капитальному ремонту автомобильных дорог ул.Ферсмана и ул. Космонавтов в г.Оленегорск</t>
  </si>
  <si>
    <t>Мероприятие 2.1.1.24                                         Обустройство техническими средствами организации дорожного движения улично-дорожной сети муниципального образования г.Оленегорск с подведомственной территорией (установка съезда/заезда, устройство тактильной плитки и звукового наземного указателя, установка бетонного оградительного элемента и ограничивающих пешеходных ограждений перильного типа)</t>
  </si>
  <si>
    <t>Мероприятие 2.1.1.25                                         Ремонт участка автомобильной дороги местного значения улицы Строительная муниципального образования г.Оленегорск с подведомственной территорией</t>
  </si>
  <si>
    <t>2.1.1.26</t>
  </si>
  <si>
    <t>Мероприятие 2.1.1.26                                         Устройство дополнительного освещения на автобусных остановках и пешеходных переходах муниципального образования г.Оленегорск с подведомственной территорией</t>
  </si>
  <si>
    <t>2.1.1.27</t>
  </si>
  <si>
    <t>Мероприятие 2.1.1.27                                         Устройство водоотвода на улично-дорожной сети муниципального образования г.Оленегорск с подведомственной территорией</t>
  </si>
  <si>
    <t>2.1.1.28</t>
  </si>
  <si>
    <t>Мероприятие 2.1.1.28                                         Ремонт автомобильной дороги местного значения улицы Кирова муниципального образования г.Оленегорск с подведомственной территорией</t>
  </si>
  <si>
    <t>2.1.1.29</t>
  </si>
  <si>
    <t>Мероприятие 2.1.1.29                                         Ремонт остановочных площадок на улично-дорожной сети муниципального образования г.Оленегорск с подведомственной территорией</t>
  </si>
  <si>
    <t>2.1.1.30</t>
  </si>
  <si>
    <t>Мероприятие 2.1.1.30                                       Обследование участков автомобильных дорог на состояние дорожного покрытия с применением передвижной дорожной лаборатории, комплекс испытаний материалов на соответствие ГОСТ</t>
  </si>
  <si>
    <t>выполняются работы по содержанию улично-дорожной сети</t>
  </si>
  <si>
    <t>произведен текущий ремонт асфальтобетонного покрытия, площадью 740 кв.м</t>
  </si>
  <si>
    <t>обеспечено выполнение работ по содержанию светофорных объектов</t>
  </si>
  <si>
    <t>Мероприятие 2.15                                                                           Выполнение работ по текущему ремонту помещений в здании МКУ "УГХ" г.Оленегорска и Администрации города</t>
  </si>
  <si>
    <t>1.1.2.17</t>
  </si>
  <si>
    <t>Мероприятие 2.17                                                                           Выполнение работ по ремонту зданий МКУ "УГХ" г.Оленегорска и Администрации города и обустройство прилегающих территорий</t>
  </si>
  <si>
    <t>1.1.2.18</t>
  </si>
  <si>
    <t>Мероприятие 2.18                                                                           Организация и проведение работ по ремонту кровли объектов муниципальной собственности (здание по ул.Бардина, д.23)</t>
  </si>
  <si>
    <t>Мероприятие 4.1                                                                               Организация строительства объекта капитального строительства "Городское кладбище г.Оленегорска"</t>
  </si>
  <si>
    <t>1.2.2.2.</t>
  </si>
  <si>
    <t>Мероприятие 4.2                                                                               Корректировка проектно-сметной документации объекта капитального строительства "Городское кладбище г.Оленегорска"</t>
  </si>
  <si>
    <t>2.1.1.10.</t>
  </si>
  <si>
    <t>Мероприятие 1.10                                                                                    Организация и выполнение работ по подготовке проектной документации на Всероссийский конкурс лучших проектов малых городов и исторических поселений сквера "Молодежный"</t>
  </si>
  <si>
    <t>2.1.1.11.</t>
  </si>
  <si>
    <t>Мероприятие 1.11                                                                                    Приобретение посадочного материала для высадки Аллеи к Юбилею города</t>
  </si>
  <si>
    <t>2.3.</t>
  </si>
  <si>
    <t>2.3.1.</t>
  </si>
  <si>
    <t>2.3.1.1.</t>
  </si>
  <si>
    <t>Мероприятие 3.1                                                                                      Благоустройство территории вокруг сквера "Молодежный" (с возможностью установки уличного освещения)</t>
  </si>
  <si>
    <t>2.4.</t>
  </si>
  <si>
    <r>
      <rPr>
        <b/>
        <sz val="10"/>
        <rFont val="Times New Roman"/>
        <family val="1"/>
        <charset val="204"/>
      </rPr>
      <t xml:space="preserve">Задача 4 </t>
    </r>
    <r>
      <rPr>
        <sz val="10"/>
        <rFont val="Times New Roman"/>
        <family val="1"/>
        <charset val="204"/>
      </rPr>
      <t xml:space="preserve">                                                                                   Обеспечение объектами коммунальной  и дорожной инфраструктуры земельных участков, в том числе для предоставления их на безвозмездной основе многодетным семьям в рамках Федерального проекта "Жилье"</t>
    </r>
  </si>
  <si>
    <t>2.4.1.</t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</si>
  <si>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 xml:space="preserve">                                                 Федеральный проект "Жилье"</t>
    </r>
  </si>
  <si>
    <t>2.4.1.1.</t>
  </si>
  <si>
    <t>Мероприятие 4.1                                                                                      Выполнение работ по устройству участков наружных сетей ливневой канализации в 6 микрорайоне г.Оленегорска</t>
  </si>
  <si>
    <t>4.1.1.2.</t>
  </si>
  <si>
    <t>Мероприятие 1.2                                                                    Устройство бетонного фундамента (плита) под детскую площадку в сквере Молодежный в г.Оленегорске</t>
  </si>
  <si>
    <t>4.1.1.3.</t>
  </si>
  <si>
    <t>Мероприятие 1.3                                                                    Вертикальная планировка площадей в сквере Молодежный в г.Оленегорске</t>
  </si>
  <si>
    <t>4.1.1.4.</t>
  </si>
  <si>
    <t>Мероприятие 1.4                                                                    Устройство основания под спортивную площадку в районе ул.Пионерская д.14 в г.Оленегорске</t>
  </si>
  <si>
    <t>4.1.1.5.</t>
  </si>
  <si>
    <t>Мероприятие 1.5                                                                 Демонтаж МАФ на детской площадке в районе ул.Мира д.30-38 с монтажом МАФ в районе д.3,5 по ул.Горняков в г.Оленегорске</t>
  </si>
  <si>
    <t>6.1.1.9.</t>
  </si>
  <si>
    <t>Мероприятие 1.9                                                                                      Капитальный ремонт участка тепловой сети от ул.Парковая д.2 (ул.Советская д.16) до ТК 79-ТК 80 - до т.Е (точка ввода наружной линии)</t>
  </si>
  <si>
    <t>6.1.1.10.</t>
  </si>
  <si>
    <t>Мероприятие 1.10                                                                                    Капитальный ремонт участка наружней тепловой сети от т.Е до т.К (на участке ТК-80 до ТК-81) и участок тепловой сети от стены здания до ТК-81</t>
  </si>
  <si>
    <t>реализация мероприятий по строительству городского кладбища запланирована на 4 квартал текущего года</t>
  </si>
  <si>
    <r>
      <rPr>
        <b/>
        <sz val="10"/>
        <rFont val="Times New Roman"/>
        <family val="1"/>
        <charset val="204"/>
      </rPr>
      <t xml:space="preserve">Задача  2 </t>
    </r>
    <r>
      <rPr>
        <sz val="10"/>
        <rFont val="Times New Roman"/>
        <family val="1"/>
        <charset val="204"/>
      </rPr>
      <t xml:space="preserve">                                                                    Обеспечение эффективности использования и распоряжения объектов коммунального хозяйства</t>
    </r>
  </si>
  <si>
    <r>
      <t>Основное мероприятие 3</t>
    </r>
    <r>
      <rPr>
        <sz val="10"/>
        <rFont val="Times New Roman"/>
        <family val="1"/>
        <charset val="204"/>
      </rPr>
      <t xml:space="preserve">                                                     Обеспечение содержания, обслуживания и эксплуатации объектов коммунального хозяйства</t>
    </r>
  </si>
  <si>
    <r>
      <t>Основное мероприятие 4</t>
    </r>
    <r>
      <rPr>
        <sz val="10"/>
        <rFont val="Times New Roman"/>
        <family val="1"/>
        <charset val="204"/>
      </rPr>
      <t xml:space="preserve">                                                     Строительство объекта капитального строительства "Городское кладбище г.Оленегорска"</t>
    </r>
  </si>
  <si>
    <r>
      <rPr>
        <b/>
        <sz val="10"/>
        <rFont val="Times New Roman"/>
        <family val="1"/>
        <charset val="204"/>
      </rPr>
      <t>Задача 1</t>
    </r>
    <r>
      <rPr>
        <sz val="10"/>
        <rFont val="Times New Roman"/>
        <family val="1"/>
        <charset val="204"/>
      </rPr>
      <t xml:space="preserve">                                                                                    Обеспечение эффективности использования и распоряжения  объектами благоустройства</t>
    </r>
  </si>
  <si>
    <r>
      <t xml:space="preserve">Основное мероприятие 1  </t>
    </r>
    <r>
      <rPr>
        <sz val="10"/>
        <rFont val="Times New Roman"/>
        <family val="1"/>
        <charset val="204"/>
      </rPr>
      <t xml:space="preserve">                                               Обеспечение надлежащего содержания и обслуживания объектов внешнего благоустройства </t>
    </r>
  </si>
  <si>
    <r>
      <rPr>
        <b/>
        <sz val="10"/>
        <rFont val="Times New Roman"/>
        <family val="1"/>
        <charset val="204"/>
      </rPr>
      <t xml:space="preserve">Задача 2 </t>
    </r>
    <r>
      <rPr>
        <sz val="10"/>
        <rFont val="Times New Roman"/>
        <family val="1"/>
        <charset val="204"/>
      </rPr>
      <t xml:space="preserve">                                                                                   Обеспечение объектами коммунальной и дорожной инфраструктуры земельных участков, в том числе для предоставления их на безвозмездной основе многодетным семьям</t>
    </r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</si>
  <si>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 xml:space="preserve">                                                 Выполнение работ по обеспечению объектами коммунальной и дорожной инфраструктуры земельных участков 5, 6 мкрн. г. Оленегорска, предоставленных на безвозмездной основе многодетным семьям</t>
    </r>
  </si>
  <si>
    <r>
      <rPr>
        <b/>
        <sz val="10"/>
        <rFont val="Times New Roman"/>
        <family val="1"/>
        <charset val="204"/>
      </rPr>
      <t xml:space="preserve">Задача 3 </t>
    </r>
    <r>
      <rPr>
        <sz val="10"/>
        <rFont val="Times New Roman"/>
        <family val="1"/>
        <charset val="204"/>
      </rPr>
      <t xml:space="preserve">                                                                                   Обеспечение объектами коммунальной  муниципальных общественных территорий</t>
    </r>
  </si>
  <si>
    <r>
      <rPr>
        <b/>
        <sz val="10"/>
        <rFont val="Times New Roman"/>
        <family val="1"/>
        <charset val="204"/>
      </rPr>
      <t>Основное мероприятие 3</t>
    </r>
    <r>
      <rPr>
        <sz val="10"/>
        <rFont val="Times New Roman"/>
        <family val="1"/>
        <charset val="204"/>
      </rPr>
      <t xml:space="preserve">                                                 Благоустройство территории вокруг сквера "Молодежный" (с возможностью установки уличного освещения)</t>
    </r>
  </si>
  <si>
    <t xml:space="preserve">Мероприятие 6.1.                                      Проведение совместных встреч, круглых столов, заседаний Совета по поддержке малого и среднего предпринимательства                                                                                   </t>
  </si>
  <si>
    <r>
      <rPr>
        <b/>
        <sz val="10"/>
        <rFont val="Times New Roman"/>
        <family val="1"/>
        <charset val="204"/>
      </rPr>
      <t>Задача 4.1.</t>
    </r>
    <r>
      <rPr>
        <sz val="10"/>
        <rFont val="Times New Roman"/>
        <family val="1"/>
        <charset val="204"/>
      </rPr>
      <t xml:space="preserve">                                    Финансовая поддержка субъектов малого и среднего предпринимательства, осуществляющих деятельность в монопрофильных муниципальных образованиях</t>
    </r>
  </si>
  <si>
    <r>
      <rPr>
        <b/>
        <sz val="10"/>
        <rFont val="Times New Roman"/>
        <family val="1"/>
        <charset val="204"/>
      </rPr>
      <t xml:space="preserve">Основное мероприятие 7.                  </t>
    </r>
    <r>
      <rPr>
        <sz val="10"/>
        <rFont val="Times New Roman"/>
        <family val="1"/>
        <charset val="204"/>
      </rPr>
      <t>Федеральный проект "Акселерация субъектов малого и среднего предпринимательства"</t>
    </r>
  </si>
  <si>
    <t>Мероприятие 7.1.                                      Реализация мероприятий по обеспечению финансовой поддержки субъектам малого и среднего предпринимательства, осуществляющим деятельность в монопрофильных муниципальных образованиях</t>
  </si>
  <si>
    <t>Подпрограмма 2 "Осуществление отдельных государственных полномочий Мурманской области по установлению регулируемых тарифов"</t>
  </si>
  <si>
    <r>
      <t xml:space="preserve">Задача 2.1.                                                    </t>
    </r>
    <r>
      <rPr>
        <sz val="10"/>
        <rFont val="Times New Roman"/>
        <family val="1"/>
        <charset val="204"/>
      </rPr>
      <t>Проведение тарифного регулирования, обеспечивающего баланс интересов долгосрочного развития регулируемых организаций и потребителей их продукции</t>
    </r>
  </si>
  <si>
    <r>
      <rPr>
        <b/>
        <sz val="10"/>
        <rFont val="Times New Roman"/>
        <family val="1"/>
        <charset val="204"/>
      </rPr>
      <t xml:space="preserve">Основное мероприятие 1.                </t>
    </r>
    <r>
      <rPr>
        <sz val="10"/>
        <rFont val="Times New Roman"/>
        <family val="1"/>
        <charset val="204"/>
      </rPr>
      <t>Обеспечение реализации функций в сфере установления регулируемых тарифов на перевозки пассажиров и багажа автомобильным транспортом и городским наземным электрическим транспортом</t>
    </r>
  </si>
  <si>
    <t>Мероприятие 1.1.                           Обеспечение реализации функций в сфере установления регулируемых тарифов на перевозки пассажиров и багажа автомобильным транспортом и городским наземным электрическим транспортом</t>
  </si>
  <si>
    <t>проведение мероприятий в рамках установления регулируемых тарифов запланировано на 4 квартал</t>
  </si>
  <si>
    <t>Подпрограмма 3 "Поддержка социально ориентированных некоммерческих организаций"</t>
  </si>
  <si>
    <r>
      <t xml:space="preserve">Задача 3.1.                                                    </t>
    </r>
    <r>
      <rPr>
        <sz val="10"/>
        <rFont val="Times New Roman"/>
        <family val="1"/>
        <charset val="204"/>
      </rPr>
      <t>Осуществление финансовой поддержки социально ориентированным некоммерческим организациям</t>
    </r>
  </si>
  <si>
    <r>
      <rPr>
        <b/>
        <sz val="10"/>
        <rFont val="Times New Roman"/>
        <family val="1"/>
        <charset val="204"/>
      </rPr>
      <t xml:space="preserve">Основное мероприятие 1.                </t>
    </r>
    <r>
      <rPr>
        <sz val="10"/>
        <rFont val="Times New Roman"/>
        <family val="1"/>
        <charset val="204"/>
      </rPr>
      <t>Предоставление грантов в форме субсидий из бюджета муниципального образования на реализацию проектов в сфере культуры</t>
    </r>
  </si>
  <si>
    <t>Мероприятие 1.1.                           Обеспечение предоставления грантов в форме субсидий из бюджета муниципального образования на реализацию проектов в сфере культуры</t>
  </si>
  <si>
    <r>
      <t xml:space="preserve">Задача 3.2.                                                    </t>
    </r>
    <r>
      <rPr>
        <sz val="10"/>
        <rFont val="Times New Roman"/>
        <family val="1"/>
        <charset val="204"/>
      </rPr>
      <t>Осуществление информационно-консультационной поддержки социально ориентированным некоммерческим организациям</t>
    </r>
  </si>
  <si>
    <r>
      <rPr>
        <b/>
        <sz val="10"/>
        <rFont val="Times New Roman"/>
        <family val="1"/>
        <charset val="204"/>
      </rPr>
      <t xml:space="preserve">Основное мероприятие 2.                </t>
    </r>
    <r>
      <rPr>
        <sz val="10"/>
        <rFont val="Times New Roman"/>
        <family val="1"/>
        <charset val="204"/>
      </rPr>
      <t>Обеспечение предоставления информационно-консультационной поддержки социально ориентированным некоммерческим организациям</t>
    </r>
  </si>
  <si>
    <t>Мероприятие 2.1.                           Предоставление информационно-консультационной поддержки социально ориентированным некоммерческим организациям</t>
  </si>
  <si>
    <r>
      <t xml:space="preserve">Задача 3.3.                                                    </t>
    </r>
    <r>
      <rPr>
        <sz val="10"/>
        <rFont val="Times New Roman"/>
        <family val="1"/>
        <charset val="204"/>
      </rPr>
      <t>Осуществление имущественной поддержки социально ориентированным некоммерческим организациям</t>
    </r>
  </si>
  <si>
    <r>
      <rPr>
        <b/>
        <sz val="10"/>
        <rFont val="Times New Roman"/>
        <family val="1"/>
        <charset val="204"/>
      </rPr>
      <t xml:space="preserve">Основное мероприятие 2.                </t>
    </r>
    <r>
      <rPr>
        <sz val="10"/>
        <rFont val="Times New Roman"/>
        <family val="1"/>
        <charset val="204"/>
      </rPr>
      <t>Обеспечение предоставления имущественной поддержки социально ориентированным некоммерческим организациям</t>
    </r>
  </si>
  <si>
    <t>Мероприятие 2.1.                           Предоставление имущественной поддержки социально ориентированным некоммерческим организациям</t>
  </si>
  <si>
    <t>2018 год                                 (до 01.05.2018)</t>
  </si>
  <si>
    <t>Мероприятие 1.2
Разработка проектов внесения изменений в Генеральный план городского округа, инженерные решения и подготовка технических условий</t>
  </si>
  <si>
    <t>КУМИ Администрации города Оленегорска; МКУ "УГХ" г.Оленегорска; начальник МКУ "УГХ" г.Оленегорска</t>
  </si>
  <si>
    <t>Мероприятие 1.3
Разработка и утверждение правил землепользования и застройки, документации по планировке территории, местных нормативов градостроительного проектирования городского округа</t>
  </si>
  <si>
    <t>обеспечено хозяйственно-эксплуатационное обслуживание 17-ти организаций</t>
  </si>
  <si>
    <t>обеспечено предоставление методического обслуживания в области дошкольного, общего и дополнительного образования 13-ти организациям</t>
  </si>
  <si>
    <t>обеспечено информирование населения по вопросам социально-экономического и культурного развития муниципального образования</t>
  </si>
  <si>
    <t xml:space="preserve">осуществление еженедельного информирования населения </t>
  </si>
  <si>
    <t>обеспечено повышение квалификации муниципальных служащих</t>
  </si>
  <si>
    <t>в т.ч. по ГРБС:</t>
  </si>
  <si>
    <t>Администрации города Оленегорска</t>
  </si>
  <si>
    <t>комитет по образованию; заместитель председателя комитета</t>
  </si>
  <si>
    <t>Отдел по культуре, спорту и делам молодежи; заместитель начальника отдела</t>
  </si>
  <si>
    <t>проезд компенсирован 8-ми чел. (12 поездок)</t>
  </si>
  <si>
    <t>Мероприятие 1.5.                                        Дооборудование объктов муниципального дошкольного образовательного учреждения "Центр развития ребенка - детский сад № 13 "Оленёнок"</t>
  </si>
  <si>
    <t>Мероприятие 3.1.1.3.                                       Оказание финансовой поддержки общественных организациям, уставная деятельность которых направлена на защиту и помощь животным</t>
  </si>
  <si>
    <t>работы проводились согласно полученным обращениям силами АСС МКУ "Управление ГО и ЧС" г.Мончегорска</t>
  </si>
  <si>
    <t>обеспечена своевременная передача данных</t>
  </si>
  <si>
    <t>обеспечен монтаж элементов систем видеонаблюдения, а также эксплуатационно-техническое обслуживание и восстановление работоспособности АПК "Безопасный город"</t>
  </si>
  <si>
    <t>проведено 147 мероприятий</t>
  </si>
  <si>
    <r>
      <rPr>
        <b/>
        <sz val="10"/>
        <rFont val="Times New Roman"/>
        <family val="1"/>
        <charset val="204"/>
      </rPr>
      <t>Основное мероприятие  1.2.1.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Содержание контейнерных площадок и мест сбора твердых коммунальных отходов</t>
    </r>
  </si>
  <si>
    <t>обеспечено санитарное содержание мест (площадок) накопления твердых коммунальных отходов (далее - ТКО) на территории города; выполнены работы по текущему ремонту мест (площадок) накопления ТКО, по обустройству контейнерных площадок</t>
  </si>
  <si>
    <t>обеспечено выполнение работ по содержанию и обустройству мест захоронения, по обращению с ТКО. Количество новых мест погребения составило общую площадь 500 м2</t>
  </si>
  <si>
    <t>В соответствии с Положением, утвержденным постановлением Администрации города Оленегорска от 15.10.2012 г. №406 «Об организации проведения мониторинга качества финансового менеджмента, осуществляемого главными распорядителями средств местного бюджета», оценка качества финансового менеджмента главных распорядителей средств местного бюджета будет проведена по итогам 2019 года</t>
  </si>
  <si>
    <t>заключено 20 договоров на общую сумму 757,2 т.р. (ПАО "Ростелеком", ИП Ялаш А.А., ООО "Экономик Центр", ООО "КОЛА ДИГЕСТА", ООО "Интерфейс А", ИП Кривощекова Н.А., ООО "СФЕРА-СЕРВИС", ООО "ФИНЭК-АУДИТ", АНО УМЦ "Финконт", ООО "Нобиль", АНО "ЦОТ", МУП "Кругозор", ООО "ГРАД"</t>
  </si>
  <si>
    <t>Мероприятие 9.1.1.1.
Обеспечение предоставления ежемесячной денежной выплаты студентам в период обучения в ВУЗе в соответствии с договором о целевом обучении</t>
  </si>
  <si>
    <r>
      <rPr>
        <b/>
        <sz val="10"/>
        <rFont val="Times New Roman"/>
        <family val="1"/>
        <charset val="204"/>
      </rPr>
      <t>Основное мероприятие 2</t>
    </r>
    <r>
      <rPr>
        <sz val="10"/>
        <rFont val="Times New Roman"/>
        <family val="1"/>
        <charset val="204"/>
      </rPr>
      <t>.
Проведение мероприятий по благоустройству муниципальных территорий общего пользования</t>
    </r>
  </si>
  <si>
    <t>Мероприятие 2.2.
Проведение благоустройства муниципальных территории общего пользования по итогам рейтингового голосования: Пустырь в районе улиц Строительной, Мурманской, кап.Иванова в г.Оленегорске (сквер "Молодежный")</t>
  </si>
  <si>
    <r>
      <rPr>
        <b/>
        <sz val="10"/>
        <rFont val="Times New Roman"/>
        <family val="1"/>
        <charset val="204"/>
      </rPr>
      <t>Основное мероприятие 3.</t>
    </r>
    <r>
      <rPr>
        <sz val="10"/>
        <rFont val="Times New Roman"/>
        <family val="1"/>
        <charset val="204"/>
      </rPr>
      <t xml:space="preserve">
Проведение мероприятий по вовлечению граждан, общественных и заинтересованных организаций в реализацию мероприятий по благоустройству нуждающихся в благоустройстве дворовых территорий и территорий общего пользования</t>
    </r>
  </si>
  <si>
    <r>
      <rPr>
        <b/>
        <sz val="10"/>
        <rFont val="Times New Roman"/>
        <family val="1"/>
        <charset val="204"/>
      </rPr>
      <t>Основное мероприятие 4.</t>
    </r>
    <r>
      <rPr>
        <sz val="10"/>
        <rFont val="Times New Roman"/>
        <family val="1"/>
        <charset val="204"/>
      </rPr>
      <t xml:space="preserve">
Федеральный проект "Формирование комфортной городской среды"</t>
    </r>
  </si>
  <si>
    <t xml:space="preserve">Мероприятие 4.1.                                   Проведение ремонта дорожного покрытия дворовой территории по ул.Кирова д.6 в г.Оленегорске                </t>
  </si>
  <si>
    <t>в течение 9 месяцев текущего года своевременно обеспечено вовлечение граждан, общественных и заинтересованных организаций</t>
  </si>
  <si>
    <t>1.1.4.2.</t>
  </si>
  <si>
    <t>Мероприятие 4.2.
Проведение ремонта дорожного покрытия дворовых проездов по Молодежному бульвару д.17, 19 в г.Оленегорске</t>
  </si>
  <si>
    <t>1.1.4.3.</t>
  </si>
  <si>
    <t>Мероприятие 4.3.
Проведение благоустройства дворовой территории по Молодежному бульвару д.17, 19 (детская площадка) в г.Оленегорске</t>
  </si>
  <si>
    <t>1.1.4.4.</t>
  </si>
  <si>
    <t>Мероприятие 4.4.
Проведение ремонта дорожного покрытия дворовых проездов по Молодежному бульвару д.3, 5 в г.Оленегорске</t>
  </si>
  <si>
    <t>1.1.4.5.</t>
  </si>
  <si>
    <t>Мероприятие 4.5.
Проведение благоустройства дворовой территории по Молодежному бульвару д.3, 5 (оборудование детской площадки) в г.Оленегорске</t>
  </si>
  <si>
    <t>1.1.4.6.</t>
  </si>
  <si>
    <t>Мероприятие 4.6.
Проведение ремонта дорожного покрытия дворовых проездов по Ленинградскому пр.д.11 в г.Оленегорске</t>
  </si>
  <si>
    <t>1.1.4.7.</t>
  </si>
  <si>
    <t>Мероприятие 4.7.
Проведение благоустройства дворовой территории по Ленинградскому пр.д.11 (замена скамеек, урн, ограждение спортивной площадки) в г.Оленегорске</t>
  </si>
  <si>
    <t>1.1.4.8.</t>
  </si>
  <si>
    <t>Мероприятие 4.8.
Проведение ремонта дорожного покрытия дворовых проездов, пешеходных дорожек по ул.Строительная д.49, 51, 57 в г.Оленегорске</t>
  </si>
  <si>
    <t>1.1.4.9.</t>
  </si>
  <si>
    <t>Мероприятие 4.9.
Проведение благоустройства дворовой территории по ул.Строительная д.49, 51, 57 (зона отдыха, детская площадка) в г.Оленегорске</t>
  </si>
  <si>
    <t>1.1.4.10.</t>
  </si>
  <si>
    <t>Мероприятие 4.10.
Проведение ремонта дорожного покрытия дворовых проездов по ул.Парковая д.25, 27, 29/1, 29/2 в г.Оленегорске</t>
  </si>
  <si>
    <t>1.1.4.11.</t>
  </si>
  <si>
    <t>Мероприятие 4.11.
Проведение благоустройства дворовой территории по ул.Парковая д.25, 27, 29/1, 29/2 (установка скамеек, урн, устройство детской и спортивной площадки) в г.Оленегорске</t>
  </si>
  <si>
    <t>1.1.4.12.</t>
  </si>
  <si>
    <t>Мероприятие 4.12.
Проведение благоустройства муниципальных территории общего пользования по итогам рейтингового голосования: Пустырь в районе улиц Строительной, Мурманской, кап.Иванова в г.Оленегорске (сквер "Молодежный")</t>
  </si>
  <si>
    <t>1.1.4.13.</t>
  </si>
  <si>
    <t>Мероприятие 4.13.
Проведение ремонта дорожного покрытия дворовых проездов, устройство автопарковок по ул.Строительная д.46 в г.Оленегорске</t>
  </si>
  <si>
    <t>1.1.4.14.</t>
  </si>
  <si>
    <t>Мероприятие 4.14.
Проведение благоустройства дворовой территории по ул.Строительная д.46 (установка скамеек, урн) в г.Оленегорске</t>
  </si>
  <si>
    <t>1.1.4.15.</t>
  </si>
  <si>
    <t>Мероприятие 4.15.
Проведение ремонта дорожного покрытия дворовых проездов по ул.Бардина д.42, 44 в г.Оленегорске</t>
  </si>
  <si>
    <t>1.1.4.16.</t>
  </si>
  <si>
    <t>Мероприятие 4.16.
Проведение благоустройства дворовой территории по ул.Бардина д.42, 44 (зона отдыха) в г.Оленегорске</t>
  </si>
  <si>
    <t>1.1.4.17.</t>
  </si>
  <si>
    <t>1.1.4.18.</t>
  </si>
  <si>
    <t>Мероприятие 4.17.
Проведение ремонта дорожного покрытия дворовых проездов по ул.Строительная д.53, 53а в г.Оленегорске</t>
  </si>
  <si>
    <t>Мероприятие 4.18.
Проведение благоустройства дворовой территории по ул.Строительная д.53, 53а (ограждение детской площадки) в г.Оленегорске</t>
  </si>
  <si>
    <t>1.1.4.19.</t>
  </si>
  <si>
    <t>Мероприятие 4.19.
Проведение ремонта дорожного покрытия дворовых проездов по ул.Космонавтов д.4, 6/1, 6/2, 8 в г.Оленегорске</t>
  </si>
  <si>
    <t>1.1.4.20.</t>
  </si>
  <si>
    <t>Мероприятие 4.20.
Проведение благоустройства дворовой территории по ул.Космонавтов д.4, 6/1, 6/2, 8 (установка скамеек, урн, устройство детской и спортивной площадки) в г.Оленегорске</t>
  </si>
  <si>
    <t>1.1.4.21.</t>
  </si>
  <si>
    <t>Мероприятие 4.21.
Проведение ремонта дорожного покрытия дворовых проездов по ул.Строительная д.35, ул.Парковая д.30 в г.Оленегорске</t>
  </si>
  <si>
    <t>1.1.4.22.</t>
  </si>
  <si>
    <t>Мероприятие 4.22.
Проведение благоустройства дворовой территории по ул.Строительная д.35, ул.Парковая д.30 (установка скамеек, урн) в г.Оленегорске</t>
  </si>
  <si>
    <t>1.1.4.23.</t>
  </si>
  <si>
    <t>1.1.4.24.</t>
  </si>
  <si>
    <t>1.1.4.25.</t>
  </si>
  <si>
    <t>Мероприятие 4.25.
Проведение ремонта дорожного покрытия дворовых проездов, автопарковок по ул.Дальняя д.60, 62, 63, 64, 66, 68 в н.п.Высокий</t>
  </si>
  <si>
    <t>1.1.4.26.</t>
  </si>
  <si>
    <t>Мероприятие 4.26.
Проведение благоустройства дворовой территории по ул.Дальняя д.60, 62, 63, 64, 66, 68 в н.п.Высокий (установка скамеек, урн, устройство детской и спортивной площадки, ограждений)</t>
  </si>
  <si>
    <t>1.1.4.27.</t>
  </si>
  <si>
    <t>Мероприятие 4.27.
Проведение ремонта дорожного покрытия дворовых проездов по ул.Горняков д.3, 4, 5 в г.Оленегорске</t>
  </si>
  <si>
    <t>1.1.4.28.</t>
  </si>
  <si>
    <t>Мероприятие 4.28
Проведение благоустройства дворовой территории по ул.Горняков, д.3, 4, 5 (установка детской площадки, замена ограждений) в г.Оленегорске</t>
  </si>
  <si>
    <t>1.1.4.29.</t>
  </si>
  <si>
    <t>Мероприятие 4.29.
Проведение ремонта дорожного покрытия дворовых проездов, автопарковок по ул.Строительная д.54, 56, 58, ул.Энергетиков д.2 в г.Оленегорске</t>
  </si>
  <si>
    <t>1.1.4.30.</t>
  </si>
  <si>
    <t>Мероприятие 4.30.
Проведение благоустройства дворовой территории по ул.Бардина д.31, 33, ул.Советская д.14, 16 в г.Оленегорске (установка скамеек, урн, устройство детской площадки)</t>
  </si>
  <si>
    <t>1.1.4.31.</t>
  </si>
  <si>
    <t>1.1.4.32.</t>
  </si>
  <si>
    <t>Мероприятие 4.32.
Проведение благоустройства муниципальных территории общего пользования: Территория и подходы к памятнику Неизвестному солдату в г.Оленегорске</t>
  </si>
  <si>
    <t>1.1.4.33.</t>
  </si>
  <si>
    <t>Мероприятие 4.33.
Проведение благоустройства муниципальных территории общего пользования: Зона отдыха в районе домов №№ 33, 37 по ул.Мира в г.Оленегорске</t>
  </si>
  <si>
    <t>1.1.4.34.</t>
  </si>
  <si>
    <t>Мероприятие 4.34.
Проведение благоустройства муниципальных территории общего пользования: Зона отдыха в районе домов № 29 по ул.Мира, № 38 по ул. Бардина в г.Оленегорске</t>
  </si>
  <si>
    <t>1.1.4.35.</t>
  </si>
  <si>
    <t>Мероприятие 4.35.
Проведение государственной экспертизы сметной документации муниципальных территорий общего пользования</t>
  </si>
  <si>
    <t>1.1.4.36.</t>
  </si>
  <si>
    <t>Мероприятие 4.36.
Проведение государственной экспертизы сметной документации дворовых территорий</t>
  </si>
  <si>
    <t>реализация мероприятия планируется в последующие годы при наличии необходимого финансового обеспечения</t>
  </si>
  <si>
    <t>за 9 месяцев 2020 года</t>
  </si>
  <si>
    <t>Заключено контрактов за 2020 год (с указанием подрядчика, предмета контракта и суммы)</t>
  </si>
  <si>
    <t xml:space="preserve"> - обеспечение сохранения заработной платы работников муниципальных учреждений образования на уровне, установленном указами Президента Российской Федерации</t>
  </si>
  <si>
    <t xml:space="preserve"> - организация бесплатного горячего питания обучающихся, получающих начальное общее образование в государственных и муниицпальных образовательных организациях (за счет средств федерального и областного бюджетов)</t>
  </si>
  <si>
    <r>
      <t xml:space="preserve">Задача 2.3.                                           </t>
    </r>
    <r>
      <rPr>
        <sz val="10"/>
        <rFont val="Times New Roman"/>
        <family val="1"/>
        <charset val="204"/>
      </rPr>
      <t>Организация материально-технического обеспечения в целях реализации учебного процесса</t>
    </r>
  </si>
  <si>
    <r>
      <rPr>
        <b/>
        <sz val="10"/>
        <rFont val="Times New Roman"/>
        <family val="1"/>
        <charset val="204"/>
      </rPr>
      <t>Основное мероприятие 2.3.1.</t>
    </r>
    <r>
      <rPr>
        <sz val="10"/>
        <rFont val="Times New Roman"/>
        <family val="1"/>
        <charset val="204"/>
      </rPr>
      <t xml:space="preserve">
Федеральный проект "Современная школа" </t>
    </r>
  </si>
  <si>
    <t>Мероприятие 2.3.1.1.                         Федеральный проект "Современная школа" (обновление материально-технической базы для формирования у обучающихся современных технологических и гуманитарных навыков)</t>
  </si>
  <si>
    <t>МДОУ № 12</t>
  </si>
  <si>
    <t>МДОУ №12, МОУ ООШ №7</t>
  </si>
  <si>
    <t>в МОУ ООШ № 7</t>
  </si>
  <si>
    <t>МУ ДО "ЦВР"</t>
  </si>
  <si>
    <t>подготовка проектно-сметной документации 
«Укладка асфальто-бетонного покрытия на территории МБДОУ № 6</t>
  </si>
  <si>
    <t>МБДОУ № 6</t>
  </si>
  <si>
    <t xml:space="preserve">выполнение работ по замене межэтажных дверей с устройством противодымных уплотнителей в МБОУ СОШ № 4 (3-й этаж правое крыло корпус 1) </t>
  </si>
  <si>
    <t>МБОУ СОШ № 4</t>
  </si>
  <si>
    <t>выполнение работ по устройству системы контроля доступа в МБОУ СОШ № 4 (корпус 1)</t>
  </si>
  <si>
    <t xml:space="preserve">выполнение работ по замене межэтажных дверей с устройством противодымных уплотнителей в МБОУ СОШ № 4 (2-й этаж правое крыло корпус 1) </t>
  </si>
  <si>
    <t xml:space="preserve">ремонт лестничных пролетов в МБОУ ООШ №  21 (корпус 1) (с 1-го по 2-й этаж на ступеньках) </t>
  </si>
  <si>
    <t>капитальный ремонт по замене деревянных оконных блоков на окна из ПВХ-профиля в МБОУ ООШ №  21 (каб. № 24, 33, 34, каб. № 0)</t>
  </si>
  <si>
    <t>ремонт пола в МБОУ ООШ №  21 (в столярной и слесарной мастерских, каб. № 24, каб. № 4)</t>
  </si>
  <si>
    <t>МБОУ ООШ № 21</t>
  </si>
  <si>
    <t>ремонт потолков слесарной и столярной мастерских МБОУ ООШ № 21</t>
  </si>
  <si>
    <t>установка оконных блоков из ПВХ-профилей в МБОУ ООШ № 21 в столярной мастерской (корпус 1)</t>
  </si>
  <si>
    <t>установка приточно-вытяжной системы вентиляции с механическим побуждением в мастерских МБОУ ООШ № 21 (корпус 1)</t>
  </si>
  <si>
    <t>подготовка проектно-сметной документации по установке физкультурно-спортивной и спортивно-игровой площадок на территории школы (2 корпус МБОУ ООШ № 21)</t>
  </si>
  <si>
    <t>ремонт пола в МБОУ ООШ № 21 (корпус 1) (в рекреациях 2-го и 3-го этажей)</t>
  </si>
  <si>
    <t>МАДОУ № 9</t>
  </si>
  <si>
    <t>МБДОУ № 14</t>
  </si>
  <si>
    <t>МБОУ ООШ № 7</t>
  </si>
  <si>
    <t>МБДОУ № 15</t>
  </si>
  <si>
    <t>МБДОУ № 2</t>
  </si>
  <si>
    <t>МБДОУ №12</t>
  </si>
  <si>
    <t>выполнение работ по ремонту тамбура в 6 блоке МБДОУ № 15</t>
  </si>
  <si>
    <t>ремонт системы видеонаблюдения МБОУ СОШ № 4 (корпус 1)</t>
  </si>
  <si>
    <t>МБДОУ №2, МБДОУ №14, МУ ДО "ЦВР", МБУ СШ "ОЛИМП"</t>
  </si>
  <si>
    <t>МАДОУ №13</t>
  </si>
  <si>
    <t xml:space="preserve">укладка асфальто-бетонного покрытия на территории МБДОУ № 6 "Родничок" </t>
  </si>
  <si>
    <t>капитальный ремонт помещений столовой и технологических цехов пищеблока школьной столовой Муниципального бюджетного общеобразовательного учреждения "Основная общеобразовательная школа № 21" (2 корпус)</t>
  </si>
  <si>
    <t>выполнение работ по установке металлических дверей эвакуационных выходов Муниципального бюджетного общеобразовательного учреждения "Основная общеобразовательная школа № 21" (2 корпус)</t>
  </si>
  <si>
    <t>замена деревянных оконных блоков на окна из ПВХ-профиля помещений столовой и технологических цехов пищеблока школьной столовой Муниципального бюджетного общеобразовательного учреждения "Основная общеобразовательная школа № 21" (2 корпус)</t>
  </si>
  <si>
    <t>выполнение работ по замене дверей и установке оконных блоков из ПВХ-профилей в помещениях МБОУ ООШ № 21 (2 корпус)</t>
  </si>
  <si>
    <t>ремонт помещений спортзала МБОУ ООШ № 21 (2 корпус)</t>
  </si>
  <si>
    <t>выполнение работ по замене межэтажных дверей с устройством противодымных уплотнителей в МБОУ СОШ № 4 (2 и 3-й этажи левое крыло корпус 1)</t>
  </si>
  <si>
    <t>выполнение работ по замене электрощитов в МБДОУ № 6</t>
  </si>
  <si>
    <t>капитальный ремонт пищеблока муниципального общеобразовательного учреждения "Средняя общеобразовательная школа № 13"</t>
  </si>
  <si>
    <t>ремонт полов коридоров 2-ого и 4-ого этажей муниципального общеобразовательного учреждения "Средняя общеобразовательная школа № 13"</t>
  </si>
  <si>
    <t>ремонт и отделка стен лестничных клеток (покраска), ремонт и отделка галерей между 1 и 2, 2 и 3 корпусами (покраска) МАДОУ № 9</t>
  </si>
  <si>
    <t>выполнение работ по установке противопожарных дверей, отделяющих складские помещения  МАДОУ № 13</t>
  </si>
  <si>
    <t>ремонт лестничных клеток в блоках "А", "Б", "В", "Г" МБДОУ № 14</t>
  </si>
  <si>
    <t>оборудование детских игровых площадок МБДОУ № 14 по фактическим адресам: ул.Пионерская, д.4а, н.п.Высокий, ул.Гвардейская, д. 13а</t>
  </si>
  <si>
    <t>ремонт и отделка стен лестничных клеток МБДОУ № 6</t>
  </si>
  <si>
    <t>ремонт системы ХВС и ГВС в МБОУ "Средняя общеобразовательная школа № 22"</t>
  </si>
  <si>
    <t>ремонт помещений центров образования цифрового и гуманитарного профилей "Точка роста" в МБОУ СОШ № 4, МОУ СОШ № 13</t>
  </si>
  <si>
    <t>выполнение работ по замене участка розлива пожаротушения и холодного водоснабжения в МБОУ СОШ № 4 (корпус 2)</t>
  </si>
  <si>
    <t>выполнение работ по подготовке основания для укладки спортплощадки МУ ДО "ЦВР"</t>
  </si>
  <si>
    <t>ремонт кровли в муниципальном образовательном учреждении "Средняя общеобразовательная школа № 4" г. Оленегорск</t>
  </si>
  <si>
    <t>текущий ремонт кровли Центра внешкольной работы г. Оленегорск</t>
  </si>
  <si>
    <t>текущий ремонт кровли пищеблока и столовой МОУ СОШ № 13 г.Оленегорск</t>
  </si>
  <si>
    <t>текущий ремонт кровли спортзала и столовой МБОУ ООШ № 21 г.Оленегорск</t>
  </si>
  <si>
    <t>текущий ремонт кровли МБДОУ № 15 г.Оленегорск</t>
  </si>
  <si>
    <t>обеспечение физкультурно-оздоровительной зоны МБОУ СОШ № 7 физкультурно-спортивным оборудованием в соответствии с ростом и возрастом согласно программам учебного предмета "Физическая культура"</t>
  </si>
  <si>
    <t>МБОУ СОШ № 7</t>
  </si>
  <si>
    <t>выполнение работ по оборудованию теневых навесов и физкультурных площадок МБДОУ № 2 в соответствии с санитарным законодательством</t>
  </si>
  <si>
    <t>4.1.3.</t>
  </si>
  <si>
    <r>
      <rPr>
        <b/>
        <sz val="10"/>
        <rFont val="Times New Roman"/>
        <family val="1"/>
        <charset val="204"/>
      </rPr>
      <t>Основное мероприятие 4.1.3.</t>
    </r>
    <r>
      <rPr>
        <sz val="10"/>
        <rFont val="Times New Roman"/>
        <family val="1"/>
        <charset val="204"/>
      </rPr>
      <t xml:space="preserve">
Федеральный проект "Успех каждого ребенка"</t>
    </r>
  </si>
  <si>
    <t>4.1.3.1.</t>
  </si>
  <si>
    <t>Мероприятие 4.1.3.1.
Федеральный проект "Успех каждого ребенка" (создание в общеобразовательных организациях, расположенных в сельской местности, условий для занятий физической культурой и спортом)</t>
  </si>
  <si>
    <t>5.1.4.</t>
  </si>
  <si>
    <t>5.1.4.1.</t>
  </si>
  <si>
    <r>
      <rPr>
        <b/>
        <sz val="10"/>
        <rFont val="Times New Roman"/>
        <family val="1"/>
        <charset val="204"/>
      </rPr>
      <t xml:space="preserve">Основное мероприятие 5.1.4.      </t>
    </r>
    <r>
      <rPr>
        <sz val="10"/>
        <rFont val="Times New Roman"/>
        <family val="1"/>
        <charset val="204"/>
      </rPr>
      <t xml:space="preserve">       Федеральный проект "Успех каждого ребенка"</t>
    </r>
  </si>
  <si>
    <t>Мероприятие 5.1.4.1.               Федеральный проект "Успех каждого ребенка" (Создание новых мест в образовательных организациях различных типов для реализации дополнительных общеразвивающих программ всех направленностей)</t>
  </si>
  <si>
    <t>Мероприятие 6.1.1.2.               Приобретение и установка малых игровых форм на территории МБДОУ № 12 и № 14</t>
  </si>
  <si>
    <t>2021-2022 годы</t>
  </si>
  <si>
    <t>МБОУ СОШ № 4, МБОУ ООШ № 21</t>
  </si>
  <si>
    <t>приобретение оборудования и мебели для школьных столовых</t>
  </si>
  <si>
    <t xml:space="preserve"> - обеспечение сохранения заработной платы работников муниципальных учреждений культуры на уровне, установленном указами Президента Российской Федерации </t>
  </si>
  <si>
    <t xml:space="preserve">Мероприятие 1.5.                                           Разработка проектно-сметной документации    </t>
  </si>
  <si>
    <t>Мероприятие 1.6.                                           Строительный контроль за качеством выполнения строительно-монтажных работ</t>
  </si>
  <si>
    <r>
      <t xml:space="preserve">Основное мероприятие 5.                          </t>
    </r>
    <r>
      <rPr>
        <sz val="10"/>
        <rFont val="Times New Roman"/>
        <family val="1"/>
        <charset val="204"/>
      </rPr>
      <t>Капитальный и текущий ремонт, реконструкция и модернизация муниципальных учреждений образования в сфере культуры и искусства</t>
    </r>
  </si>
  <si>
    <r>
      <rPr>
        <sz val="10"/>
        <rFont val="Times New Roman"/>
        <family val="1"/>
        <charset val="204"/>
      </rPr>
      <t>Мероприятие 5.1.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Капитальный ремонт муниципального учреждения дополнительного образования "Музыкальная школа"</t>
    </r>
  </si>
  <si>
    <t>2018-2019 годы</t>
  </si>
  <si>
    <t>предоставление грантов с 2020 года осуществляется в рамках мун.программы "Развитие экономического потенциала и формирование благоприятного предпринимательского климата в муниципальном образовании город Оленегорск с подведомственной территорией"</t>
  </si>
  <si>
    <t>3.1.1.9.</t>
  </si>
  <si>
    <r>
      <t>Мероприятие 1.9.</t>
    </r>
    <r>
      <rPr>
        <b/>
        <sz val="10"/>
        <rFont val="Times New Roman"/>
        <family val="1"/>
        <charset val="204"/>
      </rPr>
      <t xml:space="preserve">                                                      </t>
    </r>
    <r>
      <rPr>
        <sz val="10"/>
        <rFont val="Times New Roman"/>
        <family val="1"/>
        <charset val="204"/>
      </rPr>
      <t>Текущий ремонт и монтаж подъемного механизма для инвалидов в МУК "ЦБС"</t>
    </r>
  </si>
  <si>
    <t>3.1.1.10.</t>
  </si>
  <si>
    <r>
      <t>Мероприятие 1.10.</t>
    </r>
    <r>
      <rPr>
        <b/>
        <sz val="10"/>
        <rFont val="Times New Roman"/>
        <family val="1"/>
        <charset val="204"/>
      </rPr>
      <t xml:space="preserve">                                                      </t>
    </r>
    <r>
      <rPr>
        <sz val="10"/>
        <rFont val="Times New Roman"/>
        <family val="1"/>
        <charset val="204"/>
      </rPr>
      <t>Разработка проектно-сметной документации</t>
    </r>
  </si>
  <si>
    <r>
      <rPr>
        <b/>
        <sz val="10"/>
        <rFont val="Times New Roman"/>
        <family val="1"/>
        <charset val="204"/>
      </rPr>
      <t xml:space="preserve">Основное мероприятие 2.                                </t>
    </r>
    <r>
      <rPr>
        <sz val="10"/>
        <rFont val="Times New Roman"/>
        <family val="1"/>
        <charset val="204"/>
      </rPr>
      <t>Выплата стипендии талантливым детям и учащейся молодежи</t>
    </r>
  </si>
  <si>
    <r>
      <rPr>
        <b/>
        <sz val="10"/>
        <rFont val="Times New Roman"/>
        <family val="1"/>
        <charset val="204"/>
      </rPr>
      <t xml:space="preserve">Основное мероприятие 3.                                </t>
    </r>
    <r>
      <rPr>
        <sz val="10"/>
        <rFont val="Times New Roman"/>
        <family val="1"/>
        <charset val="204"/>
      </rPr>
      <t>Предоставление грантов для поддержки проектов в области культуры и искусств</t>
    </r>
  </si>
  <si>
    <t>Мероприятие 2.1.
Выплата стипендии талантливым детям и учащейся молодежи</t>
  </si>
  <si>
    <t>5.2.3.</t>
  </si>
  <si>
    <t>5.2.3.1.</t>
  </si>
  <si>
    <t>Мероприятие 3.1.
Предоставление грантов для поддержки проектов в области культуры и искусств</t>
  </si>
  <si>
    <r>
      <rPr>
        <sz val="10"/>
        <rFont val="Times New Roman"/>
        <family val="1"/>
        <charset val="204"/>
      </rPr>
      <t xml:space="preserve">Мероприятие 5.1.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Капитальный ремонт беговых дорожек, трибун с установкой кресел и подтрибунных помещений стадиона МБУ спортивная школа "Олимп"</t>
    </r>
  </si>
  <si>
    <t>2.1.6.</t>
  </si>
  <si>
    <r>
      <t xml:space="preserve">Основное мероприятие 6.                              </t>
    </r>
    <r>
      <rPr>
        <sz val="10"/>
        <rFont val="Times New Roman"/>
        <family val="1"/>
        <charset val="204"/>
      </rPr>
      <t>Капитальный и текущий ремонт муниципального учреждения спорта "Учебно-спортивный центр" (Ледовый дворец спорта), г. Оленегорск</t>
    </r>
  </si>
  <si>
    <t>2.1.6.1.</t>
  </si>
  <si>
    <r>
      <rPr>
        <sz val="10"/>
        <rFont val="Times New Roman"/>
        <family val="1"/>
        <charset val="204"/>
      </rPr>
      <t xml:space="preserve">Мероприятие 6.1.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Капитальный ремонт кровли здания Ледового дворца спорта г.Оленегорска</t>
    </r>
  </si>
  <si>
    <t xml:space="preserve"> - обеспечение сохранения заработной платы работников муниципальных учреждений физической культуры и спорта на уровне, установленном указами Президента Российской Федерации</t>
  </si>
  <si>
    <r>
      <t xml:space="preserve">Основное мероприятие 2.                              </t>
    </r>
    <r>
      <rPr>
        <sz val="10"/>
        <rFont val="Times New Roman"/>
        <family val="1"/>
        <charset val="204"/>
      </rPr>
      <t>Федеральный проект "Спорт-норма жизни"</t>
    </r>
  </si>
  <si>
    <r>
      <rPr>
        <sz val="10"/>
        <rFont val="Times New Roman"/>
        <family val="1"/>
        <charset val="204"/>
      </rPr>
      <t xml:space="preserve">Мероприятие 2.1.                                                     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Финансовая поддержка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  </r>
  </si>
  <si>
    <t>2016-2019 годы</t>
  </si>
  <si>
    <t xml:space="preserve"> 1.2.2.</t>
  </si>
  <si>
    <t xml:space="preserve">1.2.2.1.  </t>
  </si>
  <si>
    <t>1.2.3.1.</t>
  </si>
  <si>
    <t>1.2.5.</t>
  </si>
  <si>
    <t xml:space="preserve">1.2.6.   </t>
  </si>
  <si>
    <t>1.2.6.1.</t>
  </si>
  <si>
    <t>1.2.6.2.</t>
  </si>
  <si>
    <t>1.2.6.3.</t>
  </si>
  <si>
    <t>1.2.6.4.</t>
  </si>
  <si>
    <t>1.2.6.5.</t>
  </si>
  <si>
    <t>1.2.6.6.</t>
  </si>
  <si>
    <t>1.2.6.7.</t>
  </si>
  <si>
    <t>КУМИ Администрация города Оленегорска; Председатель КУМИ</t>
  </si>
  <si>
    <t>1.1.2.19</t>
  </si>
  <si>
    <t>Мероприятие 2.19                                                                           Приобретение элементов системы ливневой канализации</t>
  </si>
  <si>
    <t>1.1.2.20</t>
  </si>
  <si>
    <t>Мероприятие 2.20                                                                          Разработка схемы участков ливневой канализации</t>
  </si>
  <si>
    <t>1.2.1.5.</t>
  </si>
  <si>
    <t>1.3.</t>
  </si>
  <si>
    <r>
      <rPr>
        <b/>
        <sz val="10"/>
        <rFont val="Times New Roman"/>
        <family val="1"/>
        <charset val="204"/>
      </rPr>
      <t xml:space="preserve">Задача  3 </t>
    </r>
    <r>
      <rPr>
        <sz val="10"/>
        <rFont val="Times New Roman"/>
        <family val="1"/>
        <charset val="204"/>
      </rPr>
      <t xml:space="preserve">                                                                    Обеспечение безопасной и комфортной среды проживания населения муниципального образования</t>
    </r>
  </si>
  <si>
    <t>1.3.1.</t>
  </si>
  <si>
    <r>
      <t>Основное мероприятие 5</t>
    </r>
    <r>
      <rPr>
        <sz val="10"/>
        <rFont val="Times New Roman"/>
        <family val="1"/>
        <charset val="204"/>
      </rPr>
      <t xml:space="preserve">                                                     Обеспечение проведения работ по сносу аварийных расселенных жилых домов</t>
    </r>
  </si>
  <si>
    <t>1.3.1.1.</t>
  </si>
  <si>
    <t>Мероприятие 5.1.                                                                               Обеспечение проведения работ по сносу аварийных расселенных жилых домов</t>
  </si>
  <si>
    <t>4.1.1.6.</t>
  </si>
  <si>
    <t>Мероприятие 1.6                                                                    Устройство оснований под спортивные площадки в г. Оленегорске и н.п.Высокий</t>
  </si>
  <si>
    <t>6.1.1.11.</t>
  </si>
  <si>
    <t>Мероприятие 1.11                                                                                      Поставка измерительного оборудования</t>
  </si>
  <si>
    <t>Заключено контрактов за 2020 год  (с указанием подрядчика, предмета контракта и суммы)</t>
  </si>
  <si>
    <t>Заключено контрактов за 2020  год (с указанием подрядчика, предмета контракта и суммы)</t>
  </si>
  <si>
    <t>2016, 2019, 2021-2022 годы</t>
  </si>
  <si>
    <t>Мероприятие 2.1.1.4                                                   Приобретение (поставка), установка дорожных знаков на улично-дорожной сети муниципального образования г.Оленегорск с подведомственной территорией</t>
  </si>
  <si>
    <t>2016, 2021-2022 годы</t>
  </si>
  <si>
    <t>2016, 2019 годы</t>
  </si>
  <si>
    <t>2016, 2018-2019 годы</t>
  </si>
  <si>
    <t>Мероприятие 2.1.1.16                                           Установка барьерного ограждения в г.Оленегорске и н.п. Высокий</t>
  </si>
  <si>
    <t>2017, 2019 годы</t>
  </si>
  <si>
    <t>2.1.1.31</t>
  </si>
  <si>
    <t>Мероприятие 2.1.1.31                                         Ремонт автомобильной дороги местного значения - проезд от улицы Пионерская до Ленинградского проспекта муниципального образования г.Оленегорск с подведомственной территорией</t>
  </si>
  <si>
    <t>2.1.1.32</t>
  </si>
  <si>
    <t>Мероприятие 2.1.1.32                                         Ремонт автомобильной дороги местного значения - улицы Пионерская муниципального образования г.Оленегорск с подведомственной территорией</t>
  </si>
  <si>
    <t>2.1.1.33</t>
  </si>
  <si>
    <t>Мероприятие 2.1.1.33                                         Ремонт автомобильной дороги местного значения - Молодежного бульвара муниципального образования г.Оленегорск с подведомственной территорией</t>
  </si>
  <si>
    <t>2.1.1.34</t>
  </si>
  <si>
    <t>Мероприятие 2.1.1.34                                         Ремонт автомобильной дороги местного значения - н.п.Высокий улица Можаева муниципального образования г.Оленегорск с подведомственной территорией</t>
  </si>
  <si>
    <t>2.1.1.35</t>
  </si>
  <si>
    <t>Мероприятие 2.1.1.35                                         Ремонт автомобильной дороги местного значения - улица Капитана Иванова муниципального образования г.Оленегорск с подведомственной территорией</t>
  </si>
  <si>
    <t>2.1.1.36</t>
  </si>
  <si>
    <t>Мероприятие 2.1.1.36                                         Ремонт автомобильного автоповильона на улично-дорожной сети муниципального образования г.Оленегорск с подведомственной территорией</t>
  </si>
  <si>
    <t>2.1.1.37</t>
  </si>
  <si>
    <t>Мероприятие 2.1.1.37                                         Выполнение работ по ремонту участка автомобильной дороги местного значения - ул.Южная г.Оленегорск</t>
  </si>
  <si>
    <t>2.1.1.38</t>
  </si>
  <si>
    <t>Мероприятие 2.1.1.38                                         Паспортизация автомобильных дорог местного значения муниципального образования г.Оленегорск с подведомственной территорией</t>
  </si>
  <si>
    <t>Мероприятие 4.23.
Проведение ремонта дорожного покрытия дворовых проездов по ул.Строительная д. 45 в г.Оленегорске</t>
  </si>
  <si>
    <t>Мероприятие 4.24.
Проведение  благоустройства дворовой территории по ул.Строительная д.37, 39, 43, 45 (освещение, ограждение детской площадки) в г.Оленегорске</t>
  </si>
  <si>
    <t>Мероприятие 4.31.
Проведение благоустройства сквера "Космонавтики" и прилегающих территорий в г.Оленегорске</t>
  </si>
  <si>
    <t>1.1.4.37.</t>
  </si>
  <si>
    <t>Мероприятие 4.37.
Проведение ремонта дорожного покрытия дворовых проездов по ул.Пионерскаяя д. 4, 6, 8 в г.Оленегорске</t>
  </si>
  <si>
    <t>1.1.4.38.</t>
  </si>
  <si>
    <t>Мероприятие 4.38.
Устновка урн и скамеек на общественных территориях в г.Оленегорске и н.п.Высокий</t>
  </si>
  <si>
    <t>1.1.4.39.</t>
  </si>
  <si>
    <t>Мероприятие 4.39.
Устновка урн и скамеек на дворовых территориях в г.Оленегорске и н.п.Высокий</t>
  </si>
  <si>
    <t>1.1.4.40.</t>
  </si>
  <si>
    <t>Мероприятие 4.40.
Выполнение работ по благоустройству территории по адресу: Мурманская область, г.Оленегорск, ул.Строительная - ул.Мурманская - ул.Капитана Иванова</t>
  </si>
  <si>
    <t>АО "ОТС":                                                             1) контракт от 06.03.20 №8 на сумму 298 863,85 р.; 
2) МК от 30.12.19 №0349300010319000086-15/19 на сумму 927 192,95 р.;
3) контракт от 28.02.20 №8 на сумму 299 999,99 р.;
4) МК от 06.04.20 №0349300010320000007-3/20 на сумму 4 473 943,21 р.;
5) соглашение от 17.01.20 №3 на сумму 103 226,0 р. (субсидия  на возмещение Получателю недополученных доходов)</t>
  </si>
  <si>
    <r>
      <t xml:space="preserve">МК от 11.11.19 №0349300010319000060-30/19 на сумму 70 000,00  т.р. на период с </t>
    </r>
    <r>
      <rPr>
        <b/>
        <sz val="10"/>
        <rFont val="Times New Roman"/>
        <family val="1"/>
        <charset val="204"/>
      </rPr>
      <t>01.01.2020 г. по 30.06.2022 г.</t>
    </r>
    <r>
      <rPr>
        <sz val="10"/>
        <rFont val="Times New Roman"/>
        <family val="1"/>
        <charset val="204"/>
      </rPr>
      <t xml:space="preserve"> (ООО "Спецтехтранс")</t>
    </r>
  </si>
  <si>
    <t>1) МК от 19.06.20 №0349300010320000021 на сумму 6 666,7 т.р. (ООО "СЕВЕР СТРОЙ");                                                                              2) МК от 20.05.20 №0349300010320000010 на сумму 1 255,9 т.р. (ИП Самедов Чингиз Эйнулла оглы)</t>
  </si>
  <si>
    <t>обеспечено выполнение нанесения дорожной разметки</t>
  </si>
  <si>
    <t>МК 24.07.20 №0349300010320000030 на сумму 3 163,9 т.р. (ООО "ТРАСТАСТРОЙ")</t>
  </si>
  <si>
    <t>1) договор от 28.01.19 №5120426176 на сумму 7,1 т.р., от 07.02.20 №5120426176 на сумму 7,0 т.р. (эл/энергия; АО "АтомЭнергоСбыт");                                                                             2) МК от 23.01.20 №25-МК на сумму 200,0 т.р., от 18.02.19 №0349300010319000003-03/19 на сумму 184,0 т.р. (содержание; МУП "ГУК")</t>
  </si>
  <si>
    <t xml:space="preserve">обеспечена разработка организаци дорожного движения улично-дорожной сети </t>
  </si>
  <si>
    <t>МК от 06.12.19 №0349300010319000067-33/19 на сумму 500,0 т.р. (ООО "ЯНЭНЕРГО")</t>
  </si>
  <si>
    <t>обеспечено выполнение работ по разработке ПСД по объекту "Капитальный ремонт автомобильной дороги общего пользования местного значения - ул.Южная в г. Оленегорске"</t>
  </si>
  <si>
    <t>МК от 03.12.19 №0349300010319000069-33/19 на сумму 3 700,0 т.р. (ООО "ПИК "ЭКСПЕДИЦИЯ")</t>
  </si>
  <si>
    <t>приобретены водоотводные латки</t>
  </si>
  <si>
    <t>договор от 15.07.20 №95 на сумму 128,0 т.р. (ООО "ЗАВОД СТРОЙДЕТАЛЕЙ")</t>
  </si>
  <si>
    <t>выполнены работы по установке бортового камня на улично-дорожной сети (Молодежный б-р), а также работы по установке ограничивающих пешеходных ограждений перильного типа  (Спортивный проезд)</t>
  </si>
  <si>
    <t>1) договор от 15.07.20 №97 МК на сумму 190,9 т.р. (ООО "Северные строительные системы");                                                                      2) договор от 15.07.20 №98 МК на сумму 350,0 т.р. (ООО "АРКТИК ПРОМ СТРОЙ")</t>
  </si>
  <si>
    <t>договор от 16.06.20 №85 МК на сумму 290,0 т.р. (ООО "Спецтехтранс")</t>
  </si>
  <si>
    <t>обеспечено обустройство водоотвода на улично-дорожной сети города</t>
  </si>
  <si>
    <t>обеспечен ремонт остановочных площадок (обустройство пандусов, перил, ступеней)</t>
  </si>
  <si>
    <t>МК от 12.09.19 №0349300010319000049-26/19 на сумму 775,9 т.р., МК от 15.07.20 №96 МК на сумму 299,6 т.р. (ООО "Северные строительные системы")</t>
  </si>
  <si>
    <t>обеспечено выполнение ремонта автомобильной дорогои, общей длиной 222,1 п.м.</t>
  </si>
  <si>
    <t>МК от 16.03.20 №0149200002320000542 на сумму 2 748,7 т.р. (ИП Кузнецов В.С.)</t>
  </si>
  <si>
    <t>обеспечено выполнение ремонта автомобильной дорогои, общей длиной 480,0 п.м.</t>
  </si>
  <si>
    <t>МК от 16.03.20 №0149200002320000566 на сумму 9 076,4 т.р. (ИП Кузнецов В.С.)</t>
  </si>
  <si>
    <t>обеспечено выполнение ремонта автомобильной дорогои, общей длиной 699,3 п.м.</t>
  </si>
  <si>
    <t>МК от 23.03.20 №0149200002320000703 на сумму 11 014,3 т.р. (ИП Кузнецов В.С.)</t>
  </si>
  <si>
    <t>обеспечено выполнение ремонта автомобильной дорогои, общей длиной 918,3 п.м.</t>
  </si>
  <si>
    <t>МК от 16.03.20 №0349300010320000004 на сумму 10 039,9 т.р. (ООО "Кольское дорожное управление")</t>
  </si>
  <si>
    <t>МК от 02.03.20 №46 МК на сумму 150,0 т.р. (ООО "АРКТИК ПРОМ СТРОЙ")</t>
  </si>
  <si>
    <t>обеспечено выполнение работ по ремонту автопавильона на автобусной остановке по ул.Строительная, д.77 и по обустройству автобусных остановок</t>
  </si>
  <si>
    <t>обеспечено выполнение работ по ремонту участка автомобильной дороги местного значения - ул.Южная, г. Оленегорск</t>
  </si>
  <si>
    <t>МК от 22.06.20 №0149200002320003827 на сумму 2 394,1 т.р. (ООО "АВТОМИР")</t>
  </si>
  <si>
    <t>реализация мероприятий по паспортизации автомобильных дорог запланирована на 4 квартал текущего года</t>
  </si>
  <si>
    <t>реализация мероприятий по установке ограждения запланирована на 4 квартал текущего года</t>
  </si>
  <si>
    <t>Заключено 3 договора:                                   1) на предоставление телепрограммы для газеты ЗР (ООО "Фирма РиК");           2) на выполнение полиграфических работ (ООО "Северные Телесистемы");       3) на оказание транспортно-экспедиционных услуг (ИП Винокуров И.Э.)</t>
  </si>
  <si>
    <t>1) договор от 28.09.20 № 9  на сумму 30,0 т.р. (ООО ЦДО НИВЕЛИР);                                                  2) договор от 10.03.20 № 4-дм/2019 на сумму 30,0 т.р. (ООО "ГЕО");                   3) договор от 17.02.2020 № 02/20/ТП на сумму 181,0 т.р. (ИП Мокан)</t>
  </si>
  <si>
    <t>обеспечено выполнение кадастровых работ, работ по оформлению землеустроительной, градостроительной документации; кадастровых работ по формированию земельного участка под автодорогой между автодорогой "Кола" и железнодорожной дорогой</t>
  </si>
  <si>
    <t>1) 2 договора с ИП Белинским Э.Л. и с ООО "Общество оценщиков";                  2) 2 МК с ООО "Общество оценщиков" на сумму 22,6 т.р.</t>
  </si>
  <si>
    <t>договор № 387-ТПБМ-СУ-РАМ на сумму 4,0 т.р. (ООО "ТПБ УЦУ")</t>
  </si>
  <si>
    <t>обеспечено повышение квалификации 1-го муниципального служащего по дополнительной образовательной программе</t>
  </si>
  <si>
    <t>2 сотрудника приняли участие в вебинаре «Инициативное бюджетирование как инструмент развития территорий и местных сообществ» (на базе ФЭС местного и общественного самоуправления и местных сообществ); прошли бесплатные курсы ПК по гос.программе "Комплексное развитие сельских территорий"</t>
  </si>
  <si>
    <t>договор от 15.09.20 № 523 на сумму 800,0 р. - вебинар (ФЭС МОСиМС", г.Москва)</t>
  </si>
  <si>
    <t>договор № 00820-А-Д-3-1 (АНО "МЦДПО")</t>
  </si>
  <si>
    <t>обеспечено повышение квалификации муниципальных служащих по дополнительной образовательной программе</t>
  </si>
  <si>
    <t xml:space="preserve"> 1) договор от 22.05.20 № 1181 на сумму 5,5 т.р. (ИПГУ АНО ДПО );                                                                  2) договор от 22.09.20 № 47/117 на сумму 20,0 т.р. (Московский ГИК)</t>
  </si>
  <si>
    <t>обеспечено повышение квалификации муниципальных служащих по программе ПК "Управление государственными и муниципальными закупками", "Менеджмент социально-культурной деятельности"</t>
  </si>
  <si>
    <t>договор на обучение 1-го сотрудника на сумму 28,0 т.р. (АНО ДПО МАПК)</t>
  </si>
  <si>
    <t>реализация мероприятий по обеспечению сопровождения программ для ЭВМ "Система АРМ Муниципал" запланирована на 4 квартал</t>
  </si>
  <si>
    <t>договор от 28.06.20 б/н на прохождения медосмотра 2-х чел. (ГОБУЗ "ОЦГБ")</t>
  </si>
  <si>
    <t>по состоянию на 01.10.2020 диспансеризация не пройдена; договор на оказание услуг находится на стадии согласования</t>
  </si>
  <si>
    <t>договор от 09.01.20 № 02 на сумму 14,5 т.р., от 06.04.20 № 73 на сумму 0,9 т.р. (ГОБУЗ "ОЦГБ")</t>
  </si>
  <si>
    <t>обеспечено проведение диспансеризации (медицинских осмотров) муниципальных служащих и работников</t>
  </si>
  <si>
    <t>договор № 114 на сумму 6,4 т.р.; № 115 на сумму 24,2 т.р.; б/н на сумму 54,4 т.р. (ГОБУЗ "ОЦГБ")</t>
  </si>
  <si>
    <t>договор от 09.01.20 № 3 на сумму 13,4 т.р. (ГОБУЗ "ОЦГБ")</t>
  </si>
  <si>
    <t>договор от 06.03.20 № С20.400-23 на сумму 5,6 т.р. (ООО "Союз)</t>
  </si>
  <si>
    <t>по состоянию на 01.10.2020 СИЗ не закупались</t>
  </si>
  <si>
    <t>25 договоров на общую сумму 946,3 т.р. (АО «АльфаСтрахование»; ООО "ВПМ"; ООО «Компания «ЕВРО-ШТАМП»; ИП Селезнева Людмила Михайловна; ИП Фатерин Артём Владимирович; МУП "ОТС"; ООО "Компания Пароход"; АО "Почта России"; ООО «Мурманское Социально реабилитационное предприятие «Севертара»; ООО "РН-Карт"; ООО "СВЕТОСИЛА-РУС"; ООО «Статус Ойл»; ООО  "Энерго-Сервис»; МУП  "Кругозор"; ООО "ЭДЕЛЬВЕЙС"; ООО "Амиго"; ООО "ВиТЭК")</t>
  </si>
  <si>
    <t>тех. осмотр АТС , страховки на АТС, предрейсовое мед. освид. водителей; технические осмотры а/м, ремонт а/м FORD; аккумулятор на а/м FORD;  сервисное обсл-е кондиционеров; услуги по выпуску на линию АТС; поставка ГСМ; стеклоом. жидкость для а/м; тех. обслуживание видеокамер, металлодетектора, кулера; вкладыши в трудовые книжки; печати, штампы; кресла оф., шкаф хоз-ый, поздравительные открытки; медали "За заслуги перед Оленегорском", удостоверения МС; отправка заказной кор-ции; конверты, фоторамки, подвесная система для картин; бумага для оф. техники</t>
  </si>
  <si>
    <t>приобретены электрочайники, 
комплект журналов "Бюджетный учет"+электронные верси журналов "Бюджетный учет" и "Финконтроль"</t>
  </si>
  <si>
    <t>1) договор от 24.08.20 № ОП23-П3-021/1-12 на сумму 28,5 т.р. (ООО ИД "Бюджет");
2) договор от 24.08.2020 № 7708 на сумму 8,0 т.р. (ООО "Сфера-Сервис")</t>
  </si>
  <si>
    <t>1) договор от 09.01.20 № 7120  на сумму 10,0 т.р. (ООО "СФЕРА -СЕРВИС");
2) договор от 06.04.20 № 23-3.1.-07/1965 ГЗПО на сумму 9,4 т.р. ("Почта России");
3) договор от 20.01.20 № 3 на сумму 8,0 т.р. (МУП "Кругозор")</t>
  </si>
  <si>
    <t>приобретение офисной бумаги; маркированной продукции (марки, конверты), поздраивтельных открыток</t>
  </si>
  <si>
    <t>приобретена маркированная продукция и офисная мебель в каб. 202</t>
  </si>
  <si>
    <t>1) договор на сумму 30,8 т.р. (АО Почта России);                                                     2) договор на сумму 99,2 т.р. (мебель, ИП Воложанинов Д.А.)</t>
  </si>
  <si>
    <t>обеспечено приобретение офисной бумаги, кресла офисного, увлажнителя воздуха, бумаги офиснаой</t>
  </si>
  <si>
    <t>1) договор от 23.03.20 № БНГ-00000013 на сумму 11,4 т.р. (кресло, ИП Глемейда А.В.);                                                2) договор от 29.05.20 № МЦУГ-001026 на сумму 2,9 т.р. (увлажнитель, ООО "Медтехцентр");                                           3) договор от 06.05.20 № 20 на сумму 17,0 т.р. (бумага офисная, МУП "Кругозор")</t>
  </si>
  <si>
    <t>заключено 3 муниципальных контракта и 7 договоров на общую сумму 397,3 т.р. (ГОБУ «Центр информационных технологий Мурманской области»; ИП Четаева Екатерина Николаевна; ООО «ВКС Технологии»; ООО «Системный софт»; ООО "Софтвей"; ИП Деньдобренко Андрей Борисович;  ООО «КОМПАНИЯ БЛОССОМ»;  ООО «ПрофАйТи»)</t>
  </si>
  <si>
    <t>обеспечено: приобретение права по передаче неискл. права на исп. новой версии ПО ViPNet Client for Windows 4.x (КС3); ремонт комп.техники – 2 принтера; лицензия на исп. программы для ЭВМ TrueConf Online; права на исп. программы TeamViewer;
продление прав на исп. ПО KerioConnect, ActiveSync, 150 users на условиях простой (неисключительной) лицензии; услуги по продлению неискл. польз. прав на антивирусное ПО Dr.Web Desktop Security Suite для 50 ПК, 2 сервера; картриджи; сертификат на тех. поддержку Zoom Pro 1 организатор (включает 100 участников), на 1 год</t>
  </si>
  <si>
    <t>реализация меропритяий по развитию и сопровождению информационно-технологической и телекоммуникационной инфраструктуры запланирована на 4 квартал</t>
  </si>
  <si>
    <t>приобретены услуги по передаче неисключительных прав на использование программных продуктов для ЭВМ</t>
  </si>
  <si>
    <t xml:space="preserve">2 договора на сумму 6,4 т.р. (ИП Дьяченко, ООО "Технокад") </t>
  </si>
  <si>
    <t>приобретены моноблок, МФУ лазерный, картриджи, роутер, программное обеспечение ЭС "Образование", информационные услуги (база Консультант+)</t>
  </si>
  <si>
    <t>1) договор от 01.02.20 № 1629/2019/ЭЦ на сумму 53,4 т.р. (ООО "Экономик Центр");                                       2) договор от 22.01.20 № 361255265 на сумму 70,0 т.р. (ООО "МЦФЭР-Пресс");                                                             3) договор от 31.01.20 № 02/20 на сумму 1,0 т.р. (АО "Олтелеком");                      4) договор от 10.03.20 № 7300 на сумму 55,7 т.р. (ООО "Сфера-Сервис");                                                                       5) договор от 07.05.20 № 20200507 на сумму 11,7 т.р. (ИП Сазонов М.В.)</t>
  </si>
  <si>
    <t>1)  договор энергоснабжения от 13.01.20 №5120426227 (АО  "АтомЭнергоСбыт");                                  2) договор теплоснабжения и поставки горячей воды от 13.01.20 №32 на сумму 72,9 т.р. (МУП "ОТС");                   3)  договор об оказании услуг связи от 15.01.20 №251000009416, на предоставление услуг междугородной и международной электрической связи от 15.01.20 №251000009416-РТК (ПАО "Ростелеком")</t>
  </si>
  <si>
    <t>Администрация города Оленегорска; заместитель главы Администрации города по общим вопросам</t>
  </si>
  <si>
    <t>КУМИ Администрации города Оленегорска; Председатель КУМИ</t>
  </si>
  <si>
    <t>Нарушений условий договора от 16.11.2015 № 2-12-15/р  "О реструктуризации задолженности по бюджетному кредиту, выданному бюджету муниципального образования г. Оленегорск с подведомственной территорией из областного бюджета в 2012 году" за 9 месяцев 2020 года не имеется</t>
  </si>
  <si>
    <t>1) договор от 20.12.19 №251000053085 на сумму 181,4 т.р. (интернет, ПАО "Ростелеком");                                                                                                                       2) МК от 24.07.20 № 0349300010320000032 на сумму 643,6 т.р. (польз. право на исп. модуля "Информация по налогам для ФНС" программы "Бюджет-СМАРТ Про" (ООО "Кейсистемс")</t>
  </si>
  <si>
    <t>29  договоров: ПАО "Ростелеком"; ООО "Т2Мобайл"; ООО "Союз"; ЧОО "Охрана- Сервис"; ООО "Сфера -Сервис", ООО "ДНС Ритейл"; ИП Панкратовой Д.Р. ; ИП Селезневой Л.М., ИП Алексеенко Г.М.; ООО "ЭнергоСервис"; ООО "Что делать Заполярье"; ГОУП "Оленегорскводоканал" и АО "ОТС"; АО Почта России; ГОБУ «МФЦ МО»; ООО «Стройконструкция»; МУП «Центральная аптека», ООО «Мурман-Медтехника», ООО «Центр дезинфекции»; ООО «Иннотех»; ООО «СТС»; Фонд Развития Госуправления</t>
  </si>
  <si>
    <t>МКУ "УГХ" г. Оленегорска; отдел дорожного хозяйства; инженер 1 категории</t>
  </si>
  <si>
    <t>бесплатным дошкольным образованием в ДОО обеспечено 1 742чел., детей-инвалидов - 26 чел.</t>
  </si>
  <si>
    <t>1) 15 договоров с ООО "ЮВЕНТА"на общую сумму 1 243,8 т.р.;                                                            2) 5 договоров с ИП Сулейбанов Ч.М. на общую сумму 386,6 т.р.,                3) 10 договоров с ИП Аббасов Э.Ш.на общую сумму 307,7 т.р.,                        4) 6 договоров с ООО "Мурман фуд"на общую сумму 179,7 т.р.</t>
  </si>
  <si>
    <t>общедоступным и бесплатным начальным общим, основным общим, средним общим образованием обеспечено 3148 чел., детей-инвалидов на дому - 13 чел.</t>
  </si>
  <si>
    <t>бесплатным питанием обеспечено - 1342 чел. (обучающиеся 1-4 классов), а также 744 чел. из числа обучающиеся, находящихся в трудной жизненной ситуации</t>
  </si>
  <si>
    <t>1) 4 договора ООО "Мозаика" от  24.03.20, 25.03.20, 26.03.20 на общую сумму 1 175,9 т.р.;                    2) ООО "ФГОС-резерв" на сумму 429,2 т.р.;                                                                     3) ООО "Допобразование"  на сумму 501,0 т.р.;                                                        4) ИП Дурандин А.Н. на сумму 245,7 т.р.</t>
  </si>
  <si>
    <t>обновлена материально-техническая база для формирования у обучающихся современных технологических и гуманитарных навыков, открыты Центры  образования  цифрового и гуманитарного профилей  "Точка  роста" (на базе МБОУ СОШ 4, МОУ СОШ 13); закуплно аддитивное и компьютерное оборудование, учебное оборудование, аккумуляторный и ручной инструмент, пиобретение мебели</t>
  </si>
  <si>
    <t>МК от 16.03.20 и МК от 20.10.20 с ООО "Витэк" на общую сумму 2 762,7 т.р. (приобретение нефтепродуктов)</t>
  </si>
  <si>
    <t>проведены работы по капитальному ремонту по замене оконных рам на окна из ПВХ-профиля в МБДОУ №14, МОУ СОШ №13, ЦВР</t>
  </si>
  <si>
    <t>6 договоров на общую сумму 2 623,4 т.р. (ООО "Ремстрой")</t>
  </si>
  <si>
    <t>проведен капитальный ремонт помещений столовой и технологических цехов пищеблока МБОУ ООШ №21</t>
  </si>
  <si>
    <t>договор от 12.03.20 №1 на сумму 2 985,6 т.р. и договор от 09.07.20 №21  на сумму 597,0 т.р. (ООО"Теплотех")</t>
  </si>
  <si>
    <t>выполнены работы по установке металлических дверей эвакуационных выходов МБОУ ООШ №21</t>
  </si>
  <si>
    <t>договор от 02.03.20 №21/2-02 на сумму 228,6 т.р. (ИП Чепига Э.М.)</t>
  </si>
  <si>
    <t>проведена замена оконных рам на окна из ПВХ-профиля МБОУ ООШ №21</t>
  </si>
  <si>
    <t>договор от 06.07.20 №20200706 на сумму 213,6 т.р. (ООО "СТС")</t>
  </si>
  <si>
    <t>проведен ремонт помещений спортзала МБОУ ООШ №21</t>
  </si>
  <si>
    <t>договор от 03.04.20 №20200403 на сумму 127,2 т.р. (ИП Сазонов М.В.)</t>
  </si>
  <si>
    <t>выполнены работы по замене дверей и установке оконных блоков из ПВХ-профилей в помещениях спортзала МБОУ ООШ №21</t>
  </si>
  <si>
    <t>договор от 12.03.20 №20200312 на сумму 570,0 т.р. (ООО "СТС")</t>
  </si>
  <si>
    <t>выполнены работы по замене межэтажных дверей с устройством противодымных уплотнителей МБОУ СОШ №4</t>
  </si>
  <si>
    <t>договор от 31.01.20 №20200131 на сумму 150,0 т.р. (ООО "СТС")</t>
  </si>
  <si>
    <t>договор от 20.03.20 №05-20 на сумму 251,1 т.р. (ООО "Энерго-Сервис")</t>
  </si>
  <si>
    <t>выполнены работы по замене электрощитов МБДОУ №6</t>
  </si>
  <si>
    <t>реализация мероприятий по капитальному ремонту запланировано на 4 квартал</t>
  </si>
  <si>
    <t>проведены работы по ремонту полов МОУ СОШ №13</t>
  </si>
  <si>
    <t>договор от 06.03.20 №06-03/20 на сумму 460,8т.р., договор от 10.03.20 №10-03/20 на сумму 460,8т.р., договор от 11.03.20 №11-03/20 на сумму 484,8т.р. (ООО"РЕМСТРОЙ")</t>
  </si>
  <si>
    <t>договор от 04.06.20 №20200604, от 09.06.20 №20200609 на общую сумму 845,3т.р. (ООО "Стройтехсервис")</t>
  </si>
  <si>
    <t>выполнены работы по установке противопожарных дверей, отделяющих складские помещения МАДОУ №13</t>
  </si>
  <si>
    <t>проведен ремонт и отделка стен лестничных клеток (покраска), ремонт и отделка галерей между 1 и 2, 2 и 3 корпусами (покраска) МАДОУ №9</t>
  </si>
  <si>
    <t>договор от 02.03.20 б/н на сумму 96,0 т.р. (ООО"РЕМСТРОЙ")</t>
  </si>
  <si>
    <t>выполнены работы по ремонту лестничных клеток в блоках «А», «Б», «В», «Г» МБДОУ №14</t>
  </si>
  <si>
    <t>договор от 20.07.20 №20200720/1 на сумму 428,6 т.р. и договор от 20.07.20 №20200720/2 на сумму 428,6 т.р. (ООО "СТС")</t>
  </si>
  <si>
    <t>оборудованы детские игровые площадки МБДОУ №14</t>
  </si>
  <si>
    <t>договор от 03.08.20 №Д-МН-20-00016, №Д-МН-20-00017 на общую сумму 625,4 т.р. (АО КСИЛ ПК ИНФЛЭКС)</t>
  </si>
  <si>
    <t>проведены работы по ремонту и отделке стен лестничных клеток МБДОУ №6</t>
  </si>
  <si>
    <t>договор от 01.04.20 №20200401/1,2,3,4 на общую сумму 1836,3 т.р. (ООО "СТС")</t>
  </si>
  <si>
    <t>проводятся работы по ремонту системы ХВС И ГВС МБОУ СОШ №22, завершение работ планируется в 4 квартале</t>
  </si>
  <si>
    <t>работы производятся по договору ГПХ б/н от 25.05.20</t>
  </si>
  <si>
    <t>проведен ремонт помещений центров образования  цифрового и гуманитарного профилей "Точка  роста" МБОУ СОШ №4, МОУ СОШ №13</t>
  </si>
  <si>
    <t>7 договоров на общую сумму 1 900,0 т.р.:                                                                     1) договор от 20.05.20 №20202005/1,2, от 21.05.20 №20202105/1,2 (ООО "СТС");                                       2) договор от 26.05.20 №4 (ООО Полимер);                                                                3) договор от 20.05.20 №21-05/20, №21-05/20/1, от 22.05.20 №22-05/20 (ООО "РЕМСТРОЙ);                      4) договор от 21.05.20 №872/20-УЭМ (ООО "Лифт")</t>
  </si>
  <si>
    <t>выполнены работы по замене участка розлива пожаротушения и холодного водоснабжения МБОУ СОШ №4</t>
  </si>
  <si>
    <t>договор от 08.06.20 №041/20 на сумму 283,4 т.р. (ООО "ОВК")</t>
  </si>
  <si>
    <t>выполнены работы по подготовке основания для укладки спортплощадки МУ ДО "ЦВР"</t>
  </si>
  <si>
    <t>договор от 13.07.20 №08/20 на сумму 157,2 т.р. (ООО "Стройконструкция")</t>
  </si>
  <si>
    <t>реализация мероприятий по ремонту кровли планируется в 4 квартале</t>
  </si>
  <si>
    <t>приобретено спортивное оборудование (теннисные столы и комплектующие к ним, оборудование для фитнеса), обрудование для тренажерного зала</t>
  </si>
  <si>
    <t>3 договора на общую сумму 1512,5 т.р.:                                                                  1) договор от 27.03.20 №27/03 (ООО "Фитнесс-НВ");                                                                  2) договор от 25.03.20 №1031, от 26.03.20 № 1026 (ООО"Гераклион Эквип)</t>
  </si>
  <si>
    <t>обеспечение предоставления 110964 чел./часов</t>
  </si>
  <si>
    <t>создано 60 новых человеко-мест в МУ ДО ЦВР для реализации дополнительных общеразвивающих программ технической направленности</t>
  </si>
  <si>
    <t>договор от 05.03.20 №200302-70КП на сумму 422,2 т.р. (ИП Четаева Е.Н.)</t>
  </si>
  <si>
    <t>реализация мероприятий по приобретению и установке МИФ запланировано на 4 квартал</t>
  </si>
  <si>
    <t>70 чел. охвачено отдыхом в лагерях с дневным пребыванием детей, организованных на базе образовательных организаций</t>
  </si>
  <si>
    <t>отдыхом и оздоровлением охвачено 30 чел.</t>
  </si>
  <si>
    <t>численность участвующих во временных работах в трудовых бригадах, на предприятиях и в учреждениях города - 215 чел. (на базе УСЦ, Муз. школа, МУП "ОТС", школа 4, 7, 13, ЦВР, ГОБУЗ ОЦГБ, ГАПОУ МО «ОГПК»)</t>
  </si>
  <si>
    <t>численность детей и подростков, охваченных отдыхом в форме дворовых площадок, организованных на базе обр.организаций - 220 чел. (на базе школы 4, 13, 21, ЦВР)</t>
  </si>
  <si>
    <t>приобретена мебель для школьных столовых (школы 7, 13, 21, 22): столы, стулья, табуреты, скамьи; оборудование - пароконвектомат, подставка металлическая (КШП)</t>
  </si>
  <si>
    <t>6 договоров на общую сумму 1100,0 т.р.(ИП Корепанов А.Ю.; ООО "Б Класс"; ИП Нуруев А.А.; ООО "Учкомплект"; ООО "Компания Торговый дизайн")</t>
  </si>
  <si>
    <t>обеспечение реализации мероприятия планируется в 4 квартале</t>
  </si>
  <si>
    <t>договоры энергоснабжения №5120426226 от 23.01.20, №5120426247 от 27.01.20, №5120402172 от 27.01.20  (АО "АтомЭнергоСбыт"),                                               договоры теплоснабжения и поставки горячей воды  №30, 200 от 23.01.20, №29 от 27.01.20 (МУП "ОТС"),                                                      договоры водоснабжения и водоотведения №15 от 25.01.20, №102 от 24.01.20 (ГОУП "Оленегорскводоканал")</t>
  </si>
  <si>
    <t>произведена частичная компенсация</t>
  </si>
  <si>
    <t>1) договор № 01 от 13.02.20, № 02 от 18.02.20, № 03 от 20.02.20, № 04 от 21.02.20 (ЗАО "Мурманскпрофстрой");                                             2) договор № 01 от 03.04.20, № 02 от 06.04.20, б/н от 14.02.20 (ООО "Вектор")</t>
  </si>
  <si>
    <t>разработана проектно-сметная документация</t>
  </si>
  <si>
    <t>обеспечено осуществление строительного контроля за качеством выполнения строительно-монтажных работ</t>
  </si>
  <si>
    <t>договор б/н от 10.06.20 на сумму 599,0 т.р. (ООО "ТОМ")</t>
  </si>
  <si>
    <t>контракт от 15.06.20 №0149200002320003606/1-2020 на сумму 32 913,3 т.р. (ИП Белоус С.И)</t>
  </si>
  <si>
    <t>обеспечение выполнения капитального ремонта. Работы продолжатся в 4 квартале и в 2021 году</t>
  </si>
  <si>
    <t>1) договор энергоснабжения №5120426266 от 01.01.20 (АО "АтомЭнергоСбыт");                                       2) договор теплоснабжения и поставки горячей воды №28, №290 от 01.01.20 (МУП "ОТС");                                                                                   3) договор водоснабжения №48 от 18.01.20 (ГОУП "Оленегорскводоканал")</t>
  </si>
  <si>
    <t>1) договор электроснабжения №5120426266 от 01.01.20 (АО "АтомЭнергоСбыт");                                       2) 2 договора теплоснабжения и поставки горячей воды №28, №290 от 01.01.2020 (МУП "ОТС");                                               3) договор водоснабжения № 48 от 18.01.20 (ГОУП "Оленегорскводоканал")</t>
  </si>
  <si>
    <t>оказана материальная помощь ветеранам Великой отечественной войны - 94 ед.</t>
  </si>
  <si>
    <t>1) договор энергоснабжения №5120426242 от 17.01.20 (АО "АтомЭнергоСбыт");                                                         2) 4 договора теплоснабжения и поставки горячей воды №31,221, 339,340 от 17.01.20 (МУП "ОТС");                                                                           3) №018V от 17.01.20 - теплоснабжение (АО "Мурманэнергосбыт");                                             4) договор на поставку холодной воды №208 от 17.01.20 (ГОУП "Оленегорскводоканал")</t>
  </si>
  <si>
    <t>договор №27/08 от 04.09.20 на сумму 599,2 т.р.; договор №07/09 от 07.09.20 на сумму 150,5 т.р. (ООО "Гамма - Сервис")</t>
  </si>
  <si>
    <t>обеспечено выполнение ремонта крыльца, монтажа подъемного механизма для инвалидов</t>
  </si>
  <si>
    <t>обеспечена разработка проектно-сметной документации</t>
  </si>
  <si>
    <t>договор №313-ПП от 20.08.20 на сумму 98,2 т.р. (ООО "Петропроект")</t>
  </si>
  <si>
    <t>договор с МУК ЦКиД "Полярная звезда" от 30.04.20 № 01/2020 "Организация и проведение культурно-массовых мероприятий для детей и молодежи" на сумму 173,5 т.р.</t>
  </si>
  <si>
    <t>проведение мероприятий запланировано на 4 квартал</t>
  </si>
  <si>
    <t>1) договор энергоснабжения №5120426246 от 13.01.20 (АО "АтомЭнергоСбыт"),                                               2) договор теплоснабжения и поставки горячей воды от №35 от 31.12.19 (МУП "ОТС"),                                                                          3) договор водоснабжения и водоотведения  №77 от 17.01.20 (ГОУП "Оленегорскводоканал")</t>
  </si>
  <si>
    <t>доля проведенных спортивно-массовых и физкультурно-оздоровительных мероприятий к общему числу мероприятий, включенных в календарный план официальных спортивно-массовых и физкультурно-оздоровительных мероприятий, - 33,0%</t>
  </si>
  <si>
    <t>договор на перевозку спортсменов - 240,7 т.р.,                                                                         на сувенирную продукцию - 72,4 т.р., на оплату судейства соревнований - 149,5 т.р.</t>
  </si>
  <si>
    <t>доля проведенных спортивно-массовых и физкультурно-оздоровительных мероприятий к общему числу мероприятий, включенных в календарный план официальных спортивно-массовых и физкультурно-оздоровительных мероприятий, - 330%</t>
  </si>
  <si>
    <t>доля граждан, выполнивших нормативы Всероссийского физкульту ГТО, в общей численности населения, принявшего участие в сдаче нормативов Всероссийского физкультурно-спортивного комплекса ГТО - 5,0%</t>
  </si>
  <si>
    <t>количество присвоенных  спортивных разрядов и квалификационных категорий спортивных судей - 24 ед.</t>
  </si>
  <si>
    <t>договор от 01.06.20 №01/06 на сумму 100,0 т.р. (ИП Киселева И.В.)</t>
  </si>
  <si>
    <t>обеспечено выполнение капитального ремонта Дома физкультуры. Работы продолжатся в 4 квартале</t>
  </si>
  <si>
    <t>1) договор №951 от 26.06.20 на сумму 22,6 т.р. (ООО "ВИЛДСПОРТ");                                           2) договор №21 от 18.03.20, №22 от 03.06.20 на сумму 77,4 т.р. (ИП Тарасенко Н.В)</t>
  </si>
  <si>
    <t>обеспечено приобретение спортинвентаря</t>
  </si>
  <si>
    <t>1) контракт №0149200002320002874 от 18.05.20 на сумму 24 696,2 т.р. (ИП Белоус С.И.);                              2) контракт №0149200002320002881 от 21.05.20 на сумму 8 512,2 т.р. (ООО "Строй-Норд");                                         3) контракт №0149200002320004750 от 11.08.20 на сумму 5 695,6 т.р. (ООО "Актив-Энерго")</t>
  </si>
  <si>
    <t>обеспечено выполнение капитального ремонта беговых дорожек, трибун с установкой кресел и подтрибунных помещений стадиона МБУ спортивная школа "Олимп"</t>
  </si>
  <si>
    <t>обеспечено выполнение капитального ремонта кровли здания Ледового дворца спорта г.Оленегорска</t>
  </si>
  <si>
    <t>договор №01/2020-06 от 29.06.20 на сумму 10 193,4 т.р. (ООО "Алден")</t>
  </si>
  <si>
    <t>доля граждан в возрасте 6-15 лет, занимающихся в спортивной организации, в общей численности детей и молодежи в возрасте 6-15 лет, - 15,0%</t>
  </si>
  <si>
    <t>1) договор №5120426240 от 09.01.20 на поставку электроэнергии (АО "АтомЭнергоСбыт);                                                    2) договор №26 от 18.03.20 на теплоснабжение (МУП "ОТС");                                            3) договор №11 от 20.01.20 на водоснабжение (ГОУП "Оленегорскводоканал)</t>
  </si>
  <si>
    <t>доля проведенных спортивно-массовых и физкультурно-оздоровительных мероприятий к общему числу мероприятий, включенных в календарный план официальных спортивно-массовых и физкультурно-оздоровительных мероприятий, - 51,0%</t>
  </si>
  <si>
    <t>оказана финансовая поддержка; приобретен спортинвентарь</t>
  </si>
  <si>
    <t>1) договор №ВК000000025 от 16.03.20 на сумму 599,0 т.р. (ООО "ВК-СПОРТ");                                                                            2) договор б/н от 16.03.20 на сумму 316,7 т.р. (ИП Беляева Н.В.);                                  3) договор б/н от 24.03.20 на сумму 285,1 т.р. (ИП Кибалко А.В.);                     4) договор №7 от 17.03.20 на сумму 593,6 т.р. (ИП Нагорных А.С.);                       5) договор №20 от 18.03.20 на сумму 12,2 т.р. (ИП Тарасенко Н.В.);                               6) договор №ОСШО-001 от 17.03.20 на сумму 374,5 т.р. (ООО "МейплРус");                                            7) договор №17 от 10.03.20 на сумму 52,7 т.р. (ООО "Основа")</t>
  </si>
  <si>
    <t>выплаты предоставлены 3-м молодым семьям</t>
  </si>
  <si>
    <t>1) договор от 26.08.20 №23-3.1-07/2007 на сумму 10,3 т.р. (ПУ/ГЗПО, марк. продукция);                                         2) МК от 20.07.20 №0349300010320000029 на сумму 0,9 т.р. (картриджи); 3) МК от 26.08.20 №0349300010320000043 на сумму 9,5 т.р. (оф.бумага)</t>
  </si>
  <si>
    <t>Мероприятие 5.3.                                       Единовременная выплата многодетной семье на улучшение жилищных условий</t>
  </si>
  <si>
    <t>произведена денежная выплата многодетной семье на основании постановления Администрации города Оленегорска от 21.09.20 № 355 (семья Менцеровых)</t>
  </si>
  <si>
    <t>2 МК:                                        1) №0349300010320000001-1/20 от 03.03.20;                                   2) №0349300010320000041-11/20 от 26.08.20</t>
  </si>
  <si>
    <t>приобретено 2 квартиры</t>
  </si>
  <si>
    <t>МК от 02.07.20 №0349300010320000025-7/20</t>
  </si>
  <si>
    <t>произведен ремонт жилых помещений</t>
  </si>
  <si>
    <t>Заместитель главы Администрации города по общим вопросам</t>
  </si>
  <si>
    <t>МКУ УГХ г.Оленегорска; заместитель начальника МКУ "УГХ" г.Оленегорска</t>
  </si>
  <si>
    <t>общий отдел Администрации города Оленегорска; отдел муниципальных заказов, ведущий специалист отдела</t>
  </si>
  <si>
    <t>Заметитель главы  Администрации города по общим вопросам; МКУ "ЦБУ" города Оленегорска: начальник МКУ "ЦБУ"</t>
  </si>
  <si>
    <t>Заметитель главы  Администрации города по общим вопросам; КУМИ Администрации города Оленегорска, Председатель КУМИ</t>
  </si>
  <si>
    <t>Реализация мероприятий по организации деятельности бизнес-зала запланирована на 4 квартал</t>
  </si>
  <si>
    <r>
      <t xml:space="preserve">предоставление грантов начинающим предпринимателям не планируется в текущем году; финансовые средства </t>
    </r>
    <r>
      <rPr>
        <b/>
        <sz val="8"/>
        <rFont val="Times New Roman"/>
        <family val="1"/>
        <charset val="204"/>
      </rPr>
      <t>будут перераспределены</t>
    </r>
  </si>
  <si>
    <t>заключено 2 договоров на предоставление льготной аренды (мун.преференция)</t>
  </si>
  <si>
    <t>проведено 1 заседание Совета по поддержке малого и среднего предпринимательства (февраль)</t>
  </si>
  <si>
    <t>заседание комисии по поддержке субъектов малого и среднего бизнеса  запланировано на 14 октября</t>
  </si>
  <si>
    <t>проведены конкурсные процедуры, на основании Протокола заседания конкурсной  комиссии от 14.08.2020 выданы 3 гранта АНО "Грани творчества" на оказание услуг по проведению культурно-массового мероприятия: уличного фестиваля семейных развлечений, посвященного Дню города</t>
  </si>
  <si>
    <t xml:space="preserve">комитет по образованию Администрации города Оленегорска; заместитель председателя комитета </t>
  </si>
  <si>
    <t>УЭФ Администрации города Оленегорска; заместитель главы Администрации города - начальник управления экономики и финансов</t>
  </si>
  <si>
    <t>1) договор от 01.02.19 №07-02-19 на сумму 108,2 т.р. (АО "АтомЭнергоСбыт");                                                  2) договор от 30.03.20 №67 на сумму 291,8 т.р. (АО "ОТС");                                                  3) соглашение от 24.01.20 №1 на сумму 713,8 т.р. (управление МКД, МУП "ГУК")</t>
  </si>
  <si>
    <t>обеспеченосодержание пустующего МИ; выполнение работ по техническому обуслуживанию внутридомовых инженерных систем отопления, холодного и горячего водоснабжения, канализации в здании, расположенном по адресу:г.Оленегорск, ул.Энергетиков, д.3</t>
  </si>
  <si>
    <t>1) договор от 30.03.20 №67 на сумму 291,8 т.р. (АО "ОТС");                                                                    2) 2 договора на общую сумму 90,6 т.р. (ГОУП "Оленегорскводоканал");                                            3) 2 договора на общую сумму 122,1 т.р. (УФПС Мурманской области);                                                           4) 3 договора на общую сумму 166,6 т.р. (АО "АтомЭнергоСбыт");                                           5) договор от 13.04.20 №02/182-20 на сумму 9,4 т.р. (АО "Мурманоблгаз")</t>
  </si>
  <si>
    <t>договор от 28.01.20 №30МК на сумму 100,0 т.р., от 26.03.20 №48МК на сумму 100,0 т.р.; договор от 01.07.20 №90МК (ООО "Энерго-Сервис")</t>
  </si>
  <si>
    <t>1) МК от 13.12.19 №0349300010319000070-34/19 на сумму 375,1 т.р. (ООО "МОНОЛИТ");                                                                        2) 3МК на общую сумму 7 022, 3т.р. (ООО "УК Гарант+");                                                                      3) МК от 24.07.20 №0349300010320000031-8/20 на сумму 748,8 т.р. (ООО "ЭЛДЕВА")</t>
  </si>
  <si>
    <t>обеспечено выполнение работ по ремонту жилых помещений</t>
  </si>
  <si>
    <t>обеспечены работы по ограничению доступа к муниципальному нежилому пустующему зданию по ул. Кирова, д. 9 (устройство ограждения)</t>
  </si>
  <si>
    <t>договор от 30.06.20 №89МК на сумму 126,0 т.р., МК от 18.05.20 №0349300010320000013-5/20 на сумму 780,7 т.р. (ООО "УК ГАРАНТ +")</t>
  </si>
  <si>
    <t>обеспечено выполнение работ по ремонту стен коридора в подвале здания МКУ "УГХ"; текущему ремонту крыльца здания Администрации</t>
  </si>
  <si>
    <t xml:space="preserve">1) МК от 23.12.19 №0349300010319000078-37/19 на сумму 467,7 т.р. (ООО "ВИТИСАН");                                                              2) МК от 10.06.20 №0349300010320000017 на сумму 1 064,8 т.р. (ООО "Вторресурс") </t>
  </si>
  <si>
    <t>обеспечена закупка на приобретение люков, труб, дождеприемников</t>
  </si>
  <si>
    <t>договор от 03.06.20 №78МК на сумму 193,3 т.р. (ООО "МИБУР-СЕРВИС")</t>
  </si>
  <si>
    <t>реализация мероприятий по разработке схемы запланирована на 4 квартал текущего года</t>
  </si>
  <si>
    <t>реализация мероприятий по приобретению и установке ИПУ запланирована на 4 квартал</t>
  </si>
  <si>
    <t>Мероприятие 3.5.                                                                        Приобретение и установка индивидуальных приборов учета коммунальных ресурсов в помещениях муниципальной собственности</t>
  </si>
  <si>
    <t>работы по корректировке проекта объекта капитального строительства с разбивкой строительства на этапы запланированы на 4 квартал</t>
  </si>
  <si>
    <t>МК от 14.06.20 №0149200002320003613 на сумму 16 417,5 т.р. (1 этап, 2 очередь) вне рамок ГОЗ (ООО "МОНОЛИТ")</t>
  </si>
  <si>
    <t>МК от 31.05.20 №0149200002320003239 на сумму 1 706,25 т.р. (ООО "СЕВМОРПРОЕКТ")</t>
  </si>
  <si>
    <t>выполнение работ по сносу аварийных расселенных жилых домов запланировано на 4 квартал</t>
  </si>
  <si>
    <t>1) МК от 23.12.19 №0349300010319000082-36/19 на сумму 24 600,0 т.р.(на 2020-2021 г.г., ООО "Спецтехтранс");                                          2) договор от 27.03.20 №50МК на сумму 200,0 т.р., от 10.04.20 №56 МК на сумму 27,0 т.р., от 11.06.20 №83 МК на сумму 172,4 т.р. (ООО "АРКТИК ПРОМ СТРОЙ");                                                                        3) договор от 03.07.20 №93 МК на сумму 241,8 т.р., от 10.04.20 №59 МК на сумму 272,3 т.р. (ООО "УК Гарант+);                                            4) договор от 17.06.20 №86 МК на сумму 105,6 т.р. (ООО "СПЕЦИАЛЬНЫЙ КОММУНАЛЬНЫЙ СЕРВИС")</t>
  </si>
  <si>
    <t>обеспечено выполнение работ по содержанию объектов внешнего благоустройства; работ по обеспечению автомобильного проезда к контейнерным площадкам города; работ по сбору и вывозу снега с муниципальных территорий города</t>
  </si>
  <si>
    <t>МК от 31.03.20 №0149200002320001149 на сумму 2 413,9 т.р. (ИП Адуенко А.В.)</t>
  </si>
  <si>
    <t xml:space="preserve">обеспечено выполнение работ в рамках кап. строительства объектов мун. собственности вне ГОЗ по планировке территорий, образованию земельных участков и обеспечению их объектами коммунальной и дорожной инфраструктуры (прокладка наружных сетей хозяйственно-бытовой канализации в шестом микрорайоне) </t>
  </si>
  <si>
    <t>1) договор от 17.04.20 №66 МК на сумму 16,9 т.р., от 23.01.20 №24 МК на сумму 250,0 т.р. (ООО "АРКТИК ПРОМ СТРОЙ");                                                                      2) договор от 15.05.20 №06/20 на сумму 34,2 т.р. (ИП Усольцева С.М.)</t>
  </si>
  <si>
    <t>обеспечено устойчивое функционирование системы уличного освещенияя</t>
  </si>
  <si>
    <t>соглашение от 14.01.20. №1 на сумму 11 000,0 т.р. (МУП "ГУК")</t>
  </si>
  <si>
    <t>проведение работ запланировано на 4 квартал</t>
  </si>
  <si>
    <t>МК от 03.06.20 №80 на сумму 600,0 т.р., МК от 03.06.20 №81 на сумму 304,2 т.р., МК от 03.06.20 №82 на сумму 395,8 т.р. (ООО "СТРОЙКОНСТРУКЦИЯ")</t>
  </si>
  <si>
    <t>обеспечено выполнение работ по подготовке основания спортивных площадок (ул. Ветеранов, д.11; ул. Дальняя, д.63; ул. Бардина, д 31-33; ул. Советская, д.14-16)</t>
  </si>
  <si>
    <t>заключено 49 договоров и МК (связь, поставка и обслуживание оргтехники, поставка и обновление ПО, поставка комплектующих к оргтехнике, почтовые услуги, услуги теплоснабжения, водоснабжения, энергоснабжения, услуги по сбору и вывозу ТБО, обслуживание пожарной и охранной сигнализации, эксплуатационное обслуживание помещений,  услуги охраны, услуг по проведению обучающих семинаров и курсов, сопровождение и государственная экспертиза сметной документации, поставка мебели, материальных запасов, поставка бумаги для оргтехники, поставка хозяйственных материалов и прочих материальных запасов и др.) на общую сумму 6 098,8 т.р.</t>
  </si>
  <si>
    <t>договор от 25.02.20 №43МК на сумму 150,0 т.р. (ООО "ЯНЭНЕРГО")</t>
  </si>
  <si>
    <t>1) договор от 18.08.20 №114МК на сумму 100,0 т.р. (ООО "ЯНЭНЕРГО");                               2) договор от 17.03.20 №115 на сумму 10,0 т.р. (АНО УЦДПО "Энергоконсультант")</t>
  </si>
  <si>
    <t>исполнение требований действующего законодательства при подготовке к работе в осенне-зимний период. Повышение квалификации сотрудника по программе "Техническая эксплуатация, монтаж, ремонт и обслуживание тепловых энергоустановок и тепловых сетей потребителей тепловой энергии (обеспечение безопасности)"</t>
  </si>
  <si>
    <t>договор от 25.02.2020 №44МК на сумму 99,9 т.р. (ООО "ЯНЭНЕРГО")</t>
  </si>
  <si>
    <t>договор от 03.08.20 №105 МК на сумму 56,5 т.р. (ООО "Северные строительные системы")</t>
  </si>
  <si>
    <t>обеспечение поставки измерительного оборудования</t>
  </si>
  <si>
    <t>1) договор от 01.09.16 г. №14/с на сумму 189,9 т.р.,  от 27.01.17 №16 на сумму 19 248,1 т.р., взносы (НКО "ФКР МО");                                                                                2) соглашение от 15.06.20 №5 на сумму 4,6 т.р. (ТСЖ "59");                                                              3) соглашение от 01.03.15 №5 на сумму 135,7 т.р. (ТСЖ "Комфорт");                                          4) соглашение от 11.04.19 №6 на сумму 83,9 т.р. (ТСЖ "Строительная 46");                                                5) соглашение от 01.05.15 №2 на сумму 65,4 т.р. (ТСЖ "Энергия")</t>
  </si>
  <si>
    <t>МКУ «УГХ» г.Оленегорска; главный специалист производственно-технического отдела инженерной службы</t>
  </si>
  <si>
    <t>КУМИ Администрации города Оленегорска; старший инспектор</t>
  </si>
  <si>
    <t>МКУ «УГХ» г.Оленегорска; начальник отдела строительства, архитектуры и благоустройства</t>
  </si>
  <si>
    <t>МКУ «УГХ» г.Оленегорска; инженер I категории отдела  строительства, архитектуры и благоустройства</t>
  </si>
  <si>
    <t>МКУ «УГХ» г.Оленегорска; инженер I категории отдела строительства, архитектуры и благоустройства</t>
  </si>
  <si>
    <t>МКУ "УГХ" г.Оленегорска; специалист I категории производственно-технического отдела инженерной службы</t>
  </si>
  <si>
    <t>контракт № 2-07/20 от 07.08.20 на сумму 10,4 т.р. (МКУ "Управелние по ГО и ЧС" г.Мончегорска)</t>
  </si>
  <si>
    <t>договор б/н от 15.06.20  на сумму 11,0 т.р.</t>
  </si>
  <si>
    <t>обеспечение поставки плаката "Информационный стенд места массового пребывания людей центральная площадь"</t>
  </si>
  <si>
    <t>попимо договоров на услуги по разитию ЕДДС, заключены:                                    1) договор № Е-00123981 от 24.03.20 на сумму 10,0 т.р. (телефон, ООО "ДНС РИТЕЙЛ");                                                  2) договор № 0119МК от 16.01.20 на сумму 33,2 т.р. (пошив форменных женских рубашек, изготовление шевронов; МУП Городкой рынок)</t>
  </si>
  <si>
    <t>обеспечено развитие ЕДДС; приобретены услуги связи, шкаф для одежды, шевроны, фирменные женские рубашки</t>
  </si>
  <si>
    <t>договор № 79МК от 05.06.20 на сумму 599,9 т.р.; № 29МК от 27.01.20 на сумму 99,9 т.р. (ООО "СОЮЗ")</t>
  </si>
  <si>
    <t xml:space="preserve">1) №251000001368- РТК от 06.02.20, № 251000001368 от 06.02.20 (ПАО Ростелеком);                                                    2)  № 23-3.1-07/2007 ПУ/ГЗПО от 26.08.20, № 5.4.12-05/226-20Д от 02.06.20 (АО "Почта России");                  3) МК №0349300010320000029 от 20.07.20 (ООО "КОМПАНИЯ БЛОССОМ");                                                    4) МК №0349300010320000043 от 26.08.20 (ООО "Амиго") </t>
  </si>
  <si>
    <t>страховка оформлена 16-ти дружинникам</t>
  </si>
  <si>
    <t>договор КНС - ПЗ/049 - 19 от 25.12.19 (ОАО "Чрезвычайная страховая компания")</t>
  </si>
  <si>
    <t>МКУ "УГХ" г.Оленегорска; начальник-главный эколог производственно-технического отдела</t>
  </si>
  <si>
    <t>1) МК № 87МК от 25.06.20 на сумму 240,9 т.р.;                                                      МК от 27.01.20 № 28 МК на сумму 155,2 т.р.;                                                  МК от 16.04.20 № 61 МК на сумму 219,5 т.р.;                                             МК от 0149200002320004199 от 06.07.20 на сумму 1529,9 т.р.,                  № 27МК от 27.01.20 на сумму 305,0 т.р. (ООО "Прогресс АйТи");                                   2) договор от 28.02.20 № 45 МК на сумму 77,6 т.р. (МООО "ПРИЮТ ДЛЯ ЖИВОТНЫХ "ТЕРРИТОРИЯ ДОБРА")</t>
  </si>
  <si>
    <t>обеспечено выполнение мероприятий по отлову, содержанию безнадзорных животных</t>
  </si>
  <si>
    <t>обеспечение выполнения работ по очистке муниципального образования от несанкционированных свалок (в т.ч., ликвидация несанкционированных захоронений домашних животных)</t>
  </si>
  <si>
    <t>1) договор от 28.07.20 №104 МК на сумму 135,0 т.р. (ООО "ЗАПОЛЯРНЫЙ БЛАГОСТРОЙ");                                             2) МК от 02.07.20 №0349300010320000022 на сумму 365,0 т.р. (ООО "УК ГАРАНТ +")</t>
  </si>
  <si>
    <t>договор от 05.06.19 №75 МК на сумму 100,0 т.р. (ООО "Вторресурс")</t>
  </si>
  <si>
    <t>1) договор от 24.08.20 №113 МК на сумму 200,0 т.р. (МУП "ГУК");                                                          2) 3 договора на сумму 700,0 т.р. (ООО НИО "СЗЭЦ")</t>
  </si>
  <si>
    <t>обеспечено приобретение посадочного материала, выполнены работы по устройству цветника на Центральной площади Ленинградского проспекта</t>
  </si>
  <si>
    <t>2 договора на общую сумму 212,1 т.р. (Мурманский филиал АО "Управление отходами", услуги по обращению с ТКО)</t>
  </si>
  <si>
    <t>количество погребенных - 7 тел; предоставлен гарантированный перечень услуг по погребению умерших</t>
  </si>
  <si>
    <t>МК от 17.04.20 №65МК на сумму 260,7 т.р. (ООО "Спецтехтранс")</t>
  </si>
  <si>
    <t>благоустроено 8038 кв.м общественной территории; установлены спортивная, баскетбольная и для отдыха площадки ,скалодром</t>
  </si>
  <si>
    <t>МК от 25.04.20 №0149200002320002089 на сумму 56 400,0 т.р. (ООО "ПСП+")</t>
  </si>
  <si>
    <t>МК от 23.03.20 №0149200002320000739 на сумму 11 198,1 т.р. (ИП Кузнецов В.С.)</t>
  </si>
  <si>
    <t>обеспечено выполнение работ по благоустройству дворовой территории многоквартирных домов по адресу: ул.Строительная, д. 53, 53а</t>
  </si>
  <si>
    <t>МК от 25.03.20 №0149200002320000728 на сумму 2 792,3 т.р. (ООО "Северные строительные системы")</t>
  </si>
  <si>
    <t>обеспечено выполнение работ по благоустройству дворовой территории многоквартирного дома по ул. Строительная, д. 45</t>
  </si>
  <si>
    <t>2020-2021 годы</t>
  </si>
  <si>
    <t>непосредственно, работы по проведению  благоустройства запланированы на 2021 год</t>
  </si>
  <si>
    <t>МК от 24.03.20 №0149200002320000741 на сумму 1 980,0 т.р. (ООО "СТРОЙКОНСТРУКЦИЯ")</t>
  </si>
  <si>
    <t>обеспечено выполнение работ по благоустройству территории и подходов к Памятнику Неизвестному солдату по адресу: г. Оленегорск, район оз. Комсомольское</t>
  </si>
  <si>
    <t>МК от 24.03.20 №0149200002320000742 на сумму 7 012,9 т.р. (ИП Колмыков С.А.)</t>
  </si>
  <si>
    <t>обеспечено выполнение работ по благоустройству дворовой территории многоквартирных домов по ул. Пионерская, д. 4, 6, 8</t>
  </si>
  <si>
    <t>договор от 03.07.20 №91 МК на сумму 146,3 т.р. (ООО "СТРОЙКОНСТРУКЦИЯ")</t>
  </si>
  <si>
    <t>обеспечено выполнение работ по установке скамеек и урн на общественных территориях</t>
  </si>
  <si>
    <t>договор от 03.07.20 №92 МК на сумму 49,3 т.р. (ООО "СТРОЙКОНСТРУКЦИЯ")</t>
  </si>
  <si>
    <t>обеспечено выполнение работ по установке скамеек и урн на дворовых территориях</t>
  </si>
  <si>
    <t>количество граждан, систематически занимающихся физической культурой и спортом - 2106 чел.</t>
  </si>
  <si>
    <t>договор №03/2020-09 от 14.09.20 на сумму 10308,9 т.р. (ООО "Алден")</t>
  </si>
  <si>
    <t xml:space="preserve">Основное мероприятие 1.1.1.                                                        Возмещение затрат транспортным организациям и индивидуальным предпринимателям от оказания услуг по перевозке пассажиров по социально-значимым маршрутам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</si>
</sst>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  <numFmt numFmtId="166" formatCode="0.0%"/>
    <numFmt numFmtId="167" formatCode="_-* #,##0.0\ _₽_-;\-* #,##0.0\ _₽_-;_-* &quot;-&quot;?\ _₽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10"/>
      <name val="Calibri"/>
      <family val="2"/>
      <charset val="204"/>
    </font>
    <font>
      <u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277">
    <xf numFmtId="0" fontId="0" fillId="0" borderId="0" xfId="0"/>
    <xf numFmtId="165" fontId="14" fillId="0" borderId="10" xfId="0" applyNumberFormat="1" applyFont="1" applyFill="1" applyBorder="1" applyAlignment="1">
      <alignment horizontal="center" vertical="center" wrapText="1"/>
    </xf>
    <xf numFmtId="43" fontId="14" fillId="0" borderId="10" xfId="1" applyFont="1" applyFill="1" applyBorder="1" applyAlignment="1">
      <alignment horizontal="center" vertical="center" wrapText="1"/>
    </xf>
    <xf numFmtId="165" fontId="15" fillId="0" borderId="10" xfId="0" applyNumberFormat="1" applyFont="1" applyBorder="1" applyAlignment="1">
      <alignment horizontal="center" vertical="center" wrapText="1"/>
    </xf>
    <xf numFmtId="165" fontId="14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65" fontId="15" fillId="3" borderId="13" xfId="0" applyNumberFormat="1" applyFont="1" applyFill="1" applyBorder="1" applyAlignment="1">
      <alignment horizontal="center" vertical="center" wrapText="1"/>
    </xf>
    <xf numFmtId="165" fontId="15" fillId="3" borderId="10" xfId="0" applyNumberFormat="1" applyFont="1" applyFill="1" applyBorder="1" applyAlignment="1">
      <alignment horizontal="center" vertical="center" wrapText="1"/>
    </xf>
    <xf numFmtId="43" fontId="15" fillId="3" borderId="20" xfId="1" applyFont="1" applyFill="1" applyBorder="1" applyAlignment="1">
      <alignment horizontal="center" vertical="center" wrapText="1"/>
    </xf>
    <xf numFmtId="165" fontId="15" fillId="4" borderId="3" xfId="0" applyNumberFormat="1" applyFont="1" applyFill="1" applyBorder="1" applyAlignment="1">
      <alignment horizontal="center" vertical="center" wrapText="1"/>
    </xf>
    <xf numFmtId="165" fontId="15" fillId="4" borderId="10" xfId="0" applyNumberFormat="1" applyFont="1" applyFill="1" applyBorder="1" applyAlignment="1">
      <alignment horizontal="center" vertical="center" wrapText="1"/>
    </xf>
    <xf numFmtId="43" fontId="15" fillId="4" borderId="10" xfId="1" applyFont="1" applyFill="1" applyBorder="1" applyAlignment="1">
      <alignment horizontal="center" vertical="center" wrapText="1"/>
    </xf>
    <xf numFmtId="43" fontId="14" fillId="0" borderId="10" xfId="1" applyFont="1" applyBorder="1" applyAlignment="1">
      <alignment vertical="center" wrapText="1"/>
    </xf>
    <xf numFmtId="43" fontId="14" fillId="0" borderId="10" xfId="1" applyFont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center" vertical="center" wrapText="1"/>
    </xf>
    <xf numFmtId="43" fontId="14" fillId="0" borderId="18" xfId="1" applyFont="1" applyBorder="1" applyAlignment="1">
      <alignment horizontal="center" vertical="center" wrapText="1"/>
    </xf>
    <xf numFmtId="43" fontId="14" fillId="0" borderId="18" xfId="1" applyFont="1" applyBorder="1" applyAlignment="1">
      <alignment vertical="center" wrapText="1"/>
    </xf>
    <xf numFmtId="43" fontId="14" fillId="0" borderId="39" xfId="1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165" fontId="15" fillId="3" borderId="3" xfId="0" applyNumberFormat="1" applyFont="1" applyFill="1" applyBorder="1" applyAlignment="1">
      <alignment horizontal="center" vertical="center" wrapText="1"/>
    </xf>
    <xf numFmtId="165" fontId="15" fillId="3" borderId="8" xfId="0" applyNumberFormat="1" applyFont="1" applyFill="1" applyBorder="1" applyAlignment="1">
      <alignment horizontal="center" vertical="center" wrapText="1"/>
    </xf>
    <xf numFmtId="165" fontId="15" fillId="3" borderId="9" xfId="0" applyNumberFormat="1" applyFont="1" applyFill="1" applyBorder="1" applyAlignment="1">
      <alignment horizontal="center" vertical="center" wrapText="1"/>
    </xf>
    <xf numFmtId="165" fontId="15" fillId="3" borderId="18" xfId="0" applyNumberFormat="1" applyFont="1" applyFill="1" applyBorder="1" applyAlignment="1">
      <alignment horizontal="center" vertical="center" wrapText="1"/>
    </xf>
    <xf numFmtId="165" fontId="15" fillId="4" borderId="8" xfId="0" applyNumberFormat="1" applyFont="1" applyFill="1" applyBorder="1" applyAlignment="1">
      <alignment horizontal="center" vertical="center" wrapText="1"/>
    </xf>
    <xf numFmtId="165" fontId="14" fillId="4" borderId="18" xfId="0" applyNumberFormat="1" applyFont="1" applyFill="1" applyBorder="1" applyAlignment="1">
      <alignment horizontal="center" vertical="center" wrapText="1"/>
    </xf>
    <xf numFmtId="165" fontId="14" fillId="4" borderId="9" xfId="0" applyNumberFormat="1" applyFont="1" applyFill="1" applyBorder="1" applyAlignment="1">
      <alignment horizontal="center" vertical="center" wrapText="1"/>
    </xf>
    <xf numFmtId="165" fontId="15" fillId="0" borderId="18" xfId="0" applyNumberFormat="1" applyFont="1" applyBorder="1" applyAlignment="1">
      <alignment horizontal="center" vertical="center" wrapText="1"/>
    </xf>
    <xf numFmtId="165" fontId="14" fillId="2" borderId="9" xfId="0" applyNumberFormat="1" applyFont="1" applyFill="1" applyBorder="1" applyAlignment="1">
      <alignment horizontal="center" vertical="center" wrapText="1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5" fillId="4" borderId="18" xfId="0" applyNumberFormat="1" applyFont="1" applyFill="1" applyBorder="1" applyAlignment="1">
      <alignment horizontal="center" vertical="center" wrapText="1"/>
    </xf>
    <xf numFmtId="165" fontId="14" fillId="4" borderId="8" xfId="0" applyNumberFormat="1" applyFont="1" applyFill="1" applyBorder="1" applyAlignment="1">
      <alignment horizontal="center" vertical="center" wrapText="1"/>
    </xf>
    <xf numFmtId="165" fontId="14" fillId="2" borderId="18" xfId="0" applyNumberFormat="1" applyFont="1" applyFill="1" applyBorder="1" applyAlignment="1">
      <alignment horizontal="center" vertical="center" wrapText="1"/>
    </xf>
    <xf numFmtId="165" fontId="15" fillId="0" borderId="4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18" xfId="0" applyNumberFormat="1" applyFont="1" applyFill="1" applyBorder="1" applyAlignment="1">
      <alignment horizontal="center" vertical="center" wrapText="1"/>
    </xf>
    <xf numFmtId="164" fontId="15" fillId="3" borderId="50" xfId="0" applyNumberFormat="1" applyFont="1" applyFill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center" vertical="center" wrapText="1"/>
    </xf>
    <xf numFmtId="164" fontId="14" fillId="2" borderId="50" xfId="0" applyNumberFormat="1" applyFont="1" applyFill="1" applyBorder="1" applyAlignment="1">
      <alignment horizontal="center" vertical="center" wrapText="1"/>
    </xf>
    <xf numFmtId="165" fontId="15" fillId="0" borderId="18" xfId="0" applyNumberFormat="1" applyFont="1" applyFill="1" applyBorder="1" applyAlignment="1">
      <alignment horizontal="center" vertical="center" wrapText="1"/>
    </xf>
    <xf numFmtId="165" fontId="15" fillId="3" borderId="69" xfId="0" applyNumberFormat="1" applyFont="1" applyFill="1" applyBorder="1" applyAlignment="1">
      <alignment horizontal="center" vertical="center" wrapText="1"/>
    </xf>
    <xf numFmtId="165" fontId="15" fillId="3" borderId="60" xfId="0" applyNumberFormat="1" applyFont="1" applyFill="1" applyBorder="1" applyAlignment="1">
      <alignment horizontal="center" vertical="center" wrapText="1"/>
    </xf>
    <xf numFmtId="165" fontId="15" fillId="4" borderId="69" xfId="0" applyNumberFormat="1" applyFont="1" applyFill="1" applyBorder="1" applyAlignment="1">
      <alignment horizontal="center" vertical="center" wrapText="1"/>
    </xf>
    <xf numFmtId="165" fontId="14" fillId="4" borderId="60" xfId="0" applyNumberFormat="1" applyFont="1" applyFill="1" applyBorder="1" applyAlignment="1">
      <alignment horizontal="center" vertical="center" wrapText="1"/>
    </xf>
    <xf numFmtId="165" fontId="15" fillId="0" borderId="60" xfId="0" applyNumberFormat="1" applyFont="1" applyBorder="1" applyAlignment="1">
      <alignment horizontal="center" vertical="center" wrapText="1"/>
    </xf>
    <xf numFmtId="165" fontId="14" fillId="0" borderId="60" xfId="0" applyNumberFormat="1" applyFont="1" applyBorder="1" applyAlignment="1">
      <alignment horizontal="center" vertical="center" wrapText="1"/>
    </xf>
    <xf numFmtId="165" fontId="15" fillId="4" borderId="60" xfId="0" applyNumberFormat="1" applyFont="1" applyFill="1" applyBorder="1" applyAlignment="1">
      <alignment horizontal="center" vertical="center" wrapText="1"/>
    </xf>
    <xf numFmtId="165" fontId="15" fillId="0" borderId="36" xfId="0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165" fontId="15" fillId="3" borderId="36" xfId="0" applyNumberFormat="1" applyFont="1" applyFill="1" applyBorder="1" applyAlignment="1">
      <alignment horizontal="center" vertical="center" wrapText="1"/>
    </xf>
    <xf numFmtId="43" fontId="15" fillId="3" borderId="59" xfId="1" applyFont="1" applyFill="1" applyBorder="1" applyAlignment="1">
      <alignment horizontal="center" vertical="center" wrapText="1"/>
    </xf>
    <xf numFmtId="43" fontId="15" fillId="4" borderId="60" xfId="1" applyFont="1" applyFill="1" applyBorder="1" applyAlignment="1">
      <alignment horizontal="center" vertical="center" wrapText="1"/>
    </xf>
    <xf numFmtId="43" fontId="14" fillId="0" borderId="60" xfId="1" applyFont="1" applyBorder="1" applyAlignment="1">
      <alignment vertical="center" wrapText="1"/>
    </xf>
    <xf numFmtId="43" fontId="14" fillId="0" borderId="60" xfId="1" applyFont="1" applyBorder="1" applyAlignment="1">
      <alignment horizontal="center" vertical="center" wrapText="1"/>
    </xf>
    <xf numFmtId="43" fontId="15" fillId="4" borderId="69" xfId="1" applyFont="1" applyFill="1" applyBorder="1" applyAlignment="1">
      <alignment horizontal="center" vertical="center" wrapText="1"/>
    </xf>
    <xf numFmtId="43" fontId="14" fillId="0" borderId="70" xfId="1" applyFont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4" fillId="0" borderId="76" xfId="0" applyNumberFormat="1" applyFont="1" applyFill="1" applyBorder="1" applyAlignment="1" applyProtection="1">
      <alignment horizontal="center" vertical="center" wrapText="1"/>
    </xf>
    <xf numFmtId="0" fontId="14" fillId="0" borderId="25" xfId="0" applyNumberFormat="1" applyFont="1" applyFill="1" applyBorder="1" applyAlignment="1" applyProtection="1">
      <alignment horizontal="center" vertical="center" wrapText="1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4" fillId="0" borderId="56" xfId="0" applyNumberFormat="1" applyFont="1" applyFill="1" applyBorder="1" applyAlignment="1" applyProtection="1">
      <alignment horizontal="center" vertical="center" wrapText="1"/>
    </xf>
    <xf numFmtId="165" fontId="11" fillId="3" borderId="8" xfId="0" applyNumberFormat="1" applyFont="1" applyFill="1" applyBorder="1" applyAlignment="1" applyProtection="1">
      <alignment horizontal="center" vertical="center"/>
    </xf>
    <xf numFmtId="165" fontId="5" fillId="3" borderId="2" xfId="0" applyNumberFormat="1" applyFont="1" applyFill="1" applyBorder="1" applyAlignment="1" applyProtection="1">
      <alignment horizontal="center" vertical="center"/>
    </xf>
    <xf numFmtId="165" fontId="5" fillId="3" borderId="8" xfId="0" applyNumberFormat="1" applyFont="1" applyFill="1" applyBorder="1" applyAlignment="1" applyProtection="1">
      <alignment horizontal="center" vertical="center"/>
    </xf>
    <xf numFmtId="165" fontId="11" fillId="3" borderId="18" xfId="0" applyNumberFormat="1" applyFont="1" applyFill="1" applyBorder="1" applyAlignment="1" applyProtection="1">
      <alignment horizontal="center" vertical="center"/>
    </xf>
    <xf numFmtId="165" fontId="5" fillId="3" borderId="9" xfId="0" applyNumberFormat="1" applyFont="1" applyFill="1" applyBorder="1" applyAlignment="1" applyProtection="1">
      <alignment horizontal="center" vertical="center"/>
    </xf>
    <xf numFmtId="165" fontId="5" fillId="3" borderId="18" xfId="0" applyNumberFormat="1" applyFont="1" applyFill="1" applyBorder="1" applyAlignment="1" applyProtection="1">
      <alignment horizontal="center" vertical="center"/>
    </xf>
    <xf numFmtId="165" fontId="11" fillId="4" borderId="3" xfId="0" applyNumberFormat="1" applyFont="1" applyFill="1" applyBorder="1" applyAlignment="1" applyProtection="1">
      <alignment horizontal="center" vertical="center"/>
    </xf>
    <xf numFmtId="165" fontId="5" fillId="0" borderId="10" xfId="0" applyNumberFormat="1" applyFont="1" applyFill="1" applyBorder="1" applyAlignment="1" applyProtection="1">
      <alignment horizontal="center" vertical="center"/>
    </xf>
    <xf numFmtId="165" fontId="11" fillId="0" borderId="10" xfId="0" applyNumberFormat="1" applyFont="1" applyFill="1" applyBorder="1" applyAlignment="1" applyProtection="1">
      <alignment horizontal="center" vertical="center"/>
    </xf>
    <xf numFmtId="165" fontId="11" fillId="4" borderId="2" xfId="0" applyNumberFormat="1" applyFont="1" applyFill="1" applyBorder="1" applyAlignment="1" applyProtection="1">
      <alignment horizontal="center" vertical="center"/>
    </xf>
    <xf numFmtId="165" fontId="11" fillId="4" borderId="8" xfId="0" applyNumberFormat="1" applyFont="1" applyFill="1" applyBorder="1" applyAlignment="1" applyProtection="1">
      <alignment horizontal="center" vertical="center"/>
    </xf>
    <xf numFmtId="165" fontId="11" fillId="0" borderId="12" xfId="0" applyNumberFormat="1" applyFont="1" applyFill="1" applyBorder="1" applyAlignment="1" applyProtection="1">
      <alignment horizontal="center" vertical="center"/>
    </xf>
    <xf numFmtId="165" fontId="11" fillId="0" borderId="44" xfId="0" applyNumberFormat="1" applyFont="1" applyFill="1" applyBorder="1" applyAlignment="1" applyProtection="1">
      <alignment horizontal="center" vertical="center"/>
    </xf>
    <xf numFmtId="165" fontId="5" fillId="0" borderId="18" xfId="0" applyNumberFormat="1" applyFont="1" applyFill="1" applyBorder="1" applyAlignment="1" applyProtection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 vertical="center"/>
    </xf>
    <xf numFmtId="165" fontId="11" fillId="0" borderId="9" xfId="0" applyNumberFormat="1" applyFont="1" applyFill="1" applyBorder="1" applyAlignment="1" applyProtection="1">
      <alignment horizontal="center" vertical="center"/>
    </xf>
    <xf numFmtId="165" fontId="11" fillId="0" borderId="18" xfId="0" applyNumberFormat="1" applyFont="1" applyFill="1" applyBorder="1" applyAlignment="1" applyProtection="1">
      <alignment horizontal="center" vertical="center"/>
    </xf>
    <xf numFmtId="164" fontId="14" fillId="0" borderId="18" xfId="0" applyNumberFormat="1" applyFont="1" applyBorder="1" applyAlignment="1">
      <alignment horizontal="center" vertical="center" wrapText="1"/>
    </xf>
    <xf numFmtId="164" fontId="15" fillId="0" borderId="18" xfId="0" applyNumberFormat="1" applyFont="1" applyBorder="1" applyAlignment="1">
      <alignment horizontal="center" vertical="center" wrapText="1"/>
    </xf>
    <xf numFmtId="164" fontId="14" fillId="0" borderId="18" xfId="0" applyNumberFormat="1" applyFont="1" applyBorder="1" applyAlignment="1">
      <alignment vertical="center" wrapText="1"/>
    </xf>
    <xf numFmtId="165" fontId="14" fillId="0" borderId="18" xfId="0" applyNumberFormat="1" applyFont="1" applyFill="1" applyBorder="1" applyAlignment="1">
      <alignment horizontal="center" vertical="center" wrapText="1"/>
    </xf>
    <xf numFmtId="43" fontId="14" fillId="2" borderId="18" xfId="1" applyFont="1" applyFill="1" applyBorder="1" applyAlignment="1">
      <alignment horizontal="center" vertical="center" wrapText="1"/>
    </xf>
    <xf numFmtId="165" fontId="15" fillId="0" borderId="10" xfId="0" applyNumberFormat="1" applyFont="1" applyFill="1" applyBorder="1" applyAlignment="1">
      <alignment horizontal="center" vertical="center" wrapText="1"/>
    </xf>
    <xf numFmtId="43" fontId="14" fillId="0" borderId="18" xfId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64" fontId="15" fillId="0" borderId="29" xfId="0" applyNumberFormat="1" applyFont="1" applyFill="1" applyBorder="1" applyAlignment="1">
      <alignment horizontal="center" vertical="center" wrapText="1"/>
    </xf>
    <xf numFmtId="0" fontId="15" fillId="0" borderId="71" xfId="0" applyFont="1" applyFill="1" applyBorder="1" applyAlignment="1">
      <alignment horizontal="center" vertical="center" wrapText="1"/>
    </xf>
    <xf numFmtId="164" fontId="14" fillId="0" borderId="29" xfId="0" applyNumberFormat="1" applyFont="1" applyFill="1" applyBorder="1" applyAlignment="1">
      <alignment horizontal="center" vertical="center" wrapText="1"/>
    </xf>
    <xf numFmtId="164" fontId="15" fillId="0" borderId="29" xfId="2" applyNumberFormat="1" applyFont="1" applyFill="1" applyBorder="1" applyAlignment="1">
      <alignment horizontal="center" vertical="center" wrapText="1"/>
    </xf>
    <xf numFmtId="164" fontId="22" fillId="0" borderId="29" xfId="0" applyNumberFormat="1" applyFont="1" applyFill="1" applyBorder="1" applyAlignment="1">
      <alignment horizontal="center" vertical="center" wrapText="1"/>
    </xf>
    <xf numFmtId="0" fontId="22" fillId="0" borderId="71" xfId="0" applyFont="1" applyFill="1" applyBorder="1" applyAlignment="1">
      <alignment horizontal="center" vertical="center" wrapText="1"/>
    </xf>
    <xf numFmtId="43" fontId="15" fillId="0" borderId="29" xfId="2" applyFont="1" applyFill="1" applyBorder="1" applyAlignment="1">
      <alignment horizontal="center" vertical="center" wrapText="1"/>
    </xf>
    <xf numFmtId="164" fontId="14" fillId="0" borderId="29" xfId="2" applyNumberFormat="1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164" fontId="14" fillId="0" borderId="54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164" fontId="15" fillId="0" borderId="10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5" fillId="0" borderId="10" xfId="2" applyNumberFormat="1" applyFont="1" applyFill="1" applyBorder="1" applyAlignment="1">
      <alignment horizontal="center" vertical="center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43" fontId="15" fillId="0" borderId="10" xfId="2" applyFont="1" applyFill="1" applyBorder="1" applyAlignment="1">
      <alignment horizontal="center" vertical="center" wrapText="1"/>
    </xf>
    <xf numFmtId="164" fontId="14" fillId="0" borderId="10" xfId="2" applyNumberFormat="1" applyFont="1" applyFill="1" applyBorder="1" applyAlignment="1">
      <alignment horizontal="center" vertical="center" wrapText="1"/>
    </xf>
    <xf numFmtId="43" fontId="15" fillId="3" borderId="39" xfId="1" applyFont="1" applyFill="1" applyBorder="1" applyAlignment="1">
      <alignment horizontal="center" vertical="center" wrapText="1"/>
    </xf>
    <xf numFmtId="164" fontId="14" fillId="0" borderId="39" xfId="0" applyNumberFormat="1" applyFont="1" applyFill="1" applyBorder="1" applyAlignment="1">
      <alignment horizontal="center" vertical="center" wrapText="1"/>
    </xf>
    <xf numFmtId="165" fontId="15" fillId="0" borderId="10" xfId="2" applyNumberFormat="1" applyFont="1" applyFill="1" applyBorder="1" applyAlignment="1">
      <alignment horizontal="center" vertical="center" wrapText="1"/>
    </xf>
    <xf numFmtId="43" fontId="15" fillId="0" borderId="10" xfId="1" applyFont="1" applyFill="1" applyBorder="1" applyAlignment="1">
      <alignment horizontal="center" vertical="center" wrapText="1"/>
    </xf>
    <xf numFmtId="43" fontId="14" fillId="0" borderId="39" xfId="1" applyFont="1" applyFill="1" applyBorder="1" applyAlignment="1">
      <alignment horizontal="center" vertical="center" wrapText="1"/>
    </xf>
    <xf numFmtId="165" fontId="14" fillId="0" borderId="10" xfId="2" applyNumberFormat="1" applyFont="1" applyFill="1" applyBorder="1" applyAlignment="1">
      <alignment horizontal="center" vertical="center" wrapText="1"/>
    </xf>
    <xf numFmtId="164" fontId="23" fillId="0" borderId="10" xfId="2" applyNumberFormat="1" applyFont="1" applyFill="1" applyBorder="1" applyAlignment="1">
      <alignment horizontal="center" vertical="center" wrapText="1"/>
    </xf>
    <xf numFmtId="164" fontId="15" fillId="6" borderId="10" xfId="0" applyNumberFormat="1" applyFont="1" applyFill="1" applyBorder="1" applyAlignment="1">
      <alignment horizontal="center" vertical="center" wrapText="1"/>
    </xf>
    <xf numFmtId="165" fontId="23" fillId="0" borderId="10" xfId="2" applyNumberFormat="1" applyFont="1" applyFill="1" applyBorder="1" applyAlignment="1">
      <alignment horizontal="center" vertical="center" wrapText="1"/>
    </xf>
    <xf numFmtId="165" fontId="15" fillId="6" borderId="3" xfId="0" applyNumberFormat="1" applyFont="1" applyFill="1" applyBorder="1" applyAlignment="1">
      <alignment horizontal="center" vertical="center" wrapText="1"/>
    </xf>
    <xf numFmtId="165" fontId="15" fillId="6" borderId="10" xfId="0" applyNumberFormat="1" applyFont="1" applyFill="1" applyBorder="1" applyAlignment="1">
      <alignment horizontal="center" vertical="center" wrapText="1"/>
    </xf>
    <xf numFmtId="43" fontId="14" fillId="0" borderId="10" xfId="2" applyFont="1" applyFill="1" applyBorder="1" applyAlignment="1">
      <alignment horizontal="center" vertical="center" wrapText="1"/>
    </xf>
    <xf numFmtId="43" fontId="15" fillId="3" borderId="50" xfId="1" applyFont="1" applyFill="1" applyBorder="1" applyAlignment="1">
      <alignment horizontal="center" vertical="center" wrapText="1"/>
    </xf>
    <xf numFmtId="43" fontId="15" fillId="4" borderId="18" xfId="1" applyFont="1" applyFill="1" applyBorder="1" applyAlignment="1">
      <alignment horizontal="center" vertical="center" wrapText="1"/>
    </xf>
    <xf numFmtId="165" fontId="15" fillId="0" borderId="18" xfId="2" applyNumberFormat="1" applyFont="1" applyFill="1" applyBorder="1" applyAlignment="1">
      <alignment horizontal="center" vertical="center" wrapText="1"/>
    </xf>
    <xf numFmtId="43" fontId="14" fillId="0" borderId="50" xfId="1" applyFont="1" applyFill="1" applyBorder="1" applyAlignment="1">
      <alignment horizontal="center" vertical="center" wrapText="1"/>
    </xf>
    <xf numFmtId="43" fontId="15" fillId="0" borderId="18" xfId="1" applyFont="1" applyFill="1" applyBorder="1" applyAlignment="1">
      <alignment horizontal="center" vertical="center" wrapText="1"/>
    </xf>
    <xf numFmtId="164" fontId="15" fillId="4" borderId="18" xfId="0" applyNumberFormat="1" applyFont="1" applyFill="1" applyBorder="1" applyAlignment="1">
      <alignment horizontal="center" vertical="center" wrapText="1"/>
    </xf>
    <xf numFmtId="164" fontId="15" fillId="0" borderId="18" xfId="2" applyNumberFormat="1" applyFont="1" applyFill="1" applyBorder="1" applyAlignment="1">
      <alignment horizontal="center" vertical="center" wrapText="1"/>
    </xf>
    <xf numFmtId="164" fontId="14" fillId="0" borderId="18" xfId="0" applyNumberFormat="1" applyFont="1" applyFill="1" applyBorder="1" applyAlignment="1">
      <alignment horizontal="center" vertical="center" wrapText="1"/>
    </xf>
    <xf numFmtId="165" fontId="23" fillId="0" borderId="18" xfId="2" applyNumberFormat="1" applyFont="1" applyFill="1" applyBorder="1" applyAlignment="1">
      <alignment horizontal="center" vertical="center" wrapText="1"/>
    </xf>
    <xf numFmtId="164" fontId="22" fillId="0" borderId="18" xfId="0" applyNumberFormat="1" applyFont="1" applyFill="1" applyBorder="1" applyAlignment="1">
      <alignment horizontal="center" vertical="center" wrapText="1"/>
    </xf>
    <xf numFmtId="164" fontId="23" fillId="0" borderId="18" xfId="2" applyNumberFormat="1" applyFont="1" applyFill="1" applyBorder="1" applyAlignment="1">
      <alignment horizontal="center" vertical="center" wrapText="1"/>
    </xf>
    <xf numFmtId="43" fontId="15" fillId="0" borderId="18" xfId="2" applyFont="1" applyFill="1" applyBorder="1" applyAlignment="1">
      <alignment horizontal="center" vertical="center" wrapText="1"/>
    </xf>
    <xf numFmtId="164" fontId="14" fillId="0" borderId="50" xfId="0" applyNumberFormat="1" applyFont="1" applyFill="1" applyBorder="1" applyAlignment="1">
      <alignment horizontal="center" vertical="center" wrapText="1"/>
    </xf>
    <xf numFmtId="165" fontId="15" fillId="6" borderId="8" xfId="0" applyNumberFormat="1" applyFont="1" applyFill="1" applyBorder="1" applyAlignment="1">
      <alignment horizontal="center" vertical="center" wrapText="1"/>
    </xf>
    <xf numFmtId="165" fontId="15" fillId="6" borderId="18" xfId="0" applyNumberFormat="1" applyFont="1" applyFill="1" applyBorder="1" applyAlignment="1">
      <alignment horizontal="center" vertical="center" wrapText="1"/>
    </xf>
    <xf numFmtId="164" fontId="15" fillId="6" borderId="18" xfId="0" applyNumberFormat="1" applyFont="1" applyFill="1" applyBorder="1" applyAlignment="1">
      <alignment horizontal="center" vertical="center" wrapText="1"/>
    </xf>
    <xf numFmtId="165" fontId="14" fillId="0" borderId="18" xfId="2" applyNumberFormat="1" applyFont="1" applyFill="1" applyBorder="1" applyAlignment="1">
      <alignment horizontal="center" vertical="center" wrapText="1"/>
    </xf>
    <xf numFmtId="43" fontId="14" fillId="0" borderId="18" xfId="2" applyFont="1" applyFill="1" applyBorder="1" applyAlignment="1">
      <alignment horizontal="center" vertical="center" wrapText="1"/>
    </xf>
    <xf numFmtId="164" fontId="14" fillId="0" borderId="18" xfId="2" applyNumberFormat="1" applyFont="1" applyFill="1" applyBorder="1" applyAlignment="1">
      <alignment horizontal="center" vertical="center" wrapText="1"/>
    </xf>
    <xf numFmtId="43" fontId="15" fillId="0" borderId="50" xfId="1" applyFont="1" applyFill="1" applyBorder="1" applyAlignment="1">
      <alignment horizontal="center" vertical="center" wrapText="1"/>
    </xf>
    <xf numFmtId="165" fontId="23" fillId="0" borderId="18" xfId="0" applyNumberFormat="1" applyFont="1" applyFill="1" applyBorder="1" applyAlignment="1">
      <alignment horizontal="center" vertical="center" wrapText="1"/>
    </xf>
    <xf numFmtId="165" fontId="22" fillId="0" borderId="18" xfId="0" applyNumberFormat="1" applyFont="1" applyFill="1" applyBorder="1" applyAlignment="1">
      <alignment horizontal="center" vertical="center" wrapText="1"/>
    </xf>
    <xf numFmtId="164" fontId="23" fillId="0" borderId="18" xfId="0" applyNumberFormat="1" applyFont="1" applyFill="1" applyBorder="1" applyAlignment="1">
      <alignment horizontal="center" vertical="center" wrapText="1"/>
    </xf>
    <xf numFmtId="0" fontId="15" fillId="3" borderId="73" xfId="0" applyFont="1" applyFill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center" vertical="center" wrapText="1"/>
    </xf>
    <xf numFmtId="0" fontId="15" fillId="3" borderId="75" xfId="0" applyFont="1" applyFill="1" applyBorder="1" applyAlignment="1">
      <alignment horizontal="center" vertical="center" wrapText="1"/>
    </xf>
    <xf numFmtId="0" fontId="15" fillId="4" borderId="73" xfId="0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43" fontId="15" fillId="3" borderId="70" xfId="1" applyFont="1" applyFill="1" applyBorder="1" applyAlignment="1">
      <alignment horizontal="center" vertical="center" wrapText="1"/>
    </xf>
    <xf numFmtId="165" fontId="15" fillId="0" borderId="60" xfId="0" applyNumberFormat="1" applyFont="1" applyFill="1" applyBorder="1" applyAlignment="1">
      <alignment horizontal="center" vertical="center" wrapText="1"/>
    </xf>
    <xf numFmtId="165" fontId="14" fillId="0" borderId="60" xfId="0" applyNumberFormat="1" applyFont="1" applyFill="1" applyBorder="1" applyAlignment="1">
      <alignment horizontal="center" vertical="center" wrapText="1"/>
    </xf>
    <xf numFmtId="43" fontId="14" fillId="0" borderId="60" xfId="1" applyFont="1" applyFill="1" applyBorder="1" applyAlignment="1">
      <alignment horizontal="center" vertical="center" wrapText="1"/>
    </xf>
    <xf numFmtId="165" fontId="15" fillId="0" borderId="60" xfId="2" applyNumberFormat="1" applyFont="1" applyFill="1" applyBorder="1" applyAlignment="1">
      <alignment horizontal="center" vertical="center" wrapText="1"/>
    </xf>
    <xf numFmtId="43" fontId="14" fillId="0" borderId="70" xfId="1" applyFont="1" applyFill="1" applyBorder="1" applyAlignment="1">
      <alignment horizontal="center" vertical="center" wrapText="1"/>
    </xf>
    <xf numFmtId="43" fontId="15" fillId="0" borderId="60" xfId="1" applyFont="1" applyFill="1" applyBorder="1" applyAlignment="1">
      <alignment horizontal="center" vertical="center" wrapText="1"/>
    </xf>
    <xf numFmtId="164" fontId="15" fillId="4" borderId="60" xfId="0" applyNumberFormat="1" applyFont="1" applyFill="1" applyBorder="1" applyAlignment="1">
      <alignment horizontal="center" vertical="center" wrapText="1"/>
    </xf>
    <xf numFmtId="164" fontId="15" fillId="0" borderId="60" xfId="0" applyNumberFormat="1" applyFont="1" applyFill="1" applyBorder="1" applyAlignment="1">
      <alignment horizontal="center" vertical="center" wrapText="1"/>
    </xf>
    <xf numFmtId="164" fontId="15" fillId="0" borderId="60" xfId="2" applyNumberFormat="1" applyFont="1" applyFill="1" applyBorder="1" applyAlignment="1">
      <alignment horizontal="center" vertical="center" wrapText="1"/>
    </xf>
    <xf numFmtId="164" fontId="14" fillId="0" borderId="60" xfId="0" applyNumberFormat="1" applyFont="1" applyFill="1" applyBorder="1" applyAlignment="1">
      <alignment horizontal="center" vertical="center" wrapText="1"/>
    </xf>
    <xf numFmtId="165" fontId="15" fillId="3" borderId="53" xfId="0" applyNumberFormat="1" applyFont="1" applyFill="1" applyBorder="1" applyAlignment="1">
      <alignment horizontal="center" vertical="center" wrapText="1"/>
    </xf>
    <xf numFmtId="165" fontId="15" fillId="3" borderId="29" xfId="0" applyNumberFormat="1" applyFont="1" applyFill="1" applyBorder="1" applyAlignment="1">
      <alignment horizontal="center" vertical="center" wrapText="1"/>
    </xf>
    <xf numFmtId="43" fontId="15" fillId="3" borderId="54" xfId="1" applyFont="1" applyFill="1" applyBorder="1" applyAlignment="1">
      <alignment horizontal="center" vertical="center" wrapText="1"/>
    </xf>
    <xf numFmtId="165" fontId="15" fillId="4" borderId="53" xfId="0" applyNumberFormat="1" applyFont="1" applyFill="1" applyBorder="1" applyAlignment="1">
      <alignment horizontal="center" vertical="center" wrapText="1"/>
    </xf>
    <xf numFmtId="165" fontId="15" fillId="4" borderId="29" xfId="0" applyNumberFormat="1" applyFont="1" applyFill="1" applyBorder="1" applyAlignment="1">
      <alignment horizontal="center" vertical="center" wrapText="1"/>
    </xf>
    <xf numFmtId="43" fontId="15" fillId="4" borderId="29" xfId="1" applyFont="1" applyFill="1" applyBorder="1" applyAlignment="1">
      <alignment horizontal="center" vertical="center" wrapText="1"/>
    </xf>
    <xf numFmtId="165" fontId="15" fillId="0" borderId="29" xfId="0" applyNumberFormat="1" applyFont="1" applyFill="1" applyBorder="1" applyAlignment="1">
      <alignment horizontal="center" vertical="center" wrapText="1"/>
    </xf>
    <xf numFmtId="165" fontId="14" fillId="0" borderId="29" xfId="0" applyNumberFormat="1" applyFont="1" applyFill="1" applyBorder="1" applyAlignment="1">
      <alignment horizontal="center" vertical="center" wrapText="1"/>
    </xf>
    <xf numFmtId="43" fontId="14" fillId="0" borderId="29" xfId="1" applyFont="1" applyFill="1" applyBorder="1" applyAlignment="1">
      <alignment horizontal="center" vertical="center" wrapText="1"/>
    </xf>
    <xf numFmtId="165" fontId="15" fillId="0" borderId="29" xfId="2" applyNumberFormat="1" applyFont="1" applyFill="1" applyBorder="1" applyAlignment="1">
      <alignment horizontal="center" vertical="center" wrapText="1"/>
    </xf>
    <xf numFmtId="43" fontId="14" fillId="0" borderId="54" xfId="1" applyFont="1" applyFill="1" applyBorder="1" applyAlignment="1">
      <alignment horizontal="center" vertical="center" wrapText="1"/>
    </xf>
    <xf numFmtId="43" fontId="15" fillId="0" borderId="29" xfId="1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165" fontId="23" fillId="0" borderId="60" xfId="2" applyNumberFormat="1" applyFont="1" applyFill="1" applyBorder="1" applyAlignment="1">
      <alignment horizontal="center" vertical="center" wrapText="1"/>
    </xf>
    <xf numFmtId="164" fontId="22" fillId="0" borderId="60" xfId="0" applyNumberFormat="1" applyFont="1" applyFill="1" applyBorder="1" applyAlignment="1">
      <alignment horizontal="center" vertical="center" wrapText="1"/>
    </xf>
    <xf numFmtId="164" fontId="23" fillId="0" borderId="60" xfId="2" applyNumberFormat="1" applyFont="1" applyFill="1" applyBorder="1" applyAlignment="1">
      <alignment horizontal="center" vertical="center" wrapText="1"/>
    </xf>
    <xf numFmtId="165" fontId="23" fillId="0" borderId="29" xfId="2" applyNumberFormat="1" applyFont="1" applyFill="1" applyBorder="1" applyAlignment="1">
      <alignment horizontal="center" vertical="center" wrapText="1"/>
    </xf>
    <xf numFmtId="164" fontId="23" fillId="0" borderId="29" xfId="2" applyNumberFormat="1" applyFont="1" applyFill="1" applyBorder="1" applyAlignment="1">
      <alignment horizontal="center" vertical="center" wrapText="1"/>
    </xf>
    <xf numFmtId="0" fontId="15" fillId="6" borderId="73" xfId="0" applyFont="1" applyFill="1" applyBorder="1" applyAlignment="1">
      <alignment horizontal="center" vertical="center" wrapText="1"/>
    </xf>
    <xf numFmtId="0" fontId="15" fillId="6" borderId="71" xfId="0" applyFont="1" applyFill="1" applyBorder="1" applyAlignment="1">
      <alignment horizontal="center" vertical="center" wrapText="1"/>
    </xf>
    <xf numFmtId="43" fontId="15" fillId="0" borderId="60" xfId="2" applyFont="1" applyFill="1" applyBorder="1" applyAlignment="1">
      <alignment horizontal="center" vertical="center" wrapText="1"/>
    </xf>
    <xf numFmtId="164" fontId="14" fillId="0" borderId="70" xfId="0" applyNumberFormat="1" applyFont="1" applyFill="1" applyBorder="1" applyAlignment="1">
      <alignment horizontal="center" vertical="center" wrapText="1"/>
    </xf>
    <xf numFmtId="165" fontId="15" fillId="6" borderId="69" xfId="0" applyNumberFormat="1" applyFont="1" applyFill="1" applyBorder="1" applyAlignment="1">
      <alignment horizontal="center" vertical="center" wrapText="1"/>
    </xf>
    <xf numFmtId="165" fontId="15" fillId="6" borderId="60" xfId="0" applyNumberFormat="1" applyFont="1" applyFill="1" applyBorder="1" applyAlignment="1">
      <alignment horizontal="center" vertical="center" wrapText="1"/>
    </xf>
    <xf numFmtId="164" fontId="15" fillId="6" borderId="60" xfId="0" applyNumberFormat="1" applyFont="1" applyFill="1" applyBorder="1" applyAlignment="1">
      <alignment horizontal="center" vertical="center" wrapText="1"/>
    </xf>
    <xf numFmtId="165" fontId="14" fillId="0" borderId="60" xfId="2" applyNumberFormat="1" applyFont="1" applyFill="1" applyBorder="1" applyAlignment="1">
      <alignment horizontal="center" vertical="center" wrapText="1"/>
    </xf>
    <xf numFmtId="43" fontId="14" fillId="0" borderId="60" xfId="2" applyFont="1" applyFill="1" applyBorder="1" applyAlignment="1">
      <alignment horizontal="center" vertical="center" wrapText="1"/>
    </xf>
    <xf numFmtId="164" fontId="14" fillId="0" borderId="60" xfId="2" applyNumberFormat="1" applyFont="1" applyFill="1" applyBorder="1" applyAlignment="1">
      <alignment horizontal="center" vertical="center" wrapText="1"/>
    </xf>
    <xf numFmtId="165" fontId="15" fillId="6" borderId="53" xfId="0" applyNumberFormat="1" applyFont="1" applyFill="1" applyBorder="1" applyAlignment="1">
      <alignment horizontal="center" vertical="center" wrapText="1"/>
    </xf>
    <xf numFmtId="165" fontId="15" fillId="6" borderId="29" xfId="0" applyNumberFormat="1" applyFont="1" applyFill="1" applyBorder="1" applyAlignment="1">
      <alignment horizontal="center" vertical="center" wrapText="1"/>
    </xf>
    <xf numFmtId="164" fontId="15" fillId="6" borderId="29" xfId="0" applyNumberFormat="1" applyFont="1" applyFill="1" applyBorder="1" applyAlignment="1">
      <alignment horizontal="center" vertical="center" wrapText="1"/>
    </xf>
    <xf numFmtId="165" fontId="14" fillId="0" borderId="29" xfId="2" applyNumberFormat="1" applyFont="1" applyFill="1" applyBorder="1" applyAlignment="1">
      <alignment horizontal="center" vertical="center" wrapText="1"/>
    </xf>
    <xf numFmtId="43" fontId="14" fillId="0" borderId="29" xfId="2" applyFont="1" applyFill="1" applyBorder="1" applyAlignment="1">
      <alignment horizontal="center" vertical="center" wrapText="1"/>
    </xf>
    <xf numFmtId="164" fontId="14" fillId="0" borderId="61" xfId="0" applyNumberFormat="1" applyFont="1" applyFill="1" applyBorder="1" applyAlignment="1">
      <alignment horizontal="center" vertical="center" wrapText="1"/>
    </xf>
    <xf numFmtId="164" fontId="14" fillId="0" borderId="59" xfId="0" applyNumberFormat="1" applyFont="1" applyFill="1" applyBorder="1" applyAlignment="1">
      <alignment horizontal="center" vertical="center" wrapText="1"/>
    </xf>
    <xf numFmtId="164" fontId="14" fillId="0" borderId="20" xfId="0" applyNumberFormat="1" applyFont="1" applyFill="1" applyBorder="1" applyAlignment="1">
      <alignment horizontal="center" vertical="center" wrapText="1"/>
    </xf>
    <xf numFmtId="164" fontId="14" fillId="0" borderId="22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165" fontId="23" fillId="0" borderId="48" xfId="2" applyNumberFormat="1" applyFont="1" applyFill="1" applyBorder="1" applyAlignment="1">
      <alignment horizontal="center" vertical="center" wrapText="1"/>
    </xf>
    <xf numFmtId="165" fontId="15" fillId="0" borderId="48" xfId="0" applyNumberFormat="1" applyFont="1" applyFill="1" applyBorder="1" applyAlignment="1">
      <alignment horizontal="center" vertical="center" wrapText="1"/>
    </xf>
    <xf numFmtId="165" fontId="15" fillId="0" borderId="36" xfId="0" applyNumberFormat="1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horizontal="center" vertical="center" wrapText="1"/>
    </xf>
    <xf numFmtId="165" fontId="15" fillId="0" borderId="44" xfId="0" applyNumberFormat="1" applyFont="1" applyFill="1" applyBorder="1" applyAlignment="1">
      <alignment horizontal="center" vertical="center" wrapText="1"/>
    </xf>
    <xf numFmtId="164" fontId="15" fillId="0" borderId="61" xfId="0" applyNumberFormat="1" applyFont="1" applyFill="1" applyBorder="1" applyAlignment="1">
      <alignment horizontal="center" vertical="center" wrapText="1"/>
    </xf>
    <xf numFmtId="164" fontId="15" fillId="0" borderId="59" xfId="0" applyNumberFormat="1" applyFont="1" applyFill="1" applyBorder="1" applyAlignment="1">
      <alignment horizontal="center" vertical="center" wrapText="1"/>
    </xf>
    <xf numFmtId="164" fontId="15" fillId="0" borderId="20" xfId="0" applyNumberFormat="1" applyFont="1" applyFill="1" applyBorder="1" applyAlignment="1">
      <alignment horizontal="center" vertical="center" wrapText="1"/>
    </xf>
    <xf numFmtId="164" fontId="15" fillId="0" borderId="22" xfId="0" applyNumberFormat="1" applyFont="1" applyFill="1" applyBorder="1" applyAlignment="1">
      <alignment horizontal="center" vertical="center" wrapText="1"/>
    </xf>
    <xf numFmtId="165" fontId="23" fillId="0" borderId="60" xfId="0" applyNumberFormat="1" applyFont="1" applyFill="1" applyBorder="1" applyAlignment="1">
      <alignment horizontal="center" vertical="center" wrapText="1"/>
    </xf>
    <xf numFmtId="165" fontId="22" fillId="0" borderId="60" xfId="0" applyNumberFormat="1" applyFont="1" applyFill="1" applyBorder="1" applyAlignment="1">
      <alignment horizontal="center" vertical="center" wrapText="1"/>
    </xf>
    <xf numFmtId="43" fontId="23" fillId="0" borderId="60" xfId="1" applyFont="1" applyFill="1" applyBorder="1" applyAlignment="1">
      <alignment horizontal="center" vertical="center" wrapText="1"/>
    </xf>
    <xf numFmtId="43" fontId="22" fillId="0" borderId="60" xfId="1" applyFont="1" applyFill="1" applyBorder="1" applyAlignment="1">
      <alignment horizontal="center" vertical="center" wrapText="1"/>
    </xf>
    <xf numFmtId="165" fontId="14" fillId="8" borderId="60" xfId="0" applyNumberFormat="1" applyFont="1" applyFill="1" applyBorder="1" applyAlignment="1">
      <alignment horizontal="center" vertical="center" wrapText="1"/>
    </xf>
    <xf numFmtId="165" fontId="14" fillId="8" borderId="10" xfId="0" applyNumberFormat="1" applyFont="1" applyFill="1" applyBorder="1" applyAlignment="1">
      <alignment horizontal="center" vertical="center" wrapText="1"/>
    </xf>
    <xf numFmtId="165" fontId="14" fillId="8" borderId="18" xfId="0" applyNumberFormat="1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165" fontId="15" fillId="3" borderId="48" xfId="0" applyNumberFormat="1" applyFont="1" applyFill="1" applyBorder="1" applyAlignment="1">
      <alignment horizontal="center" vertical="center" wrapText="1"/>
    </xf>
    <xf numFmtId="165" fontId="15" fillId="0" borderId="29" xfId="0" applyNumberFormat="1" applyFont="1" applyBorder="1" applyAlignment="1">
      <alignment horizontal="center" vertical="center" wrapText="1"/>
    </xf>
    <xf numFmtId="165" fontId="14" fillId="0" borderId="29" xfId="0" applyNumberFormat="1" applyFont="1" applyBorder="1" applyAlignment="1">
      <alignment horizontal="center" vertical="center" wrapText="1"/>
    </xf>
    <xf numFmtId="165" fontId="14" fillId="8" borderId="29" xfId="0" applyNumberFormat="1" applyFont="1" applyFill="1" applyBorder="1" applyAlignment="1">
      <alignment horizontal="center" vertical="center" wrapText="1"/>
    </xf>
    <xf numFmtId="165" fontId="15" fillId="0" borderId="48" xfId="0" applyNumberFormat="1" applyFont="1" applyBorder="1" applyAlignment="1">
      <alignment horizontal="center" vertical="center" wrapText="1"/>
    </xf>
    <xf numFmtId="165" fontId="4" fillId="2" borderId="60" xfId="0" applyNumberFormat="1" applyFont="1" applyFill="1" applyBorder="1" applyAlignment="1">
      <alignment horizontal="center" vertical="center" wrapText="1"/>
    </xf>
    <xf numFmtId="165" fontId="5" fillId="8" borderId="18" xfId="0" applyNumberFormat="1" applyFont="1" applyFill="1" applyBorder="1" applyAlignment="1" applyProtection="1">
      <alignment horizontal="center" vertical="center"/>
    </xf>
    <xf numFmtId="165" fontId="11" fillId="3" borderId="69" xfId="0" applyNumberFormat="1" applyFont="1" applyFill="1" applyBorder="1" applyAlignment="1" applyProtection="1">
      <alignment horizontal="center" vertical="center"/>
    </xf>
    <xf numFmtId="165" fontId="11" fillId="3" borderId="60" xfId="0" applyNumberFormat="1" applyFont="1" applyFill="1" applyBorder="1" applyAlignment="1" applyProtection="1">
      <alignment horizontal="center" vertical="center"/>
    </xf>
    <xf numFmtId="165" fontId="11" fillId="4" borderId="69" xfId="0" applyNumberFormat="1" applyFont="1" applyFill="1" applyBorder="1" applyAlignment="1" applyProtection="1">
      <alignment horizontal="center" vertical="center"/>
    </xf>
    <xf numFmtId="165" fontId="11" fillId="0" borderId="60" xfId="0" applyNumberFormat="1" applyFont="1" applyFill="1" applyBorder="1" applyAlignment="1" applyProtection="1">
      <alignment horizontal="center" vertical="center"/>
    </xf>
    <xf numFmtId="165" fontId="5" fillId="0" borderId="60" xfId="0" applyNumberFormat="1" applyFont="1" applyFill="1" applyBorder="1" applyAlignment="1" applyProtection="1">
      <alignment horizontal="center" vertical="center"/>
    </xf>
    <xf numFmtId="165" fontId="5" fillId="8" borderId="60" xfId="0" applyNumberFormat="1" applyFont="1" applyFill="1" applyBorder="1" applyAlignment="1" applyProtection="1">
      <alignment horizontal="center" vertical="center"/>
    </xf>
    <xf numFmtId="2" fontId="5" fillId="0" borderId="45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center" vertical="center" wrapText="1"/>
    </xf>
    <xf numFmtId="2" fontId="5" fillId="0" borderId="35" xfId="0" applyNumberFormat="1" applyFont="1" applyFill="1" applyBorder="1" applyAlignment="1" applyProtection="1">
      <alignment horizontal="center" vertical="center" wrapText="1"/>
    </xf>
    <xf numFmtId="2" fontId="5" fillId="0" borderId="43" xfId="0" applyNumberFormat="1" applyFont="1" applyFill="1" applyBorder="1" applyAlignment="1" applyProtection="1">
      <alignment horizontal="center" vertical="center" wrapText="1"/>
    </xf>
    <xf numFmtId="0" fontId="5" fillId="0" borderId="43" xfId="0" applyNumberFormat="1" applyFont="1" applyFill="1" applyBorder="1" applyAlignment="1" applyProtection="1">
      <alignment horizontal="center" vertical="center" wrapText="1"/>
    </xf>
    <xf numFmtId="165" fontId="14" fillId="8" borderId="11" xfId="0" applyNumberFormat="1" applyFont="1" applyFill="1" applyBorder="1" applyAlignment="1">
      <alignment horizontal="center" vertical="center" wrapText="1"/>
    </xf>
    <xf numFmtId="164" fontId="14" fillId="0" borderId="60" xfId="0" applyNumberFormat="1" applyFont="1" applyBorder="1" applyAlignment="1">
      <alignment horizontal="center" vertical="center" wrapText="1"/>
    </xf>
    <xf numFmtId="164" fontId="15" fillId="0" borderId="60" xfId="0" applyNumberFormat="1" applyFont="1" applyBorder="1" applyAlignment="1">
      <alignment horizontal="center" vertical="center" wrapText="1"/>
    </xf>
    <xf numFmtId="164" fontId="14" fillId="0" borderId="60" xfId="0" applyNumberFormat="1" applyFont="1" applyBorder="1" applyAlignment="1">
      <alignment vertical="center" wrapText="1"/>
    </xf>
    <xf numFmtId="164" fontId="14" fillId="0" borderId="29" xfId="0" applyNumberFormat="1" applyFont="1" applyBorder="1" applyAlignment="1">
      <alignment horizontal="center" vertical="center" wrapText="1"/>
    </xf>
    <xf numFmtId="164" fontId="15" fillId="0" borderId="29" xfId="0" applyNumberFormat="1" applyFont="1" applyBorder="1" applyAlignment="1">
      <alignment horizontal="center" vertical="center" wrapText="1"/>
    </xf>
    <xf numFmtId="164" fontId="14" fillId="0" borderId="29" xfId="0" applyNumberFormat="1" applyFont="1" applyBorder="1" applyAlignment="1">
      <alignment vertical="center" wrapText="1"/>
    </xf>
    <xf numFmtId="165" fontId="15" fillId="2" borderId="60" xfId="0" applyNumberFormat="1" applyFont="1" applyFill="1" applyBorder="1" applyAlignment="1">
      <alignment horizontal="center" vertical="center" wrapText="1"/>
    </xf>
    <xf numFmtId="43" fontId="14" fillId="2" borderId="60" xfId="1" applyFont="1" applyFill="1" applyBorder="1" applyAlignment="1">
      <alignment horizontal="center" vertical="center" wrapText="1"/>
    </xf>
    <xf numFmtId="43" fontId="14" fillId="0" borderId="29" xfId="1" applyFont="1" applyBorder="1" applyAlignment="1">
      <alignment horizontal="center" vertical="center" wrapText="1"/>
    </xf>
    <xf numFmtId="165" fontId="22" fillId="8" borderId="29" xfId="0" applyNumberFormat="1" applyFont="1" applyFill="1" applyBorder="1" applyAlignment="1">
      <alignment horizontal="center" vertical="center" wrapText="1"/>
    </xf>
    <xf numFmtId="165" fontId="22" fillId="8" borderId="60" xfId="0" applyNumberFormat="1" applyFont="1" applyFill="1" applyBorder="1" applyAlignment="1">
      <alignment horizontal="center" vertical="center" wrapText="1"/>
    </xf>
    <xf numFmtId="165" fontId="22" fillId="8" borderId="10" xfId="0" applyNumberFormat="1" applyFont="1" applyFill="1" applyBorder="1" applyAlignment="1">
      <alignment horizontal="center" vertical="center" wrapText="1"/>
    </xf>
    <xf numFmtId="165" fontId="22" fillId="8" borderId="18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8" borderId="9" xfId="0" applyNumberFormat="1" applyFont="1" applyFill="1" applyBorder="1" applyAlignment="1">
      <alignment horizontal="center" vertical="center" wrapText="1"/>
    </xf>
    <xf numFmtId="43" fontId="14" fillId="0" borderId="9" xfId="1" applyFont="1" applyBorder="1" applyAlignment="1">
      <alignment horizontal="center" vertical="center" wrapText="1"/>
    </xf>
    <xf numFmtId="43" fontId="14" fillId="2" borderId="9" xfId="1" applyFont="1" applyFill="1" applyBorder="1" applyAlignment="1">
      <alignment horizontal="center" vertical="center" wrapText="1"/>
    </xf>
    <xf numFmtId="43" fontId="14" fillId="0" borderId="9" xfId="1" applyFont="1" applyFill="1" applyBorder="1" applyAlignment="1">
      <alignment horizontal="center" vertical="center" wrapText="1"/>
    </xf>
    <xf numFmtId="164" fontId="14" fillId="0" borderId="9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64" fontId="14" fillId="0" borderId="9" xfId="0" applyNumberFormat="1" applyFont="1" applyBorder="1" applyAlignment="1">
      <alignment vertical="center" wrapText="1"/>
    </xf>
    <xf numFmtId="0" fontId="5" fillId="0" borderId="34" xfId="0" applyNumberFormat="1" applyFont="1" applyFill="1" applyBorder="1" applyAlignment="1" applyProtection="1">
      <alignment horizontal="center" vertical="center" wrapText="1"/>
    </xf>
    <xf numFmtId="2" fontId="5" fillId="0" borderId="63" xfId="0" applyNumberFormat="1" applyFont="1" applyFill="1" applyBorder="1" applyAlignment="1" applyProtection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65" fontId="15" fillId="3" borderId="12" xfId="0" applyNumberFormat="1" applyFont="1" applyFill="1" applyBorder="1" applyAlignment="1">
      <alignment horizontal="center" vertical="center" wrapText="1"/>
    </xf>
    <xf numFmtId="165" fontId="15" fillId="4" borderId="9" xfId="0" applyNumberFormat="1" applyFont="1" applyFill="1" applyBorder="1" applyAlignment="1">
      <alignment horizontal="center" vertical="center" wrapText="1"/>
    </xf>
    <xf numFmtId="165" fontId="15" fillId="0" borderId="12" xfId="0" applyNumberFormat="1" applyFont="1" applyBorder="1" applyAlignment="1">
      <alignment horizontal="center" vertical="center" wrapText="1"/>
    </xf>
    <xf numFmtId="43" fontId="14" fillId="0" borderId="29" xfId="1" applyFont="1" applyBorder="1" applyAlignment="1">
      <alignment vertical="center" wrapText="1"/>
    </xf>
    <xf numFmtId="43" fontId="15" fillId="4" borderId="53" xfId="1" applyFont="1" applyFill="1" applyBorder="1" applyAlignment="1">
      <alignment horizontal="center" vertical="center" wrapText="1"/>
    </xf>
    <xf numFmtId="43" fontId="14" fillId="0" borderId="54" xfId="1" applyFont="1" applyBorder="1" applyAlignment="1">
      <alignment horizontal="center" vertical="center" wrapText="1"/>
    </xf>
    <xf numFmtId="165" fontId="14" fillId="8" borderId="29" xfId="0" applyNumberFormat="1" applyFont="1" applyFill="1" applyBorder="1" applyAlignment="1" applyProtection="1">
      <alignment horizontal="center" vertical="center"/>
    </xf>
    <xf numFmtId="165" fontId="14" fillId="8" borderId="9" xfId="0" applyNumberFormat="1" applyFont="1" applyFill="1" applyBorder="1" applyAlignment="1" applyProtection="1">
      <alignment horizontal="center" vertical="center"/>
    </xf>
    <xf numFmtId="165" fontId="14" fillId="8" borderId="60" xfId="0" applyNumberFormat="1" applyFont="1" applyFill="1" applyBorder="1" applyAlignment="1" applyProtection="1">
      <alignment horizontal="center" vertical="center"/>
    </xf>
    <xf numFmtId="165" fontId="14" fillId="8" borderId="18" xfId="0" applyNumberFormat="1" applyFont="1" applyFill="1" applyBorder="1" applyAlignment="1" applyProtection="1">
      <alignment horizontal="center" vertical="center"/>
    </xf>
    <xf numFmtId="165" fontId="14" fillId="0" borderId="9" xfId="0" applyNumberFormat="1" applyFont="1" applyFill="1" applyBorder="1" applyAlignment="1" applyProtection="1">
      <alignment horizontal="center" vertical="center"/>
    </xf>
    <xf numFmtId="165" fontId="15" fillId="0" borderId="29" xfId="0" applyNumberFormat="1" applyFont="1" applyFill="1" applyBorder="1" applyAlignment="1" applyProtection="1">
      <alignment horizontal="center" vertical="center"/>
    </xf>
    <xf numFmtId="165" fontId="14" fillId="0" borderId="29" xfId="0" applyNumberFormat="1" applyFont="1" applyFill="1" applyBorder="1" applyAlignment="1" applyProtection="1">
      <alignment horizontal="center" vertical="center"/>
    </xf>
    <xf numFmtId="0" fontId="14" fillId="0" borderId="23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43" fontId="15" fillId="2" borderId="9" xfId="1" applyFont="1" applyFill="1" applyBorder="1" applyAlignment="1">
      <alignment horizontal="center" vertical="center" wrapText="1"/>
    </xf>
    <xf numFmtId="43" fontId="15" fillId="2" borderId="60" xfId="1" applyFont="1" applyFill="1" applyBorder="1" applyAlignment="1">
      <alignment horizontal="center" vertical="center" wrapText="1"/>
    </xf>
    <xf numFmtId="43" fontId="15" fillId="2" borderId="18" xfId="1" applyFont="1" applyFill="1" applyBorder="1" applyAlignment="1">
      <alignment horizontal="center" vertical="center" wrapText="1"/>
    </xf>
    <xf numFmtId="43" fontId="15" fillId="0" borderId="9" xfId="1" applyFont="1" applyFill="1" applyBorder="1" applyAlignment="1">
      <alignment horizontal="center" vertical="center" wrapText="1"/>
    </xf>
    <xf numFmtId="43" fontId="15" fillId="0" borderId="12" xfId="1" applyFont="1" applyFill="1" applyBorder="1" applyAlignment="1">
      <alignment horizontal="center" vertical="center" wrapText="1"/>
    </xf>
    <xf numFmtId="43" fontId="15" fillId="0" borderId="36" xfId="1" applyFont="1" applyFill="1" applyBorder="1" applyAlignment="1">
      <alignment horizontal="center" vertical="center" wrapText="1"/>
    </xf>
    <xf numFmtId="43" fontId="15" fillId="0" borderId="44" xfId="1" applyFont="1" applyFill="1" applyBorder="1" applyAlignment="1">
      <alignment horizontal="center" vertical="center" wrapText="1"/>
    </xf>
    <xf numFmtId="0" fontId="15" fillId="3" borderId="78" xfId="0" applyNumberFormat="1" applyFont="1" applyFill="1" applyBorder="1" applyAlignment="1" applyProtection="1">
      <alignment horizontal="center" vertical="center" wrapText="1"/>
    </xf>
    <xf numFmtId="165" fontId="15" fillId="3" borderId="53" xfId="0" applyNumberFormat="1" applyFont="1" applyFill="1" applyBorder="1" applyAlignment="1" applyProtection="1">
      <alignment horizontal="center" vertical="center"/>
    </xf>
    <xf numFmtId="165" fontId="15" fillId="3" borderId="2" xfId="0" applyNumberFormat="1" applyFont="1" applyFill="1" applyBorder="1" applyAlignment="1" applyProtection="1">
      <alignment horizontal="center" vertical="center"/>
    </xf>
    <xf numFmtId="0" fontId="15" fillId="3" borderId="72" xfId="0" applyNumberFormat="1" applyFont="1" applyFill="1" applyBorder="1" applyAlignment="1" applyProtection="1">
      <alignment horizontal="center" vertical="center" wrapText="1"/>
    </xf>
    <xf numFmtId="165" fontId="15" fillId="3" borderId="29" xfId="0" applyNumberFormat="1" applyFont="1" applyFill="1" applyBorder="1" applyAlignment="1" applyProtection="1">
      <alignment horizontal="center" vertical="center"/>
    </xf>
    <xf numFmtId="165" fontId="15" fillId="3" borderId="9" xfId="0" applyNumberFormat="1" applyFont="1" applyFill="1" applyBorder="1" applyAlignment="1" applyProtection="1">
      <alignment horizontal="center" vertical="center"/>
    </xf>
    <xf numFmtId="0" fontId="15" fillId="4" borderId="78" xfId="0" applyNumberFormat="1" applyFont="1" applyFill="1" applyBorder="1" applyAlignment="1" applyProtection="1">
      <alignment horizontal="center" vertical="center" wrapText="1"/>
    </xf>
    <xf numFmtId="165" fontId="15" fillId="4" borderId="53" xfId="0" applyNumberFormat="1" applyFont="1" applyFill="1" applyBorder="1" applyAlignment="1" applyProtection="1">
      <alignment horizontal="center" vertical="center"/>
    </xf>
    <xf numFmtId="0" fontId="14" fillId="4" borderId="72" xfId="0" applyNumberFormat="1" applyFont="1" applyFill="1" applyBorder="1" applyAlignment="1" applyProtection="1">
      <alignment horizontal="center" vertical="center" wrapText="1"/>
    </xf>
    <xf numFmtId="165" fontId="14" fillId="4" borderId="29" xfId="0" applyNumberFormat="1" applyFont="1" applyFill="1" applyBorder="1" applyAlignment="1" applyProtection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 wrapText="1"/>
    </xf>
    <xf numFmtId="165" fontId="15" fillId="0" borderId="48" xfId="0" applyNumberFormat="1" applyFont="1" applyFill="1" applyBorder="1" applyAlignment="1" applyProtection="1">
      <alignment horizontal="center" vertical="center"/>
    </xf>
    <xf numFmtId="0" fontId="14" fillId="0" borderId="72" xfId="0" applyNumberFormat="1" applyFont="1" applyFill="1" applyBorder="1" applyAlignment="1" applyProtection="1">
      <alignment horizontal="center" vertical="center" wrapText="1"/>
    </xf>
    <xf numFmtId="0" fontId="15" fillId="0" borderId="72" xfId="0" applyNumberFormat="1" applyFont="1" applyFill="1" applyBorder="1" applyAlignment="1" applyProtection="1">
      <alignment horizontal="center" vertical="center" wrapText="1"/>
    </xf>
    <xf numFmtId="165" fontId="15" fillId="2" borderId="29" xfId="0" applyNumberFormat="1" applyFont="1" applyFill="1" applyBorder="1" applyAlignment="1">
      <alignment horizontal="center" vertical="center" wrapText="1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0" borderId="9" xfId="0" applyNumberFormat="1" applyFont="1" applyFill="1" applyBorder="1" applyAlignment="1" applyProtection="1">
      <alignment horizontal="center" vertical="center"/>
    </xf>
    <xf numFmtId="0" fontId="15" fillId="4" borderId="72" xfId="0" applyNumberFormat="1" applyFont="1" applyFill="1" applyBorder="1" applyAlignment="1" applyProtection="1">
      <alignment horizontal="center" vertical="center" wrapText="1"/>
    </xf>
    <xf numFmtId="0" fontId="14" fillId="0" borderId="79" xfId="0" applyNumberFormat="1" applyFont="1" applyFill="1" applyBorder="1" applyAlignment="1" applyProtection="1">
      <alignment horizontal="center" vertical="center" wrapText="1"/>
    </xf>
    <xf numFmtId="165" fontId="5" fillId="4" borderId="9" xfId="0" applyNumberFormat="1" applyFont="1" applyFill="1" applyBorder="1" applyAlignment="1" applyProtection="1">
      <alignment horizontal="center" vertical="center"/>
    </xf>
    <xf numFmtId="165" fontId="5" fillId="4" borderId="18" xfId="0" applyNumberFormat="1" applyFont="1" applyFill="1" applyBorder="1" applyAlignment="1" applyProtection="1">
      <alignment horizontal="center" vertical="center"/>
    </xf>
    <xf numFmtId="165" fontId="14" fillId="4" borderId="9" xfId="0" applyNumberFormat="1" applyFont="1" applyFill="1" applyBorder="1" applyAlignment="1" applyProtection="1">
      <alignment horizontal="center" vertical="center"/>
    </xf>
    <xf numFmtId="165" fontId="5" fillId="4" borderId="60" xfId="0" applyNumberFormat="1" applyFont="1" applyFill="1" applyBorder="1" applyAlignment="1" applyProtection="1">
      <alignment horizontal="center" vertical="center"/>
    </xf>
    <xf numFmtId="165" fontId="5" fillId="4" borderId="10" xfId="0" applyNumberFormat="1" applyFont="1" applyFill="1" applyBorder="1" applyAlignment="1" applyProtection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43" fontId="14" fillId="8" borderId="9" xfId="1" applyFont="1" applyFill="1" applyBorder="1" applyAlignment="1">
      <alignment horizontal="center" vertical="center" wrapText="1"/>
    </xf>
    <xf numFmtId="43" fontId="14" fillId="8" borderId="60" xfId="1" applyFont="1" applyFill="1" applyBorder="1" applyAlignment="1">
      <alignment horizontal="center" vertical="center" wrapText="1"/>
    </xf>
    <xf numFmtId="43" fontId="14" fillId="8" borderId="18" xfId="1" applyFont="1" applyFill="1" applyBorder="1" applyAlignment="1">
      <alignment horizontal="center" vertical="center" wrapText="1"/>
    </xf>
    <xf numFmtId="43" fontId="15" fillId="0" borderId="13" xfId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horizontal="center" vertical="center" wrapText="1"/>
    </xf>
    <xf numFmtId="165" fontId="14" fillId="0" borderId="72" xfId="0" applyNumberFormat="1" applyFont="1" applyFill="1" applyBorder="1" applyAlignment="1">
      <alignment horizontal="center" vertical="center" wrapText="1"/>
    </xf>
    <xf numFmtId="43" fontId="14" fillId="0" borderId="9" xfId="0" applyNumberFormat="1" applyFont="1" applyBorder="1" applyAlignment="1">
      <alignment horizontal="right" vertical="center"/>
    </xf>
    <xf numFmtId="43" fontId="14" fillId="0" borderId="60" xfId="0" applyNumberFormat="1" applyFont="1" applyBorder="1" applyAlignment="1">
      <alignment horizontal="right" vertical="center"/>
    </xf>
    <xf numFmtId="43" fontId="14" fillId="0" borderId="18" xfId="0" applyNumberFormat="1" applyFont="1" applyBorder="1" applyAlignment="1">
      <alignment horizontal="right" vertical="center"/>
    </xf>
    <xf numFmtId="164" fontId="14" fillId="2" borderId="9" xfId="0" applyNumberFormat="1" applyFont="1" applyFill="1" applyBorder="1" applyAlignment="1">
      <alignment horizontal="right" vertical="center"/>
    </xf>
    <xf numFmtId="164" fontId="14" fillId="2" borderId="18" xfId="0" applyNumberFormat="1" applyFont="1" applyFill="1" applyBorder="1" applyAlignment="1">
      <alignment horizontal="right" vertical="center"/>
    </xf>
    <xf numFmtId="43" fontId="15" fillId="0" borderId="9" xfId="1" applyFont="1" applyBorder="1" applyAlignment="1">
      <alignment horizontal="center" vertical="center"/>
    </xf>
    <xf numFmtId="43" fontId="15" fillId="0" borderId="60" xfId="1" applyFont="1" applyBorder="1" applyAlignment="1">
      <alignment horizontal="center" vertical="center"/>
    </xf>
    <xf numFmtId="43" fontId="15" fillId="0" borderId="18" xfId="1" applyFont="1" applyBorder="1" applyAlignment="1">
      <alignment horizontal="center" vertical="center"/>
    </xf>
    <xf numFmtId="43" fontId="14" fillId="0" borderId="9" xfId="1" applyFont="1" applyBorder="1" applyAlignment="1">
      <alignment horizontal="center" vertical="center"/>
    </xf>
    <xf numFmtId="43" fontId="14" fillId="0" borderId="60" xfId="1" applyFont="1" applyBorder="1" applyAlignment="1">
      <alignment horizontal="center" vertical="center"/>
    </xf>
    <xf numFmtId="43" fontId="14" fillId="0" borderId="18" xfId="1" applyFont="1" applyBorder="1" applyAlignment="1">
      <alignment horizontal="center" vertical="center"/>
    </xf>
    <xf numFmtId="43" fontId="15" fillId="0" borderId="9" xfId="1" applyFont="1" applyFill="1" applyBorder="1" applyAlignment="1">
      <alignment horizontal="center" vertical="center"/>
    </xf>
    <xf numFmtId="43" fontId="15" fillId="0" borderId="60" xfId="1" applyFont="1" applyFill="1" applyBorder="1" applyAlignment="1">
      <alignment horizontal="center" vertical="center"/>
    </xf>
    <xf numFmtId="43" fontId="15" fillId="0" borderId="18" xfId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center" vertical="center"/>
    </xf>
    <xf numFmtId="43" fontId="14" fillId="0" borderId="60" xfId="1" applyFont="1" applyFill="1" applyBorder="1" applyAlignment="1">
      <alignment horizontal="center" vertical="center"/>
    </xf>
    <xf numFmtId="43" fontId="14" fillId="0" borderId="18" xfId="1" applyFont="1" applyFill="1" applyBorder="1" applyAlignment="1">
      <alignment horizontal="center" vertical="center"/>
    </xf>
    <xf numFmtId="43" fontId="14" fillId="0" borderId="10" xfId="1" applyFont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 wrapText="1"/>
    </xf>
    <xf numFmtId="165" fontId="14" fillId="0" borderId="71" xfId="0" applyNumberFormat="1" applyFont="1" applyBorder="1" applyAlignment="1">
      <alignment horizontal="center" vertical="center" wrapText="1"/>
    </xf>
    <xf numFmtId="165" fontId="14" fillId="0" borderId="49" xfId="0" applyNumberFormat="1" applyFont="1" applyBorder="1" applyAlignment="1">
      <alignment horizontal="center" vertical="center" wrapText="1"/>
    </xf>
    <xf numFmtId="43" fontId="14" fillId="0" borderId="71" xfId="1" applyFont="1" applyBorder="1" applyAlignment="1">
      <alignment horizontal="center" vertical="center" wrapText="1"/>
    </xf>
    <xf numFmtId="43" fontId="14" fillId="0" borderId="49" xfId="1" applyFont="1" applyBorder="1" applyAlignment="1">
      <alignment horizontal="center" vertical="center" wrapText="1"/>
    </xf>
    <xf numFmtId="43" fontId="15" fillId="0" borderId="29" xfId="1" applyFont="1" applyBorder="1" applyAlignment="1">
      <alignment horizontal="center" vertical="center" wrapText="1"/>
    </xf>
    <xf numFmtId="43" fontId="15" fillId="0" borderId="60" xfId="1" applyFont="1" applyBorder="1" applyAlignment="1">
      <alignment horizontal="center" vertical="center" wrapText="1"/>
    </xf>
    <xf numFmtId="43" fontId="15" fillId="0" borderId="10" xfId="1" applyFont="1" applyBorder="1" applyAlignment="1">
      <alignment horizontal="center" vertical="center" wrapText="1"/>
    </xf>
    <xf numFmtId="43" fontId="15" fillId="0" borderId="29" xfId="1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/>
    </xf>
    <xf numFmtId="43" fontId="14" fillId="0" borderId="29" xfId="1" applyFont="1" applyFill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14" fillId="0" borderId="29" xfId="1" applyFont="1" applyBorder="1" applyAlignment="1">
      <alignment horizontal="center" vertical="center"/>
    </xf>
    <xf numFmtId="43" fontId="15" fillId="0" borderId="29" xfId="1" applyFont="1" applyBorder="1" applyAlignment="1">
      <alignment horizontal="center" vertical="center"/>
    </xf>
    <xf numFmtId="43" fontId="15" fillId="0" borderId="10" xfId="1" applyFont="1" applyBorder="1" applyAlignment="1">
      <alignment horizontal="center" vertical="center"/>
    </xf>
    <xf numFmtId="165" fontId="15" fillId="0" borderId="72" xfId="0" applyNumberFormat="1" applyFont="1" applyBorder="1" applyAlignment="1">
      <alignment horizontal="center" vertical="center" wrapText="1"/>
    </xf>
    <xf numFmtId="43" fontId="15" fillId="0" borderId="72" xfId="1" applyFont="1" applyFill="1" applyBorder="1" applyAlignment="1">
      <alignment horizontal="center" vertical="center" wrapText="1"/>
    </xf>
    <xf numFmtId="165" fontId="14" fillId="0" borderId="71" xfId="0" applyNumberFormat="1" applyFont="1" applyFill="1" applyBorder="1" applyAlignment="1">
      <alignment horizontal="center" vertical="center" wrapText="1"/>
    </xf>
    <xf numFmtId="165" fontId="14" fillId="0" borderId="49" xfId="0" applyNumberFormat="1" applyFont="1" applyFill="1" applyBorder="1" applyAlignment="1">
      <alignment horizontal="center" vertical="center" wrapText="1"/>
    </xf>
    <xf numFmtId="43" fontId="23" fillId="0" borderId="48" xfId="1" applyFont="1" applyFill="1" applyBorder="1" applyAlignment="1">
      <alignment horizontal="center" vertical="center" wrapText="1"/>
    </xf>
    <xf numFmtId="43" fontId="23" fillId="0" borderId="36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23" fillId="0" borderId="44" xfId="1" applyFont="1" applyFill="1" applyBorder="1" applyAlignment="1">
      <alignment horizontal="center" vertical="center" wrapText="1"/>
    </xf>
    <xf numFmtId="43" fontId="22" fillId="0" borderId="18" xfId="1" applyFont="1" applyFill="1" applyBorder="1" applyAlignment="1">
      <alignment horizontal="center" vertical="center" wrapText="1"/>
    </xf>
    <xf numFmtId="43" fontId="22" fillId="0" borderId="29" xfId="1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horizontal="center" vertical="center" wrapText="1"/>
    </xf>
    <xf numFmtId="43" fontId="23" fillId="0" borderId="29" xfId="1" applyFont="1" applyFill="1" applyBorder="1" applyAlignment="1">
      <alignment horizontal="center" vertical="center" wrapText="1"/>
    </xf>
    <xf numFmtId="43" fontId="23" fillId="0" borderId="10" xfId="1" applyFont="1" applyFill="1" applyBorder="1" applyAlignment="1">
      <alignment horizontal="center" vertical="center" wrapText="1"/>
    </xf>
    <xf numFmtId="43" fontId="23" fillId="0" borderId="18" xfId="1" applyFont="1" applyFill="1" applyBorder="1" applyAlignment="1">
      <alignment horizontal="center" vertical="center" wrapText="1"/>
    </xf>
    <xf numFmtId="43" fontId="14" fillId="0" borderId="22" xfId="1" applyFont="1" applyFill="1" applyBorder="1" applyAlignment="1">
      <alignment horizontal="center" vertical="center" wrapText="1"/>
    </xf>
    <xf numFmtId="165" fontId="15" fillId="0" borderId="16" xfId="0" applyNumberFormat="1" applyFont="1" applyFill="1" applyBorder="1" applyAlignment="1">
      <alignment horizontal="center" vertical="center" wrapText="1"/>
    </xf>
    <xf numFmtId="165" fontId="15" fillId="0" borderId="72" xfId="0" applyNumberFormat="1" applyFont="1" applyFill="1" applyBorder="1" applyAlignment="1">
      <alignment horizontal="center" vertical="center" wrapText="1"/>
    </xf>
    <xf numFmtId="164" fontId="14" fillId="0" borderId="71" xfId="0" applyNumberFormat="1" applyFont="1" applyFill="1" applyBorder="1" applyAlignment="1">
      <alignment horizontal="center" vertical="center" wrapText="1"/>
    </xf>
    <xf numFmtId="165" fontId="15" fillId="0" borderId="17" xfId="0" applyNumberFormat="1" applyFont="1" applyFill="1" applyBorder="1" applyAlignment="1">
      <alignment horizontal="center" vertical="center" wrapText="1"/>
    </xf>
    <xf numFmtId="165" fontId="15" fillId="0" borderId="49" xfId="0" applyNumberFormat="1" applyFont="1" applyFill="1" applyBorder="1" applyAlignment="1">
      <alignment horizontal="center" vertical="center" wrapText="1"/>
    </xf>
    <xf numFmtId="164" fontId="14" fillId="0" borderId="49" xfId="0" applyNumberFormat="1" applyFont="1" applyFill="1" applyBorder="1" applyAlignment="1">
      <alignment horizontal="center" vertical="center" wrapText="1"/>
    </xf>
    <xf numFmtId="43" fontId="15" fillId="0" borderId="49" xfId="1" applyFont="1" applyFill="1" applyBorder="1" applyAlignment="1">
      <alignment horizontal="center" vertical="center" wrapText="1"/>
    </xf>
    <xf numFmtId="43" fontId="15" fillId="0" borderId="71" xfId="2" applyFont="1" applyFill="1" applyBorder="1" applyAlignment="1">
      <alignment horizontal="center" vertical="center" wrapText="1"/>
    </xf>
    <xf numFmtId="43" fontId="15" fillId="0" borderId="49" xfId="2" applyFont="1" applyFill="1" applyBorder="1" applyAlignment="1">
      <alignment horizontal="center" vertical="center" wrapText="1"/>
    </xf>
    <xf numFmtId="165" fontId="14" fillId="0" borderId="71" xfId="2" applyNumberFormat="1" applyFont="1" applyFill="1" applyBorder="1" applyAlignment="1">
      <alignment horizontal="center" vertical="center" wrapText="1"/>
    </xf>
    <xf numFmtId="165" fontId="14" fillId="0" borderId="49" xfId="2" applyNumberFormat="1" applyFont="1" applyFill="1" applyBorder="1" applyAlignment="1">
      <alignment horizontal="center" vertical="center" wrapText="1"/>
    </xf>
    <xf numFmtId="165" fontId="15" fillId="4" borderId="71" xfId="0" applyNumberFormat="1" applyFont="1" applyFill="1" applyBorder="1" applyAlignment="1">
      <alignment horizontal="center" vertical="center" wrapText="1"/>
    </xf>
    <xf numFmtId="165" fontId="15" fillId="4" borderId="49" xfId="0" applyNumberFormat="1" applyFont="1" applyFill="1" applyBorder="1" applyAlignment="1">
      <alignment horizontal="center" vertical="center" wrapText="1"/>
    </xf>
    <xf numFmtId="43" fontId="15" fillId="4" borderId="71" xfId="1" applyFont="1" applyFill="1" applyBorder="1" applyAlignment="1">
      <alignment horizontal="center" vertical="center" wrapText="1"/>
    </xf>
    <xf numFmtId="43" fontId="15" fillId="4" borderId="49" xfId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165" fontId="15" fillId="5" borderId="53" xfId="0" applyNumberFormat="1" applyFont="1" applyFill="1" applyBorder="1" applyAlignment="1">
      <alignment horizontal="center" vertical="center" wrapText="1"/>
    </xf>
    <xf numFmtId="165" fontId="15" fillId="5" borderId="2" xfId="0" applyNumberFormat="1" applyFont="1" applyFill="1" applyBorder="1" applyAlignment="1">
      <alignment horizontal="center" vertical="center" wrapText="1"/>
    </xf>
    <xf numFmtId="165" fontId="15" fillId="5" borderId="69" xfId="0" applyNumberFormat="1" applyFont="1" applyFill="1" applyBorder="1" applyAlignment="1">
      <alignment horizontal="center" vertical="center" wrapText="1"/>
    </xf>
    <xf numFmtId="165" fontId="15" fillId="5" borderId="8" xfId="0" applyNumberFormat="1" applyFont="1" applyFill="1" applyBorder="1" applyAlignment="1">
      <alignment horizontal="center" vertical="center" wrapText="1"/>
    </xf>
    <xf numFmtId="0" fontId="15" fillId="5" borderId="71" xfId="0" applyFont="1" applyFill="1" applyBorder="1" applyAlignment="1">
      <alignment horizontal="center" vertical="center" wrapText="1"/>
    </xf>
    <xf numFmtId="165" fontId="15" fillId="5" borderId="61" xfId="0" applyNumberFormat="1" applyFont="1" applyFill="1" applyBorder="1" applyAlignment="1">
      <alignment horizontal="center" vertical="center" wrapText="1"/>
    </xf>
    <xf numFmtId="165" fontId="15" fillId="5" borderId="19" xfId="0" applyNumberFormat="1" applyFont="1" applyFill="1" applyBorder="1" applyAlignment="1">
      <alignment horizontal="center" vertical="center" wrapText="1"/>
    </xf>
    <xf numFmtId="165" fontId="15" fillId="5" borderId="59" xfId="0" applyNumberFormat="1" applyFont="1" applyFill="1" applyBorder="1" applyAlignment="1">
      <alignment horizontal="center" vertical="center" wrapText="1"/>
    </xf>
    <xf numFmtId="165" fontId="15" fillId="5" borderId="22" xfId="0" applyNumberFormat="1" applyFont="1" applyFill="1" applyBorder="1" applyAlignment="1">
      <alignment horizontal="center" vertical="center" wrapText="1"/>
    </xf>
    <xf numFmtId="165" fontId="15" fillId="5" borderId="12" xfId="0" applyNumberFormat="1" applyFont="1" applyFill="1" applyBorder="1" applyAlignment="1">
      <alignment horizontal="center" vertical="center" wrapText="1"/>
    </xf>
    <xf numFmtId="165" fontId="15" fillId="5" borderId="1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5" fillId="5" borderId="75" xfId="0" applyFont="1" applyFill="1" applyBorder="1" applyAlignment="1">
      <alignment horizontal="center" vertical="center" wrapText="1"/>
    </xf>
    <xf numFmtId="43" fontId="15" fillId="5" borderId="54" xfId="1" applyFont="1" applyFill="1" applyBorder="1" applyAlignment="1">
      <alignment horizontal="center" vertical="center" wrapText="1"/>
    </xf>
    <xf numFmtId="43" fontId="15" fillId="5" borderId="38" xfId="1" applyFont="1" applyFill="1" applyBorder="1" applyAlignment="1">
      <alignment horizontal="center" vertical="center" wrapText="1"/>
    </xf>
    <xf numFmtId="43" fontId="15" fillId="5" borderId="70" xfId="1" applyFont="1" applyFill="1" applyBorder="1" applyAlignment="1">
      <alignment horizontal="center" vertical="center" wrapText="1"/>
    </xf>
    <xf numFmtId="43" fontId="15" fillId="5" borderId="50" xfId="1" applyFont="1" applyFill="1" applyBorder="1" applyAlignment="1">
      <alignment horizontal="center" vertical="center" wrapText="1"/>
    </xf>
    <xf numFmtId="43" fontId="15" fillId="5" borderId="38" xfId="0" applyNumberFormat="1" applyFont="1" applyFill="1" applyBorder="1" applyAlignment="1">
      <alignment horizontal="center" vertical="center" wrapText="1"/>
    </xf>
    <xf numFmtId="43" fontId="15" fillId="5" borderId="50" xfId="0" applyNumberFormat="1" applyFont="1" applyFill="1" applyBorder="1" applyAlignment="1">
      <alignment horizontal="center" vertical="center" wrapText="1"/>
    </xf>
    <xf numFmtId="0" fontId="14" fillId="4" borderId="71" xfId="0" applyFont="1" applyFill="1" applyBorder="1" applyAlignment="1">
      <alignment horizontal="center" vertical="center" wrapText="1"/>
    </xf>
    <xf numFmtId="165" fontId="14" fillId="4" borderId="29" xfId="0" applyNumberFormat="1" applyFont="1" applyFill="1" applyBorder="1" applyAlignment="1">
      <alignment horizontal="center" vertical="center" wrapText="1"/>
    </xf>
    <xf numFmtId="165" fontId="14" fillId="4" borderId="12" xfId="0" applyNumberFormat="1" applyFont="1" applyFill="1" applyBorder="1" applyAlignment="1">
      <alignment horizontal="center" vertical="center" wrapText="1"/>
    </xf>
    <xf numFmtId="43" fontId="14" fillId="4" borderId="29" xfId="1" applyFont="1" applyFill="1" applyBorder="1" applyAlignment="1">
      <alignment horizontal="center" vertical="center" wrapText="1"/>
    </xf>
    <xf numFmtId="43" fontId="14" fillId="4" borderId="9" xfId="1" applyFont="1" applyFill="1" applyBorder="1" applyAlignment="1">
      <alignment horizontal="center" vertical="center" wrapText="1"/>
    </xf>
    <xf numFmtId="43" fontId="14" fillId="4" borderId="60" xfId="1" applyFont="1" applyFill="1" applyBorder="1" applyAlignment="1">
      <alignment horizontal="center" vertical="center" wrapText="1"/>
    </xf>
    <xf numFmtId="43" fontId="14" fillId="4" borderId="18" xfId="1" applyFont="1" applyFill="1" applyBorder="1" applyAlignment="1">
      <alignment horizontal="center" vertical="center" wrapText="1"/>
    </xf>
    <xf numFmtId="43" fontId="14" fillId="4" borderId="9" xfId="0" applyNumberFormat="1" applyFont="1" applyFill="1" applyBorder="1" applyAlignment="1">
      <alignment horizontal="center" vertical="center" wrapText="1"/>
    </xf>
    <xf numFmtId="43" fontId="14" fillId="4" borderId="18" xfId="0" applyNumberFormat="1" applyFont="1" applyFill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43" fontId="14" fillId="2" borderId="29" xfId="1" applyFont="1" applyFill="1" applyBorder="1" applyAlignment="1">
      <alignment horizontal="center" vertical="center" wrapText="1"/>
    </xf>
    <xf numFmtId="43" fontId="14" fillId="0" borderId="9" xfId="0" applyNumberFormat="1" applyFont="1" applyBorder="1" applyAlignment="1">
      <alignment horizontal="center" vertical="center" wrapText="1"/>
    </xf>
    <xf numFmtId="43" fontId="15" fillId="0" borderId="18" xfId="0" applyNumberFormat="1" applyFont="1" applyBorder="1" applyAlignment="1">
      <alignment horizontal="center" vertical="center" wrapText="1"/>
    </xf>
    <xf numFmtId="165" fontId="14" fillId="2" borderId="29" xfId="0" applyNumberFormat="1" applyFont="1" applyFill="1" applyBorder="1" applyAlignment="1">
      <alignment horizontal="center" vertical="center" wrapText="1"/>
    </xf>
    <xf numFmtId="165" fontId="14" fillId="2" borderId="60" xfId="0" applyNumberFormat="1" applyFont="1" applyFill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43" fontId="14" fillId="2" borderId="54" xfId="1" applyFont="1" applyFill="1" applyBorder="1" applyAlignment="1">
      <alignment horizontal="center" vertical="center" wrapText="1"/>
    </xf>
    <xf numFmtId="43" fontId="14" fillId="2" borderId="38" xfId="1" applyFont="1" applyFill="1" applyBorder="1" applyAlignment="1">
      <alignment horizontal="center" vertical="center" wrapText="1"/>
    </xf>
    <xf numFmtId="43" fontId="14" fillId="2" borderId="70" xfId="1" applyFont="1" applyFill="1" applyBorder="1" applyAlignment="1">
      <alignment horizontal="center" vertical="center" wrapText="1"/>
    </xf>
    <xf numFmtId="43" fontId="14" fillId="2" borderId="50" xfId="1" applyFont="1" applyFill="1" applyBorder="1" applyAlignment="1">
      <alignment horizontal="center" vertical="center" wrapText="1"/>
    </xf>
    <xf numFmtId="43" fontId="15" fillId="0" borderId="58" xfId="0" applyNumberFormat="1" applyFont="1" applyBorder="1" applyAlignment="1">
      <alignment horizontal="center" vertical="center" wrapText="1"/>
    </xf>
    <xf numFmtId="43" fontId="15" fillId="0" borderId="50" xfId="0" applyNumberFormat="1" applyFont="1" applyBorder="1" applyAlignment="1">
      <alignment horizontal="center" vertical="center" wrapText="1"/>
    </xf>
    <xf numFmtId="43" fontId="15" fillId="4" borderId="12" xfId="0" applyNumberFormat="1" applyFont="1" applyFill="1" applyBorder="1" applyAlignment="1">
      <alignment horizontal="center" vertical="center" wrapText="1"/>
    </xf>
    <xf numFmtId="43" fontId="15" fillId="4" borderId="18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5" fontId="15" fillId="2" borderId="48" xfId="0" applyNumberFormat="1" applyFont="1" applyFill="1" applyBorder="1" applyAlignment="1">
      <alignment horizontal="center" vertical="center" wrapText="1"/>
    </xf>
    <xf numFmtId="165" fontId="15" fillId="2" borderId="36" xfId="0" applyNumberFormat="1" applyFont="1" applyFill="1" applyBorder="1" applyAlignment="1">
      <alignment horizontal="center" vertical="center" wrapText="1"/>
    </xf>
    <xf numFmtId="43" fontId="15" fillId="0" borderId="12" xfId="0" applyNumberFormat="1" applyFont="1" applyBorder="1" applyAlignment="1">
      <alignment horizontal="center" vertical="center" wrapText="1"/>
    </xf>
    <xf numFmtId="165" fontId="14" fillId="2" borderId="71" xfId="0" applyNumberFormat="1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/>
    </xf>
    <xf numFmtId="165" fontId="14" fillId="2" borderId="49" xfId="0" applyNumberFormat="1" applyFont="1" applyFill="1" applyBorder="1" applyAlignment="1">
      <alignment horizontal="center" vertical="center" wrapText="1"/>
    </xf>
    <xf numFmtId="43" fontId="14" fillId="2" borderId="10" xfId="1" applyFont="1" applyFill="1" applyBorder="1" applyAlignment="1">
      <alignment horizontal="center" vertical="center" wrapText="1"/>
    </xf>
    <xf numFmtId="43" fontId="15" fillId="2" borderId="29" xfId="1" applyFont="1" applyFill="1" applyBorder="1" applyAlignment="1">
      <alignment horizontal="center" vertical="center" wrapText="1"/>
    </xf>
    <xf numFmtId="43" fontId="15" fillId="0" borderId="12" xfId="1" applyFont="1" applyBorder="1" applyAlignment="1">
      <alignment horizontal="center" vertical="center" wrapText="1"/>
    </xf>
    <xf numFmtId="43" fontId="15" fillId="0" borderId="18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43" fontId="14" fillId="0" borderId="18" xfId="0" applyNumberFormat="1" applyFont="1" applyBorder="1" applyAlignment="1">
      <alignment horizontal="center" vertical="center" wrapText="1"/>
    </xf>
    <xf numFmtId="43" fontId="14" fillId="0" borderId="12" xfId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wrapText="1"/>
    </xf>
    <xf numFmtId="43" fontId="15" fillId="0" borderId="48" xfId="1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14" fillId="2" borderId="71" xfId="0" applyFont="1" applyFill="1" applyBorder="1" applyAlignment="1">
      <alignment horizontal="center" vertical="center" wrapText="1"/>
    </xf>
    <xf numFmtId="165" fontId="15" fillId="0" borderId="29" xfId="1" applyNumberFormat="1" applyFont="1" applyFill="1" applyBorder="1" applyAlignment="1">
      <alignment horizontal="center" vertical="center" wrapText="1"/>
    </xf>
    <xf numFmtId="165" fontId="15" fillId="0" borderId="9" xfId="1" applyNumberFormat="1" applyFont="1" applyFill="1" applyBorder="1" applyAlignment="1">
      <alignment horizontal="center" vertical="center" wrapText="1"/>
    </xf>
    <xf numFmtId="165" fontId="15" fillId="0" borderId="60" xfId="1" applyNumberFormat="1" applyFont="1" applyFill="1" applyBorder="1" applyAlignment="1">
      <alignment horizontal="center" vertical="center" wrapText="1"/>
    </xf>
    <xf numFmtId="165" fontId="15" fillId="0" borderId="18" xfId="1" applyNumberFormat="1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6" fillId="0" borderId="0" xfId="0" applyNumberFormat="1" applyFont="1" applyFill="1" applyAlignment="1">
      <alignment horizontal="center" wrapText="1"/>
    </xf>
    <xf numFmtId="0" fontId="14" fillId="0" borderId="68" xfId="0" applyFont="1" applyBorder="1" applyAlignment="1">
      <alignment horizontal="center" vertical="center" wrapText="1"/>
    </xf>
    <xf numFmtId="165" fontId="15" fillId="5" borderId="4" xfId="0" applyNumberFormat="1" applyFont="1" applyFill="1" applyBorder="1" applyAlignment="1">
      <alignment horizontal="center" vertical="center" wrapText="1"/>
    </xf>
    <xf numFmtId="165" fontId="15" fillId="5" borderId="29" xfId="0" applyNumberFormat="1" applyFont="1" applyFill="1" applyBorder="1" applyAlignment="1">
      <alignment horizontal="center" vertical="center" wrapText="1"/>
    </xf>
    <xf numFmtId="165" fontId="15" fillId="5" borderId="9" xfId="0" applyNumberFormat="1" applyFont="1" applyFill="1" applyBorder="1" applyAlignment="1">
      <alignment horizontal="center" vertical="center" wrapText="1"/>
    </xf>
    <xf numFmtId="165" fontId="15" fillId="5" borderId="60" xfId="0" applyNumberFormat="1" applyFont="1" applyFill="1" applyBorder="1" applyAlignment="1">
      <alignment horizontal="center" vertical="center" wrapText="1"/>
    </xf>
    <xf numFmtId="165" fontId="15" fillId="5" borderId="11" xfId="0" applyNumberFormat="1" applyFont="1" applyFill="1" applyBorder="1" applyAlignment="1">
      <alignment horizontal="center" vertical="center" wrapText="1"/>
    </xf>
    <xf numFmtId="164" fontId="15" fillId="5" borderId="54" xfId="0" applyNumberFormat="1" applyFont="1" applyFill="1" applyBorder="1" applyAlignment="1">
      <alignment horizontal="center" vertical="center" wrapText="1"/>
    </xf>
    <xf numFmtId="164" fontId="15" fillId="5" borderId="38" xfId="0" applyNumberFormat="1" applyFont="1" applyFill="1" applyBorder="1" applyAlignment="1">
      <alignment horizontal="center" vertical="center" wrapText="1"/>
    </xf>
    <xf numFmtId="164" fontId="15" fillId="5" borderId="70" xfId="0" applyNumberFormat="1" applyFont="1" applyFill="1" applyBorder="1" applyAlignment="1">
      <alignment horizontal="center" vertical="center" wrapText="1"/>
    </xf>
    <xf numFmtId="164" fontId="15" fillId="5" borderId="40" xfId="0" applyNumberFormat="1" applyFont="1" applyFill="1" applyBorder="1" applyAlignment="1">
      <alignment horizontal="center" vertical="center" wrapText="1"/>
    </xf>
    <xf numFmtId="164" fontId="15" fillId="5" borderId="50" xfId="0" applyNumberFormat="1" applyFont="1" applyFill="1" applyBorder="1" applyAlignment="1">
      <alignment horizontal="center" vertical="center" wrapText="1"/>
    </xf>
    <xf numFmtId="165" fontId="15" fillId="4" borderId="12" xfId="0" applyNumberFormat="1" applyFont="1" applyFill="1" applyBorder="1" applyAlignment="1">
      <alignment horizontal="center" vertical="center" wrapText="1"/>
    </xf>
    <xf numFmtId="165" fontId="15" fillId="4" borderId="44" xfId="0" applyNumberFormat="1" applyFont="1" applyFill="1" applyBorder="1" applyAlignment="1">
      <alignment horizontal="center" vertical="center" wrapText="1"/>
    </xf>
    <xf numFmtId="165" fontId="15" fillId="4" borderId="36" xfId="0" applyNumberFormat="1" applyFont="1" applyFill="1" applyBorder="1" applyAlignment="1">
      <alignment horizontal="center" vertical="center" wrapText="1"/>
    </xf>
    <xf numFmtId="164" fontId="14" fillId="4" borderId="29" xfId="0" applyNumberFormat="1" applyFont="1" applyFill="1" applyBorder="1" applyAlignment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4" fillId="4" borderId="60" xfId="0" applyNumberFormat="1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4" fillId="0" borderId="54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14" fillId="0" borderId="70" xfId="0" applyNumberFormat="1" applyFont="1" applyBorder="1" applyAlignment="1">
      <alignment horizontal="center" vertical="center" wrapText="1"/>
    </xf>
    <xf numFmtId="164" fontId="14" fillId="0" borderId="50" xfId="0" applyNumberFormat="1" applyFont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165" fontId="15" fillId="4" borderId="48" xfId="0" applyNumberFormat="1" applyFont="1" applyFill="1" applyBorder="1" applyAlignment="1">
      <alignment horizontal="center" vertical="center" wrapText="1"/>
    </xf>
    <xf numFmtId="165" fontId="15" fillId="4" borderId="14" xfId="0" applyNumberFormat="1" applyFont="1" applyFill="1" applyBorder="1" applyAlignment="1">
      <alignment horizontal="center" vertical="center" wrapText="1"/>
    </xf>
    <xf numFmtId="165" fontId="14" fillId="4" borderId="11" xfId="0" applyNumberFormat="1" applyFont="1" applyFill="1" applyBorder="1" applyAlignment="1">
      <alignment horizontal="center" vertical="center" wrapText="1"/>
    </xf>
    <xf numFmtId="164" fontId="14" fillId="4" borderId="29" xfId="0" applyNumberFormat="1" applyFont="1" applyFill="1" applyBorder="1" applyAlignment="1">
      <alignment vertical="center" wrapText="1"/>
    </xf>
    <xf numFmtId="164" fontId="14" fillId="4" borderId="9" xfId="0" applyNumberFormat="1" applyFont="1" applyFill="1" applyBorder="1" applyAlignment="1">
      <alignment vertical="center" wrapText="1"/>
    </xf>
    <xf numFmtId="164" fontId="14" fillId="4" borderId="60" xfId="0" applyNumberFormat="1" applyFont="1" applyFill="1" applyBorder="1" applyAlignment="1">
      <alignment vertical="center" wrapText="1"/>
    </xf>
    <xf numFmtId="164" fontId="14" fillId="4" borderId="11" xfId="0" applyNumberFormat="1" applyFont="1" applyFill="1" applyBorder="1" applyAlignment="1">
      <alignment vertical="center" wrapText="1"/>
    </xf>
    <xf numFmtId="164" fontId="15" fillId="4" borderId="9" xfId="0" applyNumberFormat="1" applyFont="1" applyFill="1" applyBorder="1" applyAlignment="1">
      <alignment vertical="center" wrapText="1"/>
    </xf>
    <xf numFmtId="164" fontId="14" fillId="4" borderId="18" xfId="0" applyNumberFormat="1" applyFont="1" applyFill="1" applyBorder="1" applyAlignment="1">
      <alignment vertical="center" wrapText="1"/>
    </xf>
    <xf numFmtId="164" fontId="15" fillId="4" borderId="60" xfId="0" applyNumberFormat="1" applyFont="1" applyFill="1" applyBorder="1" applyAlignment="1">
      <alignment vertical="center" wrapText="1"/>
    </xf>
    <xf numFmtId="164" fontId="15" fillId="4" borderId="18" xfId="0" applyNumberFormat="1" applyFont="1" applyFill="1" applyBorder="1" applyAlignment="1">
      <alignment vertical="center" wrapText="1"/>
    </xf>
    <xf numFmtId="165" fontId="15" fillId="0" borderId="11" xfId="0" applyNumberFormat="1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164" fontId="14" fillId="0" borderId="11" xfId="0" applyNumberFormat="1" applyFont="1" applyBorder="1" applyAlignment="1">
      <alignment vertical="center" wrapText="1"/>
    </xf>
    <xf numFmtId="164" fontId="14" fillId="0" borderId="54" xfId="0" applyNumberFormat="1" applyFont="1" applyBorder="1" applyAlignment="1">
      <alignment vertical="center" wrapText="1"/>
    </xf>
    <xf numFmtId="164" fontId="14" fillId="0" borderId="38" xfId="0" applyNumberFormat="1" applyFont="1" applyBorder="1" applyAlignment="1">
      <alignment vertical="center" wrapText="1"/>
    </xf>
    <xf numFmtId="164" fontId="14" fillId="0" borderId="70" xfId="0" applyNumberFormat="1" applyFont="1" applyBorder="1" applyAlignment="1">
      <alignment vertical="center" wrapText="1"/>
    </xf>
    <xf numFmtId="164" fontId="14" fillId="0" borderId="40" xfId="0" applyNumberFormat="1" applyFont="1" applyBorder="1" applyAlignment="1">
      <alignment vertical="center" wrapText="1"/>
    </xf>
    <xf numFmtId="164" fontId="14" fillId="0" borderId="50" xfId="0" applyNumberFormat="1" applyFont="1" applyBorder="1" applyAlignment="1">
      <alignment vertical="center" wrapText="1"/>
    </xf>
    <xf numFmtId="164" fontId="15" fillId="0" borderId="19" xfId="0" applyNumberFormat="1" applyFont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61" xfId="0" applyFont="1" applyFill="1" applyBorder="1" applyAlignment="1">
      <alignment horizontal="center" vertical="center" wrapText="1"/>
    </xf>
    <xf numFmtId="43" fontId="15" fillId="4" borderId="9" xfId="1" applyFont="1" applyFill="1" applyBorder="1" applyAlignment="1">
      <alignment vertical="center" wrapText="1"/>
    </xf>
    <xf numFmtId="43" fontId="15" fillId="4" borderId="18" xfId="1" applyFont="1" applyFill="1" applyBorder="1" applyAlignment="1">
      <alignment vertical="center" wrapText="1"/>
    </xf>
    <xf numFmtId="43" fontId="14" fillId="0" borderId="9" xfId="1" applyFont="1" applyBorder="1" applyAlignment="1">
      <alignment vertical="center" wrapText="1"/>
    </xf>
    <xf numFmtId="43" fontId="15" fillId="4" borderId="9" xfId="1" applyFont="1" applyFill="1" applyBorder="1" applyAlignment="1">
      <alignment horizontal="center" vertical="center" wrapText="1"/>
    </xf>
    <xf numFmtId="43" fontId="14" fillId="0" borderId="9" xfId="1" applyFont="1" applyBorder="1" applyAlignment="1">
      <alignment vertical="center"/>
    </xf>
    <xf numFmtId="43" fontId="14" fillId="0" borderId="18" xfId="1" applyFont="1" applyBorder="1" applyAlignment="1">
      <alignment vertical="center"/>
    </xf>
    <xf numFmtId="43" fontId="15" fillId="0" borderId="9" xfId="1" applyFont="1" applyBorder="1" applyAlignment="1">
      <alignment horizontal="center" vertical="center" wrapText="1"/>
    </xf>
    <xf numFmtId="43" fontId="15" fillId="4" borderId="2" xfId="1" applyFont="1" applyFill="1" applyBorder="1" applyAlignment="1">
      <alignment horizontal="center" vertical="center" wrapText="1"/>
    </xf>
    <xf numFmtId="43" fontId="15" fillId="4" borderId="8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43" fontId="14" fillId="0" borderId="38" xfId="1" applyFont="1" applyBorder="1" applyAlignment="1">
      <alignment horizontal="center" vertical="center" wrapText="1"/>
    </xf>
    <xf numFmtId="43" fontId="14" fillId="0" borderId="50" xfId="1" applyFont="1" applyBorder="1" applyAlignment="1">
      <alignment horizontal="center" vertical="center" wrapText="1"/>
    </xf>
    <xf numFmtId="43" fontId="15" fillId="0" borderId="36" xfId="1" applyFont="1" applyBorder="1" applyAlignment="1">
      <alignment horizontal="center" vertical="center" wrapText="1"/>
    </xf>
    <xf numFmtId="43" fontId="14" fillId="8" borderId="10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165" fontId="15" fillId="3" borderId="78" xfId="0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165" fontId="15" fillId="3" borderId="72" xfId="0" applyNumberFormat="1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164" fontId="14" fillId="3" borderId="38" xfId="1" applyNumberFormat="1" applyFont="1" applyFill="1" applyBorder="1" applyAlignment="1">
      <alignment horizontal="center" vertical="center" wrapText="1"/>
    </xf>
    <xf numFmtId="165" fontId="15" fillId="4" borderId="78" xfId="0" applyNumberFormat="1" applyFont="1" applyFill="1" applyBorder="1" applyAlignment="1">
      <alignment horizontal="center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165" fontId="14" fillId="4" borderId="72" xfId="0" applyNumberFormat="1" applyFont="1" applyFill="1" applyBorder="1" applyAlignment="1">
      <alignment horizontal="center" vertical="center" wrapText="1"/>
    </xf>
    <xf numFmtId="165" fontId="14" fillId="4" borderId="9" xfId="1" applyNumberFormat="1" applyFont="1" applyFill="1" applyBorder="1" applyAlignment="1">
      <alignment horizontal="center" vertical="center" wrapText="1"/>
    </xf>
    <xf numFmtId="43" fontId="14" fillId="4" borderId="72" xfId="0" applyNumberFormat="1" applyFont="1" applyFill="1" applyBorder="1" applyAlignment="1">
      <alignment horizontal="center" vertical="center" wrapText="1"/>
    </xf>
    <xf numFmtId="43" fontId="14" fillId="4" borderId="60" xfId="0" applyNumberFormat="1" applyFont="1" applyFill="1" applyBorder="1" applyAlignment="1">
      <alignment horizontal="center" vertical="center" wrapText="1"/>
    </xf>
    <xf numFmtId="164" fontId="14" fillId="4" borderId="9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4" fillId="0" borderId="72" xfId="0" applyNumberFormat="1" applyFont="1" applyBorder="1" applyAlignment="1">
      <alignment horizontal="center" vertical="center" wrapText="1"/>
    </xf>
    <xf numFmtId="165" fontId="14" fillId="2" borderId="9" xfId="1" applyNumberFormat="1" applyFont="1" applyFill="1" applyBorder="1" applyAlignment="1">
      <alignment horizontal="center" vertical="center" wrapText="1"/>
    </xf>
    <xf numFmtId="43" fontId="14" fillId="0" borderId="72" xfId="0" applyNumberFormat="1" applyFont="1" applyBorder="1" applyAlignment="1">
      <alignment horizontal="center" vertical="center" wrapText="1"/>
    </xf>
    <xf numFmtId="43" fontId="14" fillId="0" borderId="60" xfId="0" applyNumberFormat="1" applyFont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5" fontId="15" fillId="0" borderId="49" xfId="0" applyNumberFormat="1" applyFont="1" applyBorder="1" applyAlignment="1">
      <alignment horizontal="center" vertical="center" wrapText="1"/>
    </xf>
    <xf numFmtId="43" fontId="14" fillId="0" borderId="72" xfId="1" applyFont="1" applyBorder="1" applyAlignment="1">
      <alignment horizontal="center" vertical="center" wrapText="1"/>
    </xf>
    <xf numFmtId="165" fontId="14" fillId="8" borderId="72" xfId="0" applyNumberFormat="1" applyFont="1" applyFill="1" applyBorder="1" applyAlignment="1">
      <alignment horizontal="center" vertical="center" wrapText="1"/>
    </xf>
    <xf numFmtId="164" fontId="14" fillId="2" borderId="38" xfId="1" applyNumberFormat="1" applyFont="1" applyFill="1" applyBorder="1" applyAlignment="1">
      <alignment horizontal="center" vertical="center" wrapText="1"/>
    </xf>
    <xf numFmtId="165" fontId="15" fillId="0" borderId="16" xfId="0" applyNumberFormat="1" applyFont="1" applyBorder="1" applyAlignment="1">
      <alignment horizontal="center" vertical="center" wrapText="1"/>
    </xf>
    <xf numFmtId="43" fontId="14" fillId="2" borderId="13" xfId="1" applyFont="1" applyFill="1" applyBorder="1" applyAlignment="1">
      <alignment horizontal="center" vertical="center" wrapText="1"/>
    </xf>
    <xf numFmtId="43" fontId="15" fillId="0" borderId="44" xfId="1" applyFont="1" applyBorder="1" applyAlignment="1">
      <alignment horizontal="center" vertical="center" wrapText="1"/>
    </xf>
    <xf numFmtId="43" fontId="15" fillId="2" borderId="12" xfId="1" applyFont="1" applyFill="1" applyBorder="1" applyAlignment="1">
      <alignment horizontal="center" vertical="center" wrapText="1"/>
    </xf>
    <xf numFmtId="165" fontId="14" fillId="2" borderId="18" xfId="1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24" fillId="0" borderId="0" xfId="0" applyFont="1" applyAlignment="1">
      <alignment horizontal="right" wrapText="1"/>
    </xf>
    <xf numFmtId="0" fontId="14" fillId="0" borderId="71" xfId="0" applyFont="1" applyFill="1" applyBorder="1" applyAlignment="1">
      <alignment horizontal="center" vertical="center" wrapText="1"/>
    </xf>
    <xf numFmtId="165" fontId="15" fillId="3" borderId="16" xfId="0" applyNumberFormat="1" applyFont="1" applyFill="1" applyBorder="1" applyAlignment="1">
      <alignment horizontal="center" vertical="center" wrapText="1"/>
    </xf>
    <xf numFmtId="165" fontId="15" fillId="3" borderId="44" xfId="0" applyNumberFormat="1" applyFont="1" applyFill="1" applyBorder="1" applyAlignment="1">
      <alignment horizontal="center" vertical="center" wrapText="1"/>
    </xf>
    <xf numFmtId="165" fontId="15" fillId="4" borderId="8" xfId="1" applyNumberFormat="1" applyFont="1" applyFill="1" applyBorder="1" applyAlignment="1">
      <alignment horizontal="center" vertical="center" wrapText="1"/>
    </xf>
    <xf numFmtId="165" fontId="14" fillId="4" borderId="18" xfId="1" applyNumberFormat="1" applyFont="1" applyFill="1" applyBorder="1" applyAlignment="1">
      <alignment horizontal="center" vertical="center" wrapText="1"/>
    </xf>
    <xf numFmtId="165" fontId="15" fillId="2" borderId="18" xfId="1" applyNumberFormat="1" applyFont="1" applyFill="1" applyBorder="1" applyAlignment="1">
      <alignment horizontal="center" vertical="center" wrapText="1"/>
    </xf>
    <xf numFmtId="43" fontId="14" fillId="0" borderId="72" xfId="0" applyNumberFormat="1" applyFont="1" applyBorder="1" applyAlignment="1">
      <alignment horizontal="right" vertical="center"/>
    </xf>
    <xf numFmtId="164" fontId="14" fillId="2" borderId="9" xfId="1" applyNumberFormat="1" applyFont="1" applyFill="1" applyBorder="1" applyAlignment="1">
      <alignment horizontal="right" vertical="center"/>
    </xf>
    <xf numFmtId="164" fontId="14" fillId="2" borderId="18" xfId="1" applyNumberFormat="1" applyFont="1" applyFill="1" applyBorder="1" applyAlignment="1">
      <alignment horizontal="right" vertical="center"/>
    </xf>
    <xf numFmtId="165" fontId="14" fillId="2" borderId="60" xfId="1" applyNumberFormat="1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44" xfId="1" applyNumberFormat="1" applyFont="1" applyFill="1" applyBorder="1" applyAlignment="1">
      <alignment horizontal="center" vertical="center" wrapText="1"/>
    </xf>
    <xf numFmtId="43" fontId="15" fillId="2" borderId="44" xfId="1" applyFont="1" applyFill="1" applyBorder="1" applyAlignment="1">
      <alignment horizontal="center" vertical="center" wrapText="1"/>
    </xf>
    <xf numFmtId="165" fontId="15" fillId="4" borderId="72" xfId="0" applyNumberFormat="1" applyFont="1" applyFill="1" applyBorder="1" applyAlignment="1">
      <alignment horizontal="center" vertical="center" wrapText="1"/>
    </xf>
    <xf numFmtId="43" fontId="15" fillId="3" borderId="19" xfId="1" applyFont="1" applyFill="1" applyBorder="1" applyAlignment="1">
      <alignment horizontal="center" vertical="center" wrapText="1"/>
    </xf>
    <xf numFmtId="43" fontId="15" fillId="3" borderId="22" xfId="1" applyFont="1" applyFill="1" applyBorder="1" applyAlignment="1">
      <alignment horizontal="center" vertical="center" wrapText="1"/>
    </xf>
    <xf numFmtId="43" fontId="15" fillId="3" borderId="52" xfId="1" applyFont="1" applyFill="1" applyBorder="1" applyAlignment="1">
      <alignment horizontal="center" vertical="center" wrapText="1"/>
    </xf>
    <xf numFmtId="164" fontId="14" fillId="4" borderId="18" xfId="1" applyNumberFormat="1" applyFont="1" applyFill="1" applyBorder="1" applyAlignment="1">
      <alignment horizontal="center" vertical="center" wrapText="1"/>
    </xf>
    <xf numFmtId="164" fontId="14" fillId="2" borderId="18" xfId="1" applyNumberFormat="1" applyFont="1" applyFill="1" applyBorder="1" applyAlignment="1">
      <alignment horizontal="center"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164" fontId="14" fillId="2" borderId="60" xfId="1" applyNumberFormat="1" applyFont="1" applyFill="1" applyBorder="1" applyAlignment="1">
      <alignment horizontal="center" vertical="center" wrapText="1"/>
    </xf>
    <xf numFmtId="43" fontId="15" fillId="0" borderId="72" xfId="1" applyFont="1" applyBorder="1" applyAlignment="1">
      <alignment horizontal="center" vertical="center" wrapText="1"/>
    </xf>
    <xf numFmtId="43" fontId="14" fillId="0" borderId="79" xfId="0" applyNumberFormat="1" applyFont="1" applyBorder="1" applyAlignment="1">
      <alignment horizontal="center" vertical="center" wrapText="1"/>
    </xf>
    <xf numFmtId="43" fontId="14" fillId="0" borderId="38" xfId="0" applyNumberFormat="1" applyFont="1" applyBorder="1" applyAlignment="1">
      <alignment horizontal="center" vertical="center" wrapText="1"/>
    </xf>
    <xf numFmtId="43" fontId="14" fillId="0" borderId="70" xfId="0" applyNumberFormat="1" applyFont="1" applyBorder="1" applyAlignment="1">
      <alignment horizontal="center" vertical="center" wrapText="1"/>
    </xf>
    <xf numFmtId="43" fontId="14" fillId="0" borderId="50" xfId="0" applyNumberFormat="1" applyFont="1" applyBorder="1" applyAlignment="1">
      <alignment horizontal="center" vertical="center" wrapText="1"/>
    </xf>
    <xf numFmtId="164" fontId="14" fillId="2" borderId="50" xfId="1" applyNumberFormat="1" applyFont="1" applyFill="1" applyBorder="1" applyAlignment="1">
      <alignment horizontal="center" vertical="center" wrapText="1"/>
    </xf>
    <xf numFmtId="164" fontId="14" fillId="2" borderId="38" xfId="0" applyNumberFormat="1" applyFont="1" applyFill="1" applyBorder="1" applyAlignment="1">
      <alignment horizontal="center" vertical="center" wrapText="1"/>
    </xf>
    <xf numFmtId="43" fontId="14" fillId="0" borderId="72" xfId="0" applyNumberFormat="1" applyFont="1" applyFill="1" applyBorder="1" applyAlignment="1">
      <alignment horizontal="center" vertical="center" wrapText="1"/>
    </xf>
    <xf numFmtId="43" fontId="14" fillId="0" borderId="9" xfId="0" applyNumberFormat="1" applyFont="1" applyFill="1" applyBorder="1" applyAlignment="1">
      <alignment horizontal="center" vertical="center" wrapText="1"/>
    </xf>
    <xf numFmtId="43" fontId="14" fillId="0" borderId="60" xfId="0" applyNumberFormat="1" applyFont="1" applyFill="1" applyBorder="1" applyAlignment="1">
      <alignment horizontal="center" vertical="center" wrapText="1"/>
    </xf>
    <xf numFmtId="43" fontId="14" fillId="0" borderId="18" xfId="0" applyNumberFormat="1" applyFont="1" applyFill="1" applyBorder="1" applyAlignment="1">
      <alignment horizontal="center" vertical="center" wrapText="1"/>
    </xf>
    <xf numFmtId="43" fontId="15" fillId="4" borderId="72" xfId="0" applyNumberFormat="1" applyFont="1" applyFill="1" applyBorder="1" applyAlignment="1">
      <alignment horizontal="center" vertical="center" wrapText="1"/>
    </xf>
    <xf numFmtId="43" fontId="15" fillId="4" borderId="9" xfId="0" applyNumberFormat="1" applyFont="1" applyFill="1" applyBorder="1" applyAlignment="1">
      <alignment horizontal="center" vertical="center" wrapText="1"/>
    </xf>
    <xf numFmtId="43" fontId="15" fillId="4" borderId="60" xfId="0" applyNumberFormat="1" applyFont="1" applyFill="1" applyBorder="1" applyAlignment="1">
      <alignment horizontal="center" vertical="center" wrapText="1"/>
    </xf>
    <xf numFmtId="164" fontId="15" fillId="4" borderId="9" xfId="1" applyNumberFormat="1" applyFont="1" applyFill="1" applyBorder="1" applyAlignment="1">
      <alignment horizontal="center" vertical="center" wrapText="1"/>
    </xf>
    <xf numFmtId="164" fontId="15" fillId="4" borderId="18" xfId="1" applyNumberFormat="1" applyFont="1" applyFill="1" applyBorder="1" applyAlignment="1">
      <alignment horizontal="center" vertical="center" wrapText="1"/>
    </xf>
    <xf numFmtId="43" fontId="14" fillId="0" borderId="79" xfId="1" applyFont="1" applyBorder="1" applyAlignment="1">
      <alignment horizontal="center" vertical="center" wrapText="1"/>
    </xf>
    <xf numFmtId="43" fontId="15" fillId="5" borderId="60" xfId="1" applyFont="1" applyFill="1" applyBorder="1" applyAlignment="1">
      <alignment horizontal="center" vertical="center" wrapText="1"/>
    </xf>
    <xf numFmtId="43" fontId="14" fillId="4" borderId="72" xfId="1" applyFont="1" applyFill="1" applyBorder="1" applyAlignment="1">
      <alignment horizontal="center" vertical="center" wrapText="1"/>
    </xf>
    <xf numFmtId="165" fontId="15" fillId="0" borderId="18" xfId="1" applyNumberFormat="1" applyFont="1" applyBorder="1" applyAlignment="1">
      <alignment horizontal="center" vertical="center" wrapText="1"/>
    </xf>
    <xf numFmtId="165" fontId="14" fillId="0" borderId="18" xfId="1" applyNumberFormat="1" applyFont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7" fontId="15" fillId="3" borderId="29" xfId="0" applyNumberFormat="1" applyFont="1" applyFill="1" applyBorder="1" applyAlignment="1" applyProtection="1">
      <alignment horizontal="center" vertical="center" wrapText="1"/>
    </xf>
    <xf numFmtId="167" fontId="15" fillId="3" borderId="9" xfId="0" applyNumberFormat="1" applyFont="1" applyFill="1" applyBorder="1" applyAlignment="1" applyProtection="1">
      <alignment horizontal="center" vertical="center" wrapText="1"/>
    </xf>
    <xf numFmtId="167" fontId="11" fillId="3" borderId="60" xfId="0" applyNumberFormat="1" applyFont="1" applyFill="1" applyBorder="1" applyAlignment="1" applyProtection="1">
      <alignment horizontal="center" vertical="center" wrapText="1"/>
    </xf>
    <xf numFmtId="167" fontId="11" fillId="3" borderId="18" xfId="0" applyNumberFormat="1" applyFont="1" applyFill="1" applyBorder="1" applyAlignment="1" applyProtection="1">
      <alignment horizontal="center" vertical="center" wrapText="1"/>
    </xf>
    <xf numFmtId="167" fontId="5" fillId="3" borderId="9" xfId="0" applyNumberFormat="1" applyFont="1" applyFill="1" applyBorder="1" applyAlignment="1" applyProtection="1">
      <alignment horizontal="center" vertical="center" wrapText="1"/>
    </xf>
    <xf numFmtId="167" fontId="5" fillId="3" borderId="18" xfId="0" applyNumberFormat="1" applyFont="1" applyFill="1" applyBorder="1" applyAlignment="1" applyProtection="1">
      <alignment horizontal="center" vertical="center" wrapText="1"/>
    </xf>
    <xf numFmtId="167" fontId="14" fillId="4" borderId="29" xfId="0" applyNumberFormat="1" applyFont="1" applyFill="1" applyBorder="1" applyAlignment="1" applyProtection="1">
      <alignment horizontal="center" vertical="center" wrapText="1"/>
    </xf>
    <xf numFmtId="167" fontId="14" fillId="4" borderId="9" xfId="0" applyNumberFormat="1" applyFont="1" applyFill="1" applyBorder="1" applyAlignment="1" applyProtection="1">
      <alignment horizontal="center" vertical="center" wrapText="1"/>
    </xf>
    <xf numFmtId="167" fontId="5" fillId="4" borderId="60" xfId="0" applyNumberFormat="1" applyFont="1" applyFill="1" applyBorder="1" applyAlignment="1" applyProtection="1">
      <alignment horizontal="center" vertical="center" wrapText="1"/>
    </xf>
    <xf numFmtId="167" fontId="5" fillId="4" borderId="18" xfId="0" applyNumberFormat="1" applyFont="1" applyFill="1" applyBorder="1" applyAlignment="1" applyProtection="1">
      <alignment horizontal="center" vertical="center" wrapText="1"/>
    </xf>
    <xf numFmtId="43" fontId="5" fillId="4" borderId="9" xfId="1" applyFont="1" applyFill="1" applyBorder="1" applyAlignment="1" applyProtection="1">
      <alignment horizontal="center" vertical="center" wrapText="1"/>
    </xf>
    <xf numFmtId="43" fontId="5" fillId="4" borderId="18" xfId="1" applyFont="1" applyFill="1" applyBorder="1" applyAlignment="1" applyProtection="1">
      <alignment horizontal="center" vertical="center" wrapText="1"/>
    </xf>
    <xf numFmtId="167" fontId="5" fillId="4" borderId="9" xfId="0" applyNumberFormat="1" applyFont="1" applyFill="1" applyBorder="1" applyAlignment="1" applyProtection="1">
      <alignment horizontal="center" vertical="center" wrapText="1"/>
    </xf>
    <xf numFmtId="43" fontId="14" fillId="0" borderId="29" xfId="1" applyFont="1" applyFill="1" applyBorder="1" applyAlignment="1" applyProtection="1">
      <alignment horizontal="center" vertical="center" wrapText="1"/>
    </xf>
    <xf numFmtId="43" fontId="14" fillId="0" borderId="9" xfId="1" applyFont="1" applyFill="1" applyBorder="1" applyAlignment="1" applyProtection="1">
      <alignment horizontal="center" vertical="center" wrapText="1"/>
    </xf>
    <xf numFmtId="43" fontId="5" fillId="0" borderId="60" xfId="1" applyFont="1" applyFill="1" applyBorder="1" applyAlignment="1" applyProtection="1">
      <alignment horizontal="center" vertical="center" wrapText="1"/>
    </xf>
    <xf numFmtId="43" fontId="5" fillId="0" borderId="10" xfId="1" applyFont="1" applyFill="1" applyBorder="1" applyAlignment="1" applyProtection="1">
      <alignment horizontal="center" vertical="center" wrapText="1"/>
    </xf>
    <xf numFmtId="167" fontId="5" fillId="0" borderId="9" xfId="0" applyNumberFormat="1" applyFont="1" applyFill="1" applyBorder="1" applyAlignment="1" applyProtection="1">
      <alignment horizontal="center" vertical="center" wrapText="1"/>
    </xf>
    <xf numFmtId="167" fontId="5" fillId="0" borderId="18" xfId="0" applyNumberFormat="1" applyFont="1" applyFill="1" applyBorder="1" applyAlignment="1" applyProtection="1">
      <alignment horizontal="center" vertical="center" wrapText="1"/>
    </xf>
    <xf numFmtId="43" fontId="11" fillId="0" borderId="9" xfId="1" applyFont="1" applyFill="1" applyBorder="1" applyAlignment="1" applyProtection="1">
      <alignment horizontal="center" vertical="center" wrapText="1"/>
    </xf>
    <xf numFmtId="43" fontId="5" fillId="0" borderId="9" xfId="1" applyFont="1" applyFill="1" applyBorder="1" applyAlignment="1" applyProtection="1">
      <alignment horizontal="center" vertical="center" wrapText="1"/>
    </xf>
    <xf numFmtId="167" fontId="14" fillId="0" borderId="29" xfId="0" applyNumberFormat="1" applyFont="1" applyFill="1" applyBorder="1" applyAlignment="1" applyProtection="1">
      <alignment horizontal="center" vertical="center" wrapText="1"/>
    </xf>
    <xf numFmtId="167" fontId="14" fillId="0" borderId="9" xfId="0" applyNumberFormat="1" applyFont="1" applyFill="1" applyBorder="1" applyAlignment="1" applyProtection="1">
      <alignment horizontal="center" vertical="center" wrapText="1"/>
    </xf>
    <xf numFmtId="167" fontId="5" fillId="0" borderId="60" xfId="0" applyNumberFormat="1" applyFont="1" applyFill="1" applyBorder="1" applyAlignment="1" applyProtection="1">
      <alignment horizontal="center" vertical="center" wrapText="1"/>
    </xf>
    <xf numFmtId="167" fontId="15" fillId="0" borderId="29" xfId="0" applyNumberFormat="1" applyFont="1" applyFill="1" applyBorder="1" applyAlignment="1" applyProtection="1">
      <alignment horizontal="center" vertical="center" wrapText="1"/>
    </xf>
    <xf numFmtId="167" fontId="15" fillId="0" borderId="9" xfId="0" applyNumberFormat="1" applyFont="1" applyFill="1" applyBorder="1" applyAlignment="1" applyProtection="1">
      <alignment horizontal="center" vertical="center" wrapText="1"/>
    </xf>
    <xf numFmtId="167" fontId="11" fillId="0" borderId="60" xfId="0" applyNumberFormat="1" applyFont="1" applyFill="1" applyBorder="1" applyAlignment="1" applyProtection="1">
      <alignment horizontal="center" vertical="center" wrapText="1"/>
    </xf>
    <xf numFmtId="167" fontId="11" fillId="0" borderId="18" xfId="0" applyNumberFormat="1" applyFont="1" applyFill="1" applyBorder="1" applyAlignment="1" applyProtection="1">
      <alignment horizontal="center" vertical="center" wrapText="1"/>
    </xf>
    <xf numFmtId="167" fontId="5" fillId="0" borderId="22" xfId="0" applyNumberFormat="1" applyFont="1" applyFill="1" applyBorder="1" applyAlignment="1" applyProtection="1">
      <alignment horizontal="center" vertical="center" wrapText="1"/>
    </xf>
    <xf numFmtId="167" fontId="14" fillId="0" borderId="54" xfId="0" applyNumberFormat="1" applyFont="1" applyFill="1" applyBorder="1" applyAlignment="1" applyProtection="1">
      <alignment horizontal="center" vertical="center" wrapText="1"/>
    </xf>
    <xf numFmtId="167" fontId="14" fillId="0" borderId="38" xfId="0" applyNumberFormat="1" applyFont="1" applyFill="1" applyBorder="1" applyAlignment="1" applyProtection="1">
      <alignment horizontal="center" vertical="center" wrapText="1"/>
    </xf>
    <xf numFmtId="167" fontId="5" fillId="0" borderId="70" xfId="0" applyNumberFormat="1" applyFont="1" applyFill="1" applyBorder="1" applyAlignment="1" applyProtection="1">
      <alignment horizontal="center" vertical="center" wrapText="1"/>
    </xf>
    <xf numFmtId="167" fontId="5" fillId="0" borderId="50" xfId="0" applyNumberFormat="1" applyFont="1" applyFill="1" applyBorder="1" applyAlignment="1" applyProtection="1">
      <alignment horizontal="center" vertical="center" wrapText="1"/>
    </xf>
    <xf numFmtId="167" fontId="5" fillId="0" borderId="38" xfId="0" applyNumberFormat="1" applyFont="1" applyFill="1" applyBorder="1" applyAlignment="1" applyProtection="1">
      <alignment horizontal="center" vertical="center" wrapText="1"/>
    </xf>
    <xf numFmtId="43" fontId="14" fillId="4" borderId="29" xfId="1" applyFont="1" applyFill="1" applyBorder="1" applyAlignment="1" applyProtection="1">
      <alignment horizontal="center" vertical="center" wrapText="1"/>
    </xf>
    <xf numFmtId="43" fontId="14" fillId="4" borderId="9" xfId="1" applyFont="1" applyFill="1" applyBorder="1" applyAlignment="1" applyProtection="1">
      <alignment horizontal="center" vertical="center" wrapText="1"/>
    </xf>
    <xf numFmtId="43" fontId="5" fillId="4" borderId="60" xfId="1" applyFont="1" applyFill="1" applyBorder="1" applyAlignment="1" applyProtection="1">
      <alignment horizontal="center" vertical="center" wrapText="1"/>
    </xf>
    <xf numFmtId="43" fontId="5" fillId="4" borderId="10" xfId="1" applyFont="1" applyFill="1" applyBorder="1" applyAlignment="1" applyProtection="1">
      <alignment horizontal="center" vertical="center" wrapText="1"/>
    </xf>
    <xf numFmtId="43" fontId="14" fillId="0" borderId="60" xfId="1" applyFont="1" applyFill="1" applyBorder="1" applyAlignment="1" applyProtection="1">
      <alignment horizontal="center" vertical="center" wrapText="1"/>
    </xf>
    <xf numFmtId="43" fontId="14" fillId="0" borderId="18" xfId="1" applyFont="1" applyFill="1" applyBorder="1" applyAlignment="1" applyProtection="1">
      <alignment horizontal="center" vertical="center" wrapText="1"/>
    </xf>
    <xf numFmtId="167" fontId="14" fillId="0" borderId="60" xfId="0" applyNumberFormat="1" applyFont="1" applyFill="1" applyBorder="1" applyAlignment="1" applyProtection="1">
      <alignment horizontal="center" vertical="center" wrapText="1"/>
    </xf>
    <xf numFmtId="167" fontId="14" fillId="0" borderId="18" xfId="0" applyNumberFormat="1" applyFont="1" applyFill="1" applyBorder="1" applyAlignment="1" applyProtection="1">
      <alignment horizontal="center" vertical="center" wrapText="1"/>
    </xf>
    <xf numFmtId="43" fontId="15" fillId="0" borderId="9" xfId="1" applyFont="1" applyFill="1" applyBorder="1" applyAlignment="1" applyProtection="1">
      <alignment horizontal="center" vertical="center" wrapText="1"/>
    </xf>
    <xf numFmtId="43" fontId="15" fillId="0" borderId="60" xfId="1" applyFont="1" applyFill="1" applyBorder="1" applyAlignment="1" applyProtection="1">
      <alignment horizontal="center" vertical="center" wrapText="1"/>
    </xf>
    <xf numFmtId="43" fontId="15" fillId="0" borderId="10" xfId="1" applyFont="1" applyFill="1" applyBorder="1" applyAlignment="1" applyProtection="1">
      <alignment horizontal="center" vertical="center" wrapText="1"/>
    </xf>
    <xf numFmtId="43" fontId="5" fillId="0" borderId="18" xfId="1" applyFont="1" applyFill="1" applyBorder="1" applyAlignment="1" applyProtection="1">
      <alignment horizontal="center" vertical="center" wrapText="1"/>
    </xf>
    <xf numFmtId="43" fontId="22" fillId="8" borderId="60" xfId="1" applyFont="1" applyFill="1" applyBorder="1" applyAlignment="1">
      <alignment horizontal="center" vertical="center" wrapText="1"/>
    </xf>
    <xf numFmtId="43" fontId="22" fillId="8" borderId="10" xfId="1" applyFont="1" applyFill="1" applyBorder="1" applyAlignment="1">
      <alignment horizontal="center" vertical="center" wrapText="1"/>
    </xf>
    <xf numFmtId="43" fontId="22" fillId="8" borderId="18" xfId="1" applyFont="1" applyFill="1" applyBorder="1" applyAlignment="1">
      <alignment horizontal="center" vertical="center" wrapText="1"/>
    </xf>
    <xf numFmtId="165" fontId="23" fillId="0" borderId="60" xfId="0" applyNumberFormat="1" applyFont="1" applyFill="1" applyBorder="1" applyAlignment="1">
      <alignment horizontal="center" vertical="center"/>
    </xf>
    <xf numFmtId="165" fontId="23" fillId="0" borderId="18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165" fontId="15" fillId="3" borderId="2" xfId="2" applyNumberFormat="1" applyFont="1" applyFill="1" applyBorder="1" applyAlignment="1">
      <alignment horizontal="center" vertical="center" wrapText="1"/>
    </xf>
    <xf numFmtId="165" fontId="15" fillId="3" borderId="8" xfId="2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165" fontId="15" fillId="3" borderId="9" xfId="2" applyNumberFormat="1" applyFont="1" applyFill="1" applyBorder="1" applyAlignment="1">
      <alignment horizontal="center" vertical="center" wrapText="1"/>
    </xf>
    <xf numFmtId="165" fontId="15" fillId="3" borderId="18" xfId="2" applyNumberFormat="1" applyFont="1" applyFill="1" applyBorder="1" applyAlignment="1">
      <alignment horizontal="center" vertical="center" wrapText="1"/>
    </xf>
    <xf numFmtId="43" fontId="15" fillId="3" borderId="38" xfId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43" fontId="14" fillId="0" borderId="38" xfId="1" applyFont="1" applyFill="1" applyBorder="1" applyAlignment="1">
      <alignment horizontal="center" vertical="center" wrapText="1"/>
    </xf>
    <xf numFmtId="165" fontId="15" fillId="0" borderId="12" xfId="2" applyNumberFormat="1" applyFont="1" applyFill="1" applyBorder="1" applyAlignment="1">
      <alignment horizontal="center" vertical="center" wrapText="1"/>
    </xf>
    <xf numFmtId="165" fontId="15" fillId="0" borderId="44" xfId="2" applyNumberFormat="1" applyFont="1" applyFill="1" applyBorder="1" applyAlignment="1">
      <alignment horizontal="center" vertical="center" wrapText="1"/>
    </xf>
    <xf numFmtId="165" fontId="23" fillId="0" borderId="9" xfId="2" applyNumberFormat="1" applyFont="1" applyFill="1" applyBorder="1" applyAlignment="1">
      <alignment horizontal="center" vertical="center" wrapText="1"/>
    </xf>
    <xf numFmtId="165" fontId="22" fillId="0" borderId="9" xfId="2" applyNumberFormat="1" applyFont="1" applyFill="1" applyBorder="1" applyAlignment="1">
      <alignment horizontal="center" vertical="center" wrapText="1"/>
    </xf>
    <xf numFmtId="165" fontId="22" fillId="0" borderId="18" xfId="2" applyNumberFormat="1" applyFont="1" applyFill="1" applyBorder="1" applyAlignment="1">
      <alignment horizontal="center" vertical="center" wrapText="1"/>
    </xf>
    <xf numFmtId="164" fontId="22" fillId="0" borderId="18" xfId="2" applyNumberFormat="1" applyFont="1" applyFill="1" applyBorder="1" applyAlignment="1">
      <alignment horizontal="center" vertical="center" wrapText="1"/>
    </xf>
    <xf numFmtId="43" fontId="22" fillId="0" borderId="9" xfId="1" applyFont="1" applyFill="1" applyBorder="1" applyAlignment="1">
      <alignment horizontal="center" vertical="center" wrapText="1"/>
    </xf>
    <xf numFmtId="43" fontId="23" fillId="0" borderId="9" xfId="1" applyFont="1" applyFill="1" applyBorder="1" applyAlignment="1">
      <alignment horizontal="center" vertical="center" wrapText="1"/>
    </xf>
    <xf numFmtId="165" fontId="23" fillId="0" borderId="9" xfId="2" applyNumberFormat="1" applyFont="1" applyFill="1" applyBorder="1" applyAlignment="1">
      <alignment horizontal="center" vertical="center"/>
    </xf>
    <xf numFmtId="165" fontId="23" fillId="0" borderId="18" xfId="2" applyNumberFormat="1" applyFont="1" applyFill="1" applyBorder="1" applyAlignment="1">
      <alignment horizontal="center" vertical="center"/>
    </xf>
    <xf numFmtId="43" fontId="23" fillId="0" borderId="12" xfId="1" applyFont="1" applyFill="1" applyBorder="1" applyAlignment="1">
      <alignment horizontal="center" vertical="center" wrapText="1"/>
    </xf>
    <xf numFmtId="43" fontId="14" fillId="0" borderId="19" xfId="1" applyFont="1" applyFill="1" applyBorder="1" applyAlignment="1">
      <alignment horizontal="center" vertical="center" wrapText="1"/>
    </xf>
    <xf numFmtId="43" fontId="14" fillId="0" borderId="59" xfId="1" applyFont="1" applyFill="1" applyBorder="1" applyAlignment="1">
      <alignment horizontal="center" vertical="center" wrapText="1"/>
    </xf>
    <xf numFmtId="165" fontId="15" fillId="6" borderId="2" xfId="0" applyNumberFormat="1" applyFont="1" applyFill="1" applyBorder="1" applyAlignment="1">
      <alignment horizontal="center" vertical="center" wrapText="1"/>
    </xf>
    <xf numFmtId="165" fontId="15" fillId="6" borderId="9" xfId="0" applyNumberFormat="1" applyFont="1" applyFill="1" applyBorder="1" applyAlignment="1">
      <alignment horizontal="center" vertical="center" wrapText="1"/>
    </xf>
    <xf numFmtId="43" fontId="15" fillId="6" borderId="9" xfId="1" applyFont="1" applyFill="1" applyBorder="1" applyAlignment="1">
      <alignment horizontal="center" vertical="center" wrapText="1"/>
    </xf>
    <xf numFmtId="43" fontId="15" fillId="6" borderId="18" xfId="1" applyFont="1" applyFill="1" applyBorder="1" applyAlignment="1">
      <alignment horizontal="center" vertical="center" wrapText="1"/>
    </xf>
    <xf numFmtId="43" fontId="15" fillId="6" borderId="60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3" fontId="14" fillId="6" borderId="9" xfId="1" applyFont="1" applyFill="1" applyBorder="1" applyAlignment="1">
      <alignment horizontal="center" vertical="center" wrapText="1"/>
    </xf>
    <xf numFmtId="43" fontId="14" fillId="6" borderId="60" xfId="1" applyFont="1" applyFill="1" applyBorder="1" applyAlignment="1">
      <alignment horizontal="center" vertical="center" wrapText="1"/>
    </xf>
    <xf numFmtId="43" fontId="15" fillId="0" borderId="22" xfId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165" fontId="15" fillId="5" borderId="71" xfId="0" applyNumberFormat="1" applyFont="1" applyFill="1" applyBorder="1" applyAlignment="1">
      <alignment horizontal="center" vertical="center" wrapText="1"/>
    </xf>
    <xf numFmtId="165" fontId="15" fillId="5" borderId="10" xfId="0" applyNumberFormat="1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43" fontId="15" fillId="5" borderId="71" xfId="1" applyFont="1" applyFill="1" applyBorder="1" applyAlignment="1">
      <alignment horizontal="center" vertical="center" wrapText="1"/>
    </xf>
    <xf numFmtId="43" fontId="15" fillId="5" borderId="39" xfId="1" applyFont="1" applyFill="1" applyBorder="1" applyAlignment="1">
      <alignment horizontal="center" vertical="center" wrapText="1"/>
    </xf>
    <xf numFmtId="43" fontId="14" fillId="4" borderId="9" xfId="2" applyFont="1" applyFill="1" applyBorder="1" applyAlignment="1">
      <alignment horizontal="center" vertical="center" wrapText="1"/>
    </xf>
    <xf numFmtId="43" fontId="14" fillId="4" borderId="60" xfId="2" applyFont="1" applyFill="1" applyBorder="1" applyAlignment="1">
      <alignment horizontal="center" vertical="center" wrapText="1"/>
    </xf>
    <xf numFmtId="43" fontId="14" fillId="4" borderId="18" xfId="2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43" fontId="14" fillId="0" borderId="9" xfId="2" applyFont="1" applyFill="1" applyBorder="1" applyAlignment="1">
      <alignment horizontal="center" vertical="center" wrapText="1"/>
    </xf>
    <xf numFmtId="165" fontId="15" fillId="0" borderId="71" xfId="0" applyNumberFormat="1" applyFont="1" applyFill="1" applyBorder="1" applyAlignment="1">
      <alignment horizontal="center" vertical="center" wrapText="1"/>
    </xf>
    <xf numFmtId="43" fontId="14" fillId="0" borderId="71" xfId="2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43" fontId="14" fillId="0" borderId="54" xfId="2" applyFont="1" applyFill="1" applyBorder="1" applyAlignment="1">
      <alignment horizontal="center" vertical="center" wrapText="1"/>
    </xf>
    <xf numFmtId="43" fontId="14" fillId="0" borderId="38" xfId="2" applyFont="1" applyFill="1" applyBorder="1" applyAlignment="1">
      <alignment horizontal="center" vertical="center" wrapText="1"/>
    </xf>
    <xf numFmtId="43" fontId="14" fillId="0" borderId="70" xfId="2" applyFont="1" applyFill="1" applyBorder="1" applyAlignment="1">
      <alignment horizontal="center" vertical="center" wrapText="1"/>
    </xf>
    <xf numFmtId="43" fontId="14" fillId="0" borderId="50" xfId="2" applyFont="1" applyFill="1" applyBorder="1" applyAlignment="1">
      <alignment horizontal="center" vertical="center" wrapText="1"/>
    </xf>
    <xf numFmtId="43" fontId="14" fillId="0" borderId="46" xfId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65" fontId="15" fillId="5" borderId="49" xfId="0" applyNumberFormat="1" applyFont="1" applyFill="1" applyBorder="1" applyAlignment="1">
      <alignment horizontal="center" vertical="center" wrapText="1"/>
    </xf>
    <xf numFmtId="165" fontId="15" fillId="5" borderId="36" xfId="0" applyNumberFormat="1" applyFont="1" applyFill="1" applyBorder="1" applyAlignment="1">
      <alignment horizontal="center" vertical="center" wrapText="1"/>
    </xf>
    <xf numFmtId="165" fontId="15" fillId="5" borderId="44" xfId="0" applyNumberFormat="1" applyFont="1" applyFill="1" applyBorder="1" applyAlignment="1">
      <alignment horizontal="center" vertical="center" wrapText="1"/>
    </xf>
    <xf numFmtId="43" fontId="15" fillId="5" borderId="29" xfId="1" applyFont="1" applyFill="1" applyBorder="1" applyAlignment="1">
      <alignment horizontal="center" vertical="center" wrapText="1"/>
    </xf>
    <xf numFmtId="43" fontId="15" fillId="5" borderId="49" xfId="1" applyFont="1" applyFill="1" applyBorder="1" applyAlignment="1">
      <alignment horizontal="center" vertical="center" wrapText="1"/>
    </xf>
    <xf numFmtId="165" fontId="15" fillId="4" borderId="4" xfId="0" applyNumberFormat="1" applyFont="1" applyFill="1" applyBorder="1" applyAlignment="1">
      <alignment horizontal="center" vertical="center" wrapText="1"/>
    </xf>
    <xf numFmtId="165" fontId="15" fillId="4" borderId="11" xfId="0" applyNumberFormat="1" applyFont="1" applyFill="1" applyBorder="1" applyAlignment="1">
      <alignment horizontal="center" vertical="center" wrapText="1"/>
    </xf>
    <xf numFmtId="43" fontId="15" fillId="4" borderId="11" xfId="1" applyFont="1" applyFill="1" applyBorder="1" applyAlignment="1">
      <alignment horizontal="center" vertical="center" wrapText="1"/>
    </xf>
    <xf numFmtId="43" fontId="14" fillId="0" borderId="11" xfId="1" applyFont="1" applyBorder="1" applyAlignment="1">
      <alignment horizontal="center" vertical="center" wrapText="1"/>
    </xf>
    <xf numFmtId="43" fontId="15" fillId="0" borderId="11" xfId="1" applyFont="1" applyFill="1" applyBorder="1" applyAlignment="1">
      <alignment horizontal="center" vertical="center" wrapText="1"/>
    </xf>
    <xf numFmtId="43" fontId="14" fillId="0" borderId="11" xfId="1" applyFont="1" applyFill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14" fillId="0" borderId="40" xfId="1" applyFont="1" applyBorder="1" applyAlignment="1">
      <alignment horizontal="center" vertical="center" wrapText="1"/>
    </xf>
    <xf numFmtId="165" fontId="15" fillId="0" borderId="14" xfId="0" applyNumberFormat="1" applyFont="1" applyBorder="1" applyAlignment="1">
      <alignment horizontal="center" vertical="center" wrapText="1"/>
    </xf>
    <xf numFmtId="43" fontId="15" fillId="4" borderId="4" xfId="1" applyFont="1" applyFill="1" applyBorder="1" applyAlignment="1">
      <alignment horizontal="center" vertical="center" wrapText="1"/>
    </xf>
    <xf numFmtId="43" fontId="14" fillId="4" borderId="11" xfId="1" applyFont="1" applyFill="1" applyBorder="1" applyAlignment="1">
      <alignment horizontal="center" vertical="center" wrapText="1"/>
    </xf>
    <xf numFmtId="165" fontId="14" fillId="8" borderId="18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65" fontId="15" fillId="3" borderId="8" xfId="1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5" fontId="14" fillId="3" borderId="72" xfId="0" applyNumberFormat="1" applyFont="1" applyFill="1" applyBorder="1" applyAlignment="1">
      <alignment horizontal="center" vertical="center" wrapText="1"/>
    </xf>
    <xf numFmtId="165" fontId="14" fillId="3" borderId="18" xfId="1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43" fontId="14" fillId="3" borderId="50" xfId="1" applyFont="1" applyFill="1" applyBorder="1" applyAlignment="1">
      <alignment horizontal="center" vertical="center" wrapText="1"/>
    </xf>
    <xf numFmtId="43" fontId="14" fillId="3" borderId="79" xfId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65" fontId="15" fillId="0" borderId="10" xfId="1" applyNumberFormat="1" applyFont="1" applyFill="1" applyBorder="1" applyAlignment="1">
      <alignment horizontal="center" vertical="center" wrapText="1"/>
    </xf>
    <xf numFmtId="165" fontId="14" fillId="0" borderId="10" xfId="1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5" fontId="15" fillId="0" borderId="10" xfId="1" applyNumberFormat="1" applyFont="1" applyBorder="1" applyAlignment="1">
      <alignment horizontal="center" vertical="center" wrapText="1"/>
    </xf>
    <xf numFmtId="165" fontId="14" fillId="0" borderId="10" xfId="1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5" fillId="0" borderId="72" xfId="1" applyNumberFormat="1" applyFont="1" applyFill="1" applyBorder="1" applyAlignment="1">
      <alignment horizontal="center" vertical="center" wrapText="1"/>
    </xf>
    <xf numFmtId="165" fontId="14" fillId="0" borderId="72" xfId="1" applyNumberFormat="1" applyFont="1" applyBorder="1" applyAlignment="1">
      <alignment horizontal="center" vertical="center" wrapText="1"/>
    </xf>
    <xf numFmtId="43" fontId="15" fillId="0" borderId="16" xfId="1" applyFont="1" applyBorder="1" applyAlignment="1">
      <alignment horizontal="center" vertical="center" wrapText="1"/>
    </xf>
    <xf numFmtId="165" fontId="15" fillId="4" borderId="13" xfId="0" applyNumberFormat="1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165" fontId="14" fillId="0" borderId="9" xfId="1" applyNumberFormat="1" applyFont="1" applyFill="1" applyBorder="1" applyAlignment="1">
      <alignment horizontal="center" vertical="center" wrapText="1"/>
    </xf>
    <xf numFmtId="164" fontId="14" fillId="0" borderId="9" xfId="1" applyNumberFormat="1" applyFont="1" applyFill="1" applyBorder="1" applyAlignment="1">
      <alignment horizontal="right" vertical="center"/>
    </xf>
    <xf numFmtId="164" fontId="14" fillId="0" borderId="18" xfId="1" applyNumberFormat="1" applyFont="1" applyFill="1" applyBorder="1" applyAlignment="1">
      <alignment horizontal="right" vertical="center"/>
    </xf>
    <xf numFmtId="164" fontId="14" fillId="0" borderId="9" xfId="0" applyNumberFormat="1" applyFont="1" applyFill="1" applyBorder="1" applyAlignment="1">
      <alignment horizontal="right" vertical="center"/>
    </xf>
    <xf numFmtId="164" fontId="14" fillId="0" borderId="18" xfId="0" applyNumberFormat="1" applyFont="1" applyFill="1" applyBorder="1" applyAlignment="1">
      <alignment horizontal="right" vertical="center"/>
    </xf>
    <xf numFmtId="43" fontId="15" fillId="0" borderId="16" xfId="1" applyFont="1" applyFill="1" applyBorder="1" applyAlignment="1">
      <alignment horizontal="center" vertical="center" wrapText="1"/>
    </xf>
    <xf numFmtId="165" fontId="15" fillId="0" borderId="71" xfId="0" applyNumberFormat="1" applyFont="1" applyBorder="1" applyAlignment="1">
      <alignment horizontal="center" vertical="center" wrapText="1"/>
    </xf>
    <xf numFmtId="165" fontId="14" fillId="0" borderId="16" xfId="0" applyNumberFormat="1" applyFont="1" applyBorder="1" applyAlignment="1">
      <alignment horizontal="center" vertical="center" wrapText="1"/>
    </xf>
    <xf numFmtId="165" fontId="14" fillId="0" borderId="36" xfId="0" applyNumberFormat="1" applyFont="1" applyBorder="1" applyAlignment="1">
      <alignment horizontal="center" vertical="center" wrapText="1"/>
    </xf>
    <xf numFmtId="165" fontId="14" fillId="0" borderId="44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right" wrapText="1"/>
    </xf>
    <xf numFmtId="0" fontId="14" fillId="0" borderId="71" xfId="0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164" fontId="14" fillId="0" borderId="9" xfId="1" applyNumberFormat="1" applyFont="1" applyFill="1" applyBorder="1" applyAlignment="1">
      <alignment horizontal="center" vertical="center"/>
    </xf>
    <xf numFmtId="164" fontId="14" fillId="0" borderId="18" xfId="1" applyNumberFormat="1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64" fontId="14" fillId="0" borderId="18" xfId="0" applyNumberFormat="1" applyFont="1" applyFill="1" applyBorder="1" applyAlignment="1">
      <alignment horizontal="center" vertical="center"/>
    </xf>
    <xf numFmtId="43" fontId="14" fillId="0" borderId="9" xfId="1" applyFont="1" applyFill="1" applyBorder="1" applyAlignment="1">
      <alignment horizontal="right" vertical="center"/>
    </xf>
    <xf numFmtId="43" fontId="14" fillId="0" borderId="18" xfId="1" applyFont="1" applyFill="1" applyBorder="1" applyAlignment="1">
      <alignment horizontal="right" vertical="center"/>
    </xf>
    <xf numFmtId="165" fontId="15" fillId="3" borderId="9" xfId="1" applyNumberFormat="1" applyFont="1" applyFill="1" applyBorder="1" applyAlignment="1">
      <alignment horizontal="center" vertical="center" wrapText="1"/>
    </xf>
    <xf numFmtId="165" fontId="14" fillId="2" borderId="36" xfId="0" applyNumberFormat="1" applyFont="1" applyFill="1" applyBorder="1" applyAlignment="1">
      <alignment horizontal="center" vertical="center" wrapText="1"/>
    </xf>
    <xf numFmtId="164" fontId="14" fillId="2" borderId="36" xfId="0" applyNumberFormat="1" applyFont="1" applyFill="1" applyBorder="1" applyAlignment="1">
      <alignment horizontal="center" vertical="center" wrapText="1"/>
    </xf>
    <xf numFmtId="43" fontId="14" fillId="0" borderId="36" xfId="1" applyFont="1" applyFill="1" applyBorder="1" applyAlignment="1">
      <alignment horizontal="center" vertical="center" wrapText="1"/>
    </xf>
    <xf numFmtId="43" fontId="15" fillId="2" borderId="36" xfId="1" applyFont="1" applyFill="1" applyBorder="1" applyAlignment="1">
      <alignment horizontal="center" vertical="center" wrapText="1"/>
    </xf>
    <xf numFmtId="43" fontId="14" fillId="2" borderId="36" xfId="1" applyFont="1" applyFill="1" applyBorder="1" applyAlignment="1">
      <alignment horizontal="center" vertical="center" wrapText="1"/>
    </xf>
    <xf numFmtId="164" fontId="14" fillId="2" borderId="77" xfId="0" applyNumberFormat="1" applyFont="1" applyFill="1" applyBorder="1" applyAlignment="1">
      <alignment horizontal="center" vertical="center" wrapText="1"/>
    </xf>
    <xf numFmtId="43" fontId="14" fillId="4" borderId="36" xfId="1" applyFont="1" applyFill="1" applyBorder="1" applyAlignment="1">
      <alignment horizontal="center" vertical="center" wrapText="1"/>
    </xf>
    <xf numFmtId="164" fontId="14" fillId="4" borderId="36" xfId="0" applyNumberFormat="1" applyFont="1" applyFill="1" applyBorder="1" applyAlignment="1">
      <alignment horizontal="center" vertical="center" wrapText="1"/>
    </xf>
    <xf numFmtId="165" fontId="14" fillId="4" borderId="69" xfId="0" applyNumberFormat="1" applyFont="1" applyFill="1" applyBorder="1" applyAlignment="1">
      <alignment horizontal="center" vertical="center" wrapText="1"/>
    </xf>
    <xf numFmtId="165" fontId="14" fillId="4" borderId="36" xfId="0" applyNumberFormat="1" applyFont="1" applyFill="1" applyBorder="1" applyAlignment="1">
      <alignment horizontal="center" vertical="center" wrapText="1"/>
    </xf>
    <xf numFmtId="164" fontId="15" fillId="3" borderId="77" xfId="0" applyNumberFormat="1" applyFont="1" applyFill="1" applyBorder="1" applyAlignment="1">
      <alignment horizontal="center" vertical="center" wrapText="1"/>
    </xf>
    <xf numFmtId="165" fontId="15" fillId="3" borderId="18" xfId="1" applyNumberFormat="1" applyFont="1" applyFill="1" applyBorder="1" applyAlignment="1">
      <alignment horizontal="center" vertical="center" wrapText="1"/>
    </xf>
    <xf numFmtId="164" fontId="14" fillId="3" borderId="50" xfId="1" applyNumberFormat="1" applyFont="1" applyFill="1" applyBorder="1" applyAlignment="1">
      <alignment horizontal="center" vertical="center" wrapText="1"/>
    </xf>
    <xf numFmtId="165" fontId="15" fillId="3" borderId="74" xfId="0" applyNumberFormat="1" applyFont="1" applyFill="1" applyBorder="1" applyAlignment="1">
      <alignment horizontal="center" vertical="center" wrapText="1"/>
    </xf>
    <xf numFmtId="43" fontId="15" fillId="3" borderId="29" xfId="1" applyFont="1" applyFill="1" applyBorder="1" applyAlignment="1">
      <alignment horizontal="center" vertical="center" wrapText="1"/>
    </xf>
    <xf numFmtId="43" fontId="15" fillId="3" borderId="72" xfId="1" applyFont="1" applyFill="1" applyBorder="1" applyAlignment="1">
      <alignment horizontal="center" vertical="center" wrapText="1"/>
    </xf>
    <xf numFmtId="43" fontId="14" fillId="2" borderId="71" xfId="1" applyFont="1" applyFill="1" applyBorder="1" applyAlignment="1">
      <alignment horizontal="center" vertical="center" wrapText="1"/>
    </xf>
    <xf numFmtId="43" fontId="14" fillId="2" borderId="49" xfId="1" applyFont="1" applyFill="1" applyBorder="1" applyAlignment="1">
      <alignment horizontal="center" vertical="center" wrapText="1"/>
    </xf>
    <xf numFmtId="165" fontId="15" fillId="4" borderId="18" xfId="1" applyNumberFormat="1" applyFont="1" applyFill="1" applyBorder="1" applyAlignment="1">
      <alignment horizontal="center" vertical="center" wrapText="1"/>
    </xf>
    <xf numFmtId="165" fontId="14" fillId="0" borderId="29" xfId="1" applyNumberFormat="1" applyFont="1" applyFill="1" applyBorder="1" applyAlignment="1">
      <alignment horizontal="center" vertical="center" wrapText="1"/>
    </xf>
    <xf numFmtId="43" fontId="15" fillId="0" borderId="14" xfId="1" applyFont="1" applyFill="1" applyBorder="1" applyAlignment="1">
      <alignment horizontal="center" vertical="center" wrapText="1"/>
    </xf>
    <xf numFmtId="43" fontId="15" fillId="0" borderId="71" xfId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4" fillId="0" borderId="0" xfId="0" applyFont="1" applyAlignment="1"/>
    <xf numFmtId="0" fontId="15" fillId="3" borderId="15" xfId="0" applyFont="1" applyFill="1" applyBorder="1" applyAlignment="1">
      <alignment horizontal="center" vertical="center" wrapText="1"/>
    </xf>
    <xf numFmtId="165" fontId="15" fillId="3" borderId="44" xfId="1" applyNumberFormat="1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center" vertical="center" wrapText="1"/>
    </xf>
    <xf numFmtId="0" fontId="14" fillId="3" borderId="75" xfId="0" applyFont="1" applyFill="1" applyBorder="1" applyAlignment="1">
      <alignment horizontal="center" vertical="center" wrapText="1"/>
    </xf>
    <xf numFmtId="43" fontId="14" fillId="0" borderId="44" xfId="1" applyFont="1" applyFill="1" applyBorder="1" applyAlignment="1">
      <alignment horizontal="center" vertical="center" wrapText="1"/>
    </xf>
    <xf numFmtId="165" fontId="14" fillId="8" borderId="9" xfId="1" applyNumberFormat="1" applyFont="1" applyFill="1" applyBorder="1" applyAlignment="1">
      <alignment horizontal="center" vertical="center" wrapText="1"/>
    </xf>
    <xf numFmtId="165" fontId="14" fillId="8" borderId="60" xfId="1" applyNumberFormat="1" applyFont="1" applyFill="1" applyBorder="1" applyAlignment="1">
      <alignment horizontal="center" vertical="center" wrapText="1"/>
    </xf>
    <xf numFmtId="165" fontId="14" fillId="0" borderId="71" xfId="1" applyNumberFormat="1" applyFont="1" applyFill="1" applyBorder="1" applyAlignment="1">
      <alignment horizontal="center" vertical="center" wrapText="1"/>
    </xf>
    <xf numFmtId="165" fontId="14" fillId="0" borderId="49" xfId="1" applyNumberFormat="1" applyFont="1" applyFill="1" applyBorder="1" applyAlignment="1">
      <alignment horizontal="center" vertical="center" wrapText="1"/>
    </xf>
    <xf numFmtId="165" fontId="15" fillId="3" borderId="49" xfId="0" applyNumberFormat="1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43" fontId="15" fillId="3" borderId="75" xfId="1" applyFont="1" applyFill="1" applyBorder="1" applyAlignment="1">
      <alignment horizontal="center" vertical="center" wrapText="1"/>
    </xf>
    <xf numFmtId="43" fontId="15" fillId="3" borderId="51" xfId="1" applyFont="1" applyFill="1" applyBorder="1" applyAlignment="1">
      <alignment horizontal="center" vertical="center" wrapText="1"/>
    </xf>
    <xf numFmtId="165" fontId="15" fillId="0" borderId="48" xfId="2" applyNumberFormat="1" applyFont="1" applyFill="1" applyBorder="1" applyAlignment="1">
      <alignment horizontal="center" vertical="center" wrapText="1"/>
    </xf>
    <xf numFmtId="165" fontId="15" fillId="0" borderId="36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164" fontId="15" fillId="0" borderId="48" xfId="2" applyNumberFormat="1" applyFont="1" applyFill="1" applyBorder="1" applyAlignment="1">
      <alignment horizontal="center" vertical="center" wrapText="1"/>
    </xf>
    <xf numFmtId="164" fontId="15" fillId="0" borderId="36" xfId="2" applyNumberFormat="1" applyFont="1" applyFill="1" applyBorder="1" applyAlignment="1">
      <alignment horizontal="center" vertical="center" wrapText="1"/>
    </xf>
    <xf numFmtId="164" fontId="15" fillId="0" borderId="13" xfId="2" applyNumberFormat="1" applyFont="1" applyFill="1" applyBorder="1" applyAlignment="1">
      <alignment horizontal="center" vertical="center" wrapText="1"/>
    </xf>
    <xf numFmtId="164" fontId="15" fillId="0" borderId="44" xfId="2" applyNumberFormat="1" applyFont="1" applyFill="1" applyBorder="1" applyAlignment="1">
      <alignment horizontal="center" vertical="center" wrapText="1"/>
    </xf>
    <xf numFmtId="165" fontId="14" fillId="0" borderId="71" xfId="0" applyNumberFormat="1" applyFont="1" applyFill="1" applyBorder="1" applyAlignment="1" applyProtection="1">
      <alignment horizontal="center" vertical="center"/>
    </xf>
    <xf numFmtId="165" fontId="14" fillId="0" borderId="49" xfId="0" applyNumberFormat="1" applyFont="1" applyFill="1" applyBorder="1" applyAlignment="1" applyProtection="1">
      <alignment horizontal="center" vertical="center"/>
    </xf>
    <xf numFmtId="165" fontId="14" fillId="0" borderId="10" xfId="0" applyNumberFormat="1" applyFont="1" applyFill="1" applyBorder="1" applyAlignment="1" applyProtection="1">
      <alignment horizontal="center" vertical="center"/>
    </xf>
    <xf numFmtId="43" fontId="14" fillId="0" borderId="29" xfId="1" applyFont="1" applyFill="1" applyBorder="1" applyAlignment="1" applyProtection="1">
      <alignment horizontal="center" vertical="center"/>
    </xf>
    <xf numFmtId="43" fontId="14" fillId="0" borderId="71" xfId="1" applyFont="1" applyFill="1" applyBorder="1" applyAlignment="1" applyProtection="1">
      <alignment horizontal="center" vertical="center"/>
    </xf>
    <xf numFmtId="43" fontId="14" fillId="0" borderId="10" xfId="1" applyFont="1" applyFill="1" applyBorder="1" applyAlignment="1" applyProtection="1">
      <alignment horizontal="center" vertical="center"/>
    </xf>
    <xf numFmtId="43" fontId="14" fillId="0" borderId="49" xfId="1" applyFont="1" applyFill="1" applyBorder="1" applyAlignment="1" applyProtection="1">
      <alignment horizontal="center" vertical="center"/>
    </xf>
    <xf numFmtId="165" fontId="15" fillId="0" borderId="71" xfId="0" applyNumberFormat="1" applyFont="1" applyFill="1" applyBorder="1" applyAlignment="1" applyProtection="1">
      <alignment horizontal="center" vertical="center"/>
    </xf>
    <xf numFmtId="165" fontId="11" fillId="0" borderId="49" xfId="0" applyNumberFormat="1" applyFont="1" applyFill="1" applyBorder="1" applyAlignment="1" applyProtection="1">
      <alignment horizontal="center" vertical="center"/>
    </xf>
    <xf numFmtId="165" fontId="15" fillId="4" borderId="69" xfId="1" applyNumberFormat="1" applyFont="1" applyFill="1" applyBorder="1" applyAlignment="1">
      <alignment horizontal="center" vertical="center" wrapText="1"/>
    </xf>
    <xf numFmtId="165" fontId="14" fillId="4" borderId="60" xfId="1" applyNumberFormat="1" applyFont="1" applyFill="1" applyBorder="1" applyAlignment="1">
      <alignment horizontal="center" vertical="center" wrapText="1"/>
    </xf>
    <xf numFmtId="165" fontId="15" fillId="0" borderId="9" xfId="1" applyNumberFormat="1" applyFont="1" applyBorder="1" applyAlignment="1">
      <alignment horizontal="center" vertical="center" wrapText="1"/>
    </xf>
    <xf numFmtId="165" fontId="15" fillId="0" borderId="60" xfId="1" applyNumberFormat="1" applyFont="1" applyBorder="1" applyAlignment="1">
      <alignment horizontal="center" vertical="center" wrapText="1"/>
    </xf>
    <xf numFmtId="165" fontId="14" fillId="0" borderId="9" xfId="1" applyNumberFormat="1" applyFont="1" applyBorder="1" applyAlignment="1">
      <alignment horizontal="center" vertical="center" wrapText="1"/>
    </xf>
    <xf numFmtId="165" fontId="14" fillId="0" borderId="60" xfId="1" applyNumberFormat="1" applyFont="1" applyBorder="1" applyAlignment="1">
      <alignment horizontal="center" vertical="center" wrapText="1"/>
    </xf>
    <xf numFmtId="165" fontId="14" fillId="4" borderId="36" xfId="1" applyNumberFormat="1" applyFont="1" applyFill="1" applyBorder="1" applyAlignment="1">
      <alignment horizontal="center" vertical="center" wrapText="1"/>
    </xf>
    <xf numFmtId="165" fontId="15" fillId="2" borderId="60" xfId="1" applyNumberFormat="1" applyFont="1" applyFill="1" applyBorder="1" applyAlignment="1">
      <alignment horizontal="center" vertical="center" wrapText="1"/>
    </xf>
    <xf numFmtId="165" fontId="14" fillId="2" borderId="36" xfId="1" applyNumberFormat="1" applyFont="1" applyFill="1" applyBorder="1" applyAlignment="1">
      <alignment horizontal="center" vertical="center" wrapText="1"/>
    </xf>
    <xf numFmtId="165" fontId="15" fillId="2" borderId="36" xfId="1" applyNumberFormat="1" applyFont="1" applyFill="1" applyBorder="1" applyAlignment="1">
      <alignment horizontal="center" vertical="center" wrapText="1"/>
    </xf>
    <xf numFmtId="165" fontId="15" fillId="0" borderId="12" xfId="1" applyNumberFormat="1" applyFont="1" applyBorder="1" applyAlignment="1">
      <alignment horizontal="center" vertical="center" wrapText="1"/>
    </xf>
    <xf numFmtId="165" fontId="15" fillId="0" borderId="36" xfId="1" applyNumberFormat="1" applyFont="1" applyBorder="1" applyAlignment="1">
      <alignment horizontal="center" vertical="center" wrapText="1"/>
    </xf>
    <xf numFmtId="165" fontId="15" fillId="0" borderId="44" xfId="1" applyNumberFormat="1" applyFont="1" applyBorder="1" applyAlignment="1">
      <alignment horizontal="center" vertical="center" wrapText="1"/>
    </xf>
    <xf numFmtId="165" fontId="14" fillId="0" borderId="12" xfId="1" applyNumberFormat="1" applyFont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164" fontId="15" fillId="0" borderId="5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3" fontId="4" fillId="2" borderId="60" xfId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 applyProtection="1">
      <alignment horizontal="center" vertical="center"/>
    </xf>
    <xf numFmtId="167" fontId="5" fillId="0" borderId="18" xfId="0" applyNumberFormat="1" applyFont="1" applyFill="1" applyBorder="1" applyAlignment="1" applyProtection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4" fillId="0" borderId="2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7" fillId="0" borderId="0" xfId="0" applyNumberFormat="1" applyFont="1" applyAlignment="1">
      <alignment vertical="center" wrapText="1"/>
    </xf>
    <xf numFmtId="165" fontId="14" fillId="10" borderId="29" xfId="0" applyNumberFormat="1" applyFont="1" applyFill="1" applyBorder="1" applyAlignment="1">
      <alignment horizontal="center" vertical="center" wrapText="1"/>
    </xf>
    <xf numFmtId="165" fontId="14" fillId="10" borderId="60" xfId="0" applyNumberFormat="1" applyFont="1" applyFill="1" applyBorder="1" applyAlignment="1">
      <alignment horizontal="center" vertical="center" wrapText="1"/>
    </xf>
    <xf numFmtId="165" fontId="14" fillId="10" borderId="10" xfId="0" applyNumberFormat="1" applyFont="1" applyFill="1" applyBorder="1" applyAlignment="1">
      <alignment horizontal="center" vertical="center" wrapText="1"/>
    </xf>
    <xf numFmtId="165" fontId="14" fillId="10" borderId="18" xfId="0" applyNumberFormat="1" applyFont="1" applyFill="1" applyBorder="1" applyAlignment="1">
      <alignment horizontal="center" vertical="center" wrapText="1"/>
    </xf>
    <xf numFmtId="165" fontId="14" fillId="11" borderId="29" xfId="0" applyNumberFormat="1" applyFont="1" applyFill="1" applyBorder="1" applyAlignment="1">
      <alignment horizontal="center" vertical="center" wrapText="1"/>
    </xf>
    <xf numFmtId="165" fontId="14" fillId="11" borderId="60" xfId="0" applyNumberFormat="1" applyFont="1" applyFill="1" applyBorder="1" applyAlignment="1">
      <alignment horizontal="center" vertical="center" wrapText="1"/>
    </xf>
    <xf numFmtId="165" fontId="14" fillId="11" borderId="10" xfId="0" applyNumberFormat="1" applyFont="1" applyFill="1" applyBorder="1" applyAlignment="1">
      <alignment horizontal="center" vertical="center" wrapText="1"/>
    </xf>
    <xf numFmtId="165" fontId="14" fillId="11" borderId="18" xfId="0" applyNumberFormat="1" applyFont="1" applyFill="1" applyBorder="1" applyAlignment="1">
      <alignment horizontal="center" vertical="center" wrapText="1"/>
    </xf>
    <xf numFmtId="165" fontId="14" fillId="10" borderId="71" xfId="0" applyNumberFormat="1" applyFont="1" applyFill="1" applyBorder="1" applyAlignment="1">
      <alignment horizontal="center" vertical="center" wrapText="1"/>
    </xf>
    <xf numFmtId="165" fontId="14" fillId="10" borderId="49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8" fillId="0" borderId="0" xfId="0" applyFont="1" applyAlignment="1">
      <alignment wrapText="1"/>
    </xf>
    <xf numFmtId="43" fontId="14" fillId="11" borderId="29" xfId="1" applyFont="1" applyFill="1" applyBorder="1" applyAlignment="1">
      <alignment horizontal="center" vertical="center" wrapText="1"/>
    </xf>
    <xf numFmtId="43" fontId="14" fillId="11" borderId="60" xfId="1" applyFont="1" applyFill="1" applyBorder="1" applyAlignment="1">
      <alignment horizontal="center" vertical="center" wrapText="1"/>
    </xf>
    <xf numFmtId="43" fontId="14" fillId="11" borderId="10" xfId="1" applyFont="1" applyFill="1" applyBorder="1" applyAlignment="1">
      <alignment horizontal="center" vertical="center" wrapText="1"/>
    </xf>
    <xf numFmtId="43" fontId="14" fillId="11" borderId="18" xfId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72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43" fontId="15" fillId="3" borderId="71" xfId="1" applyFont="1" applyFill="1" applyBorder="1" applyAlignment="1">
      <alignment horizontal="center" vertical="center" wrapText="1"/>
    </xf>
    <xf numFmtId="43" fontId="15" fillId="3" borderId="49" xfId="1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165" fontId="14" fillId="11" borderId="72" xfId="0" applyNumberFormat="1" applyFont="1" applyFill="1" applyBorder="1" applyAlignment="1">
      <alignment horizontal="center" vertical="center" wrapText="1"/>
    </xf>
    <xf numFmtId="165" fontId="14" fillId="11" borderId="9" xfId="0" applyNumberFormat="1" applyFont="1" applyFill="1" applyBorder="1" applyAlignment="1">
      <alignment horizontal="center" vertical="center" wrapText="1"/>
    </xf>
    <xf numFmtId="43" fontId="14" fillId="11" borderId="72" xfId="1" applyFont="1" applyFill="1" applyBorder="1" applyAlignment="1">
      <alignment horizontal="center" vertical="center" wrapText="1"/>
    </xf>
    <xf numFmtId="43" fontId="14" fillId="11" borderId="9" xfId="1" applyFont="1" applyFill="1" applyBorder="1" applyAlignment="1">
      <alignment horizontal="center" vertical="center" wrapText="1"/>
    </xf>
    <xf numFmtId="43" fontId="15" fillId="0" borderId="72" xfId="1" applyFont="1" applyBorder="1" applyAlignment="1">
      <alignment horizontal="center" vertical="center"/>
    </xf>
    <xf numFmtId="43" fontId="15" fillId="2" borderId="9" xfId="1" applyFont="1" applyFill="1" applyBorder="1" applyAlignment="1">
      <alignment horizontal="center" vertical="center"/>
    </xf>
    <xf numFmtId="43" fontId="15" fillId="2" borderId="18" xfId="1" applyFont="1" applyFill="1" applyBorder="1" applyAlignment="1">
      <alignment horizontal="center" vertical="center"/>
    </xf>
    <xf numFmtId="43" fontId="14" fillId="11" borderId="72" xfId="1" applyFont="1" applyFill="1" applyBorder="1" applyAlignment="1">
      <alignment horizontal="center" vertical="center"/>
    </xf>
    <xf numFmtId="43" fontId="14" fillId="11" borderId="9" xfId="1" applyFont="1" applyFill="1" applyBorder="1" applyAlignment="1">
      <alignment horizontal="center" vertical="center"/>
    </xf>
    <xf numFmtId="43" fontId="14" fillId="11" borderId="60" xfId="1" applyFont="1" applyFill="1" applyBorder="1" applyAlignment="1">
      <alignment horizontal="center" vertical="center"/>
    </xf>
    <xf numFmtId="43" fontId="14" fillId="11" borderId="18" xfId="1" applyFont="1" applyFill="1" applyBorder="1" applyAlignment="1">
      <alignment horizontal="center" vertical="center"/>
    </xf>
    <xf numFmtId="43" fontId="14" fillId="2" borderId="9" xfId="1" applyFont="1" applyFill="1" applyBorder="1" applyAlignment="1">
      <alignment horizontal="center" vertical="center"/>
    </xf>
    <xf numFmtId="43" fontId="14" fillId="2" borderId="18" xfId="1" applyFont="1" applyFill="1" applyBorder="1" applyAlignment="1">
      <alignment horizontal="center" vertical="center"/>
    </xf>
    <xf numFmtId="164" fontId="14" fillId="0" borderId="9" xfId="1" applyNumberFormat="1" applyFont="1" applyFill="1" applyBorder="1" applyAlignment="1">
      <alignment horizontal="center" vertical="center" wrapText="1"/>
    </xf>
    <xf numFmtId="164" fontId="14" fillId="0" borderId="18" xfId="1" applyNumberFormat="1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43" fontId="15" fillId="4" borderId="78" xfId="1" applyFont="1" applyFill="1" applyBorder="1" applyAlignment="1">
      <alignment horizontal="center" vertical="center" wrapText="1"/>
    </xf>
    <xf numFmtId="165" fontId="14" fillId="11" borderId="9" xfId="1" applyNumberFormat="1" applyFont="1" applyFill="1" applyBorder="1" applyAlignment="1">
      <alignment horizontal="center" vertical="center" wrapText="1"/>
    </xf>
    <xf numFmtId="165" fontId="14" fillId="11" borderId="60" xfId="1" applyNumberFormat="1" applyFont="1" applyFill="1" applyBorder="1" applyAlignment="1">
      <alignment horizontal="center" vertical="center" wrapText="1"/>
    </xf>
    <xf numFmtId="165" fontId="14" fillId="11" borderId="18" xfId="1" applyNumberFormat="1" applyFont="1" applyFill="1" applyBorder="1" applyAlignment="1">
      <alignment horizontal="center" vertical="center" wrapText="1"/>
    </xf>
    <xf numFmtId="165" fontId="14" fillId="0" borderId="71" xfId="1" applyNumberFormat="1" applyFont="1" applyBorder="1" applyAlignment="1">
      <alignment horizontal="center" vertical="center" wrapText="1"/>
    </xf>
    <xf numFmtId="165" fontId="14" fillId="11" borderId="72" xfId="1" applyNumberFormat="1" applyFont="1" applyFill="1" applyBorder="1" applyAlignment="1">
      <alignment horizontal="center" vertical="center" wrapText="1"/>
    </xf>
    <xf numFmtId="43" fontId="15" fillId="0" borderId="58" xfId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Border="1" applyAlignment="1">
      <alignment wrapText="1"/>
    </xf>
    <xf numFmtId="0" fontId="14" fillId="0" borderId="3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72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165" fontId="15" fillId="0" borderId="48" xfId="1" applyNumberFormat="1" applyFont="1" applyFill="1" applyBorder="1" applyAlignment="1">
      <alignment horizontal="center" vertical="center" wrapText="1"/>
    </xf>
    <xf numFmtId="165" fontId="14" fillId="0" borderId="49" xfId="1" applyNumberFormat="1" applyFont="1" applyBorder="1" applyAlignment="1">
      <alignment horizontal="center" vertical="center" wrapText="1"/>
    </xf>
    <xf numFmtId="165" fontId="15" fillId="0" borderId="72" xfId="1" applyNumberFormat="1" applyFont="1" applyBorder="1" applyAlignment="1">
      <alignment horizontal="center" vertical="center" wrapText="1"/>
    </xf>
    <xf numFmtId="165" fontId="15" fillId="0" borderId="13" xfId="1" applyNumberFormat="1" applyFont="1" applyFill="1" applyBorder="1" applyAlignment="1">
      <alignment horizontal="center" vertical="center" wrapText="1"/>
    </xf>
    <xf numFmtId="43" fontId="15" fillId="0" borderId="36" xfId="1" applyFont="1" applyBorder="1" applyAlignment="1">
      <alignment horizontal="center" vertical="center"/>
    </xf>
    <xf numFmtId="43" fontId="15" fillId="0" borderId="13" xfId="1" applyFont="1" applyBorder="1" applyAlignment="1">
      <alignment horizontal="center" vertical="center"/>
    </xf>
    <xf numFmtId="43" fontId="14" fillId="10" borderId="10" xfId="1" applyFont="1" applyFill="1" applyBorder="1" applyAlignment="1">
      <alignment horizontal="center" vertical="center"/>
    </xf>
    <xf numFmtId="43" fontId="15" fillId="0" borderId="12" xfId="1" applyFont="1" applyBorder="1" applyAlignment="1">
      <alignment horizontal="center" vertical="center"/>
    </xf>
    <xf numFmtId="43" fontId="14" fillId="0" borderId="9" xfId="1" applyFont="1" applyFill="1" applyBorder="1" applyAlignment="1">
      <alignment vertical="center"/>
    </xf>
    <xf numFmtId="43" fontId="14" fillId="0" borderId="18" xfId="1" applyFont="1" applyFill="1" applyBorder="1" applyAlignment="1">
      <alignment vertical="center"/>
    </xf>
    <xf numFmtId="165" fontId="15" fillId="0" borderId="60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43" fontId="14" fillId="0" borderId="54" xfId="1" applyFont="1" applyFill="1" applyBorder="1" applyAlignment="1">
      <alignment horizontal="center" vertical="center"/>
    </xf>
    <xf numFmtId="43" fontId="14" fillId="0" borderId="39" xfId="1" applyFont="1" applyFill="1" applyBorder="1" applyAlignment="1">
      <alignment horizontal="center" vertical="center"/>
    </xf>
    <xf numFmtId="43" fontId="14" fillId="0" borderId="38" xfId="1" applyFont="1" applyBorder="1" applyAlignment="1">
      <alignment horizontal="center" vertical="center"/>
    </xf>
    <xf numFmtId="43" fontId="14" fillId="0" borderId="50" xfId="1" applyFont="1" applyBorder="1" applyAlignment="1">
      <alignment horizontal="center" vertical="center"/>
    </xf>
    <xf numFmtId="43" fontId="15" fillId="4" borderId="29" xfId="1" applyFont="1" applyFill="1" applyBorder="1" applyAlignment="1">
      <alignment horizontal="center" vertical="center"/>
    </xf>
    <xf numFmtId="43" fontId="15" fillId="4" borderId="71" xfId="1" applyFont="1" applyFill="1" applyBorder="1" applyAlignment="1">
      <alignment horizontal="center" vertical="center"/>
    </xf>
    <xf numFmtId="43" fontId="15" fillId="4" borderId="10" xfId="1" applyFont="1" applyFill="1" applyBorder="1" applyAlignment="1">
      <alignment horizontal="center" vertical="center"/>
    </xf>
    <xf numFmtId="43" fontId="15" fillId="4" borderId="49" xfId="1" applyFont="1" applyFill="1" applyBorder="1" applyAlignment="1">
      <alignment horizontal="center" vertical="center"/>
    </xf>
    <xf numFmtId="43" fontId="15" fillId="4" borderId="9" xfId="1" applyFont="1" applyFill="1" applyBorder="1" applyAlignment="1">
      <alignment horizontal="center" vertical="center"/>
    </xf>
    <xf numFmtId="43" fontId="15" fillId="4" borderId="18" xfId="1" applyFont="1" applyFill="1" applyBorder="1" applyAlignment="1">
      <alignment horizontal="center" vertical="center"/>
    </xf>
    <xf numFmtId="165" fontId="15" fillId="0" borderId="29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43" fontId="15" fillId="4" borderId="60" xfId="1" applyFont="1" applyFill="1" applyBorder="1" applyAlignment="1">
      <alignment horizontal="center" vertical="center"/>
    </xf>
    <xf numFmtId="43" fontId="14" fillId="0" borderId="71" xfId="1" applyFont="1" applyBorder="1" applyAlignment="1">
      <alignment horizontal="center" vertical="center"/>
    </xf>
    <xf numFmtId="43" fontId="14" fillId="0" borderId="49" xfId="1" applyFont="1" applyBorder="1" applyAlignment="1">
      <alignment horizontal="center" vertical="center"/>
    </xf>
    <xf numFmtId="43" fontId="15" fillId="0" borderId="72" xfId="1" applyFont="1" applyFill="1" applyBorder="1" applyAlignment="1">
      <alignment horizontal="center" vertical="center"/>
    </xf>
    <xf numFmtId="43" fontId="14" fillId="0" borderId="54" xfId="1" applyFont="1" applyBorder="1" applyAlignment="1">
      <alignment horizontal="center" vertical="center"/>
    </xf>
    <xf numFmtId="43" fontId="14" fillId="0" borderId="70" xfId="1" applyFont="1" applyBorder="1" applyAlignment="1">
      <alignment horizontal="center" vertical="center"/>
    </xf>
    <xf numFmtId="43" fontId="14" fillId="0" borderId="39" xfId="1" applyFont="1" applyBorder="1" applyAlignment="1">
      <alignment horizontal="center" vertical="center"/>
    </xf>
    <xf numFmtId="43" fontId="14" fillId="0" borderId="29" xfId="1" applyFont="1" applyBorder="1" applyAlignment="1">
      <alignment vertical="center"/>
    </xf>
    <xf numFmtId="43" fontId="14" fillId="0" borderId="60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43" fontId="15" fillId="4" borderId="69" xfId="1" applyFont="1" applyFill="1" applyBorder="1" applyAlignment="1">
      <alignment horizontal="center" vertical="center"/>
    </xf>
    <xf numFmtId="43" fontId="15" fillId="4" borderId="3" xfId="1" applyFont="1" applyFill="1" applyBorder="1" applyAlignment="1">
      <alignment horizontal="center" vertical="center"/>
    </xf>
    <xf numFmtId="43" fontId="15" fillId="4" borderId="2" xfId="1" applyFont="1" applyFill="1" applyBorder="1" applyAlignment="1">
      <alignment horizontal="center" vertical="center"/>
    </xf>
    <xf numFmtId="43" fontId="14" fillId="10" borderId="71" xfId="1" applyFont="1" applyFill="1" applyBorder="1" applyAlignment="1">
      <alignment horizontal="center" vertical="center"/>
    </xf>
    <xf numFmtId="43" fontId="14" fillId="10" borderId="49" xfId="1" applyFont="1" applyFill="1" applyBorder="1" applyAlignment="1">
      <alignment horizontal="center" vertical="center"/>
    </xf>
    <xf numFmtId="43" fontId="14" fillId="0" borderId="71" xfId="1" applyFont="1" applyFill="1" applyBorder="1" applyAlignment="1">
      <alignment horizontal="center" vertical="center"/>
    </xf>
    <xf numFmtId="43" fontId="14" fillId="0" borderId="49" xfId="1" applyFont="1" applyFill="1" applyBorder="1" applyAlignment="1">
      <alignment horizontal="center" vertical="center"/>
    </xf>
    <xf numFmtId="43" fontId="14" fillId="0" borderId="75" xfId="1" applyFont="1" applyFill="1" applyBorder="1" applyAlignment="1">
      <alignment horizontal="center" vertical="center"/>
    </xf>
    <xf numFmtId="43" fontId="14" fillId="0" borderId="51" xfId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43" fontId="14" fillId="0" borderId="71" xfId="1" applyFont="1" applyFill="1" applyBorder="1" applyAlignment="1" applyProtection="1">
      <alignment horizontal="center" vertical="center" wrapText="1"/>
    </xf>
    <xf numFmtId="43" fontId="14" fillId="0" borderId="10" xfId="1" applyFont="1" applyFill="1" applyBorder="1" applyAlignment="1" applyProtection="1">
      <alignment horizontal="center" vertical="center" wrapText="1"/>
    </xf>
    <xf numFmtId="43" fontId="14" fillId="0" borderId="49" xfId="1" applyFont="1" applyFill="1" applyBorder="1" applyAlignment="1" applyProtection="1">
      <alignment horizontal="center" vertical="center" wrapText="1"/>
    </xf>
    <xf numFmtId="167" fontId="14" fillId="0" borderId="48" xfId="0" applyNumberFormat="1" applyFont="1" applyFill="1" applyBorder="1" applyAlignment="1" applyProtection="1">
      <alignment horizontal="center" vertical="center" wrapText="1"/>
    </xf>
    <xf numFmtId="167" fontId="5" fillId="0" borderId="44" xfId="0" applyNumberFormat="1" applyFont="1" applyFill="1" applyBorder="1" applyAlignment="1" applyProtection="1">
      <alignment horizontal="center" vertical="center" wrapText="1"/>
    </xf>
    <xf numFmtId="43" fontId="14" fillId="8" borderId="9" xfId="1" applyFont="1" applyFill="1" applyBorder="1" applyAlignment="1" applyProtection="1">
      <alignment horizontal="center" vertical="center" wrapText="1"/>
    </xf>
    <xf numFmtId="43" fontId="11" fillId="0" borderId="18" xfId="1" applyFont="1" applyFill="1" applyBorder="1" applyAlignment="1" applyProtection="1">
      <alignment horizontal="center" vertical="center" wrapText="1"/>
    </xf>
    <xf numFmtId="43" fontId="4" fillId="0" borderId="60" xfId="1" applyFont="1" applyFill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11" fillId="0" borderId="44" xfId="1" applyFont="1" applyFill="1" applyBorder="1" applyAlignment="1" applyProtection="1">
      <alignment horizontal="center" vertical="center" wrapText="1"/>
    </xf>
    <xf numFmtId="43" fontId="15" fillId="0" borderId="48" xfId="1" applyFont="1" applyFill="1" applyBorder="1" applyAlignment="1" applyProtection="1">
      <alignment horizontal="center" vertical="center" wrapText="1"/>
    </xf>
    <xf numFmtId="43" fontId="15" fillId="0" borderId="29" xfId="1" applyFont="1" applyFill="1" applyBorder="1" applyAlignment="1" applyProtection="1">
      <alignment horizontal="center" vertical="center" wrapText="1"/>
    </xf>
    <xf numFmtId="43" fontId="11" fillId="0" borderId="60" xfId="1" applyFont="1" applyFill="1" applyBorder="1" applyAlignment="1" applyProtection="1">
      <alignment horizontal="center" vertical="center" wrapText="1"/>
    </xf>
    <xf numFmtId="43" fontId="11" fillId="0" borderId="10" xfId="1" applyFont="1" applyFill="1" applyBorder="1" applyAlignment="1" applyProtection="1">
      <alignment horizontal="center" vertical="center" wrapText="1"/>
    </xf>
    <xf numFmtId="43" fontId="14" fillId="8" borderId="60" xfId="1" applyFont="1" applyFill="1" applyBorder="1" applyAlignment="1" applyProtection="1">
      <alignment horizontal="center" vertical="center" wrapText="1"/>
    </xf>
    <xf numFmtId="43" fontId="14" fillId="8" borderId="18" xfId="1" applyFont="1" applyFill="1" applyBorder="1" applyAlignment="1" applyProtection="1">
      <alignment horizontal="center" vertical="center" wrapText="1"/>
    </xf>
    <xf numFmtId="43" fontId="14" fillId="4" borderId="9" xfId="1" applyFont="1" applyFill="1" applyBorder="1" applyAlignment="1" applyProtection="1">
      <alignment horizontal="center" vertical="center"/>
    </xf>
    <xf numFmtId="43" fontId="5" fillId="4" borderId="60" xfId="1" applyFont="1" applyFill="1" applyBorder="1" applyAlignment="1" applyProtection="1">
      <alignment horizontal="center" vertical="center"/>
    </xf>
    <xf numFmtId="43" fontId="5" fillId="4" borderId="10" xfId="1" applyFont="1" applyFill="1" applyBorder="1" applyAlignment="1" applyProtection="1">
      <alignment horizontal="center" vertical="center"/>
    </xf>
    <xf numFmtId="43" fontId="5" fillId="4" borderId="9" xfId="1" applyFont="1" applyFill="1" applyBorder="1" applyAlignment="1" applyProtection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72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43" fontId="14" fillId="4" borderId="18" xfId="1" applyFont="1" applyFill="1" applyBorder="1" applyAlignment="1">
      <alignment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5" fillId="3" borderId="18" xfId="1" applyFont="1" applyFill="1" applyBorder="1" applyAlignment="1">
      <alignment horizontal="center" vertical="center" wrapText="1"/>
    </xf>
    <xf numFmtId="43" fontId="14" fillId="0" borderId="44" xfId="1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165" fontId="14" fillId="11" borderId="29" xfId="1" applyNumberFormat="1" applyFont="1" applyFill="1" applyBorder="1" applyAlignment="1">
      <alignment horizontal="center" vertical="center" wrapText="1"/>
    </xf>
    <xf numFmtId="165" fontId="14" fillId="0" borderId="60" xfId="1" applyNumberFormat="1" applyFont="1" applyFill="1" applyBorder="1" applyAlignment="1">
      <alignment horizontal="center" vertical="center" wrapText="1"/>
    </xf>
    <xf numFmtId="43" fontId="15" fillId="0" borderId="48" xfId="1" applyFont="1" applyFill="1" applyBorder="1" applyAlignment="1">
      <alignment horizontal="center" vertical="center"/>
    </xf>
    <xf numFmtId="43" fontId="15" fillId="0" borderId="36" xfId="1" applyFont="1" applyFill="1" applyBorder="1" applyAlignment="1">
      <alignment horizontal="center" vertical="center"/>
    </xf>
    <xf numFmtId="43" fontId="15" fillId="0" borderId="13" xfId="1" applyFont="1" applyFill="1" applyBorder="1" applyAlignment="1">
      <alignment horizontal="center" vertical="center"/>
    </xf>
    <xf numFmtId="43" fontId="14" fillId="0" borderId="72" xfId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72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72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3" fontId="15" fillId="0" borderId="71" xfId="1" applyFont="1" applyBorder="1" applyAlignment="1">
      <alignment horizontal="center" vertical="center" wrapText="1"/>
    </xf>
    <xf numFmtId="43" fontId="15" fillId="0" borderId="17" xfId="1" applyFont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wrapText="1"/>
    </xf>
    <xf numFmtId="165" fontId="14" fillId="8" borderId="46" xfId="0" applyNumberFormat="1" applyFont="1" applyFill="1" applyBorder="1" applyAlignment="1">
      <alignment horizontal="center" vertical="center"/>
    </xf>
    <xf numFmtId="165" fontId="14" fillId="8" borderId="10" xfId="1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65" fontId="15" fillId="4" borderId="16" xfId="0" applyNumberFormat="1" applyFont="1" applyFill="1" applyBorder="1" applyAlignment="1">
      <alignment horizontal="center" vertical="center" wrapText="1"/>
    </xf>
    <xf numFmtId="165" fontId="15" fillId="4" borderId="44" xfId="1" applyNumberFormat="1" applyFont="1" applyFill="1" applyBorder="1" applyAlignment="1">
      <alignment horizontal="center" vertical="center" wrapText="1"/>
    </xf>
    <xf numFmtId="165" fontId="14" fillId="4" borderId="10" xfId="0" applyNumberFormat="1" applyFont="1" applyFill="1" applyBorder="1" applyAlignment="1">
      <alignment horizontal="center" vertical="center" wrapText="1"/>
    </xf>
    <xf numFmtId="43" fontId="14" fillId="4" borderId="10" xfId="1" applyFont="1" applyFill="1" applyBorder="1" applyAlignment="1">
      <alignment horizontal="center" vertical="center" wrapText="1"/>
    </xf>
    <xf numFmtId="43" fontId="15" fillId="4" borderId="13" xfId="1" applyFont="1" applyFill="1" applyBorder="1" applyAlignment="1">
      <alignment horizontal="center" vertical="center" wrapText="1"/>
    </xf>
    <xf numFmtId="43" fontId="15" fillId="4" borderId="16" xfId="1" applyFont="1" applyFill="1" applyBorder="1" applyAlignment="1">
      <alignment horizontal="center" vertical="center" wrapText="1"/>
    </xf>
    <xf numFmtId="165" fontId="14" fillId="4" borderId="10" xfId="1" applyNumberFormat="1" applyFont="1" applyFill="1" applyBorder="1" applyAlignment="1">
      <alignment horizontal="center" vertical="center" wrapText="1"/>
    </xf>
    <xf numFmtId="165" fontId="14" fillId="13" borderId="10" xfId="0" applyNumberFormat="1" applyFont="1" applyFill="1" applyBorder="1" applyAlignment="1">
      <alignment horizontal="center" vertical="center" wrapText="1"/>
    </xf>
    <xf numFmtId="43" fontId="14" fillId="13" borderId="10" xfId="1" applyFont="1" applyFill="1" applyBorder="1" applyAlignment="1">
      <alignment horizontal="center" vertical="center" wrapText="1"/>
    </xf>
    <xf numFmtId="43" fontId="14" fillId="13" borderId="18" xfId="1" applyFont="1" applyFill="1" applyBorder="1" applyAlignment="1">
      <alignment horizontal="center" vertical="center" wrapText="1"/>
    </xf>
    <xf numFmtId="165" fontId="14" fillId="13" borderId="10" xfId="1" applyNumberFormat="1" applyFont="1" applyFill="1" applyBorder="1" applyAlignment="1">
      <alignment horizontal="center" vertical="center" wrapText="1"/>
    </xf>
    <xf numFmtId="43" fontId="15" fillId="0" borderId="49" xfId="1" applyFont="1" applyBorder="1" applyAlignment="1">
      <alignment horizontal="center" vertical="center" wrapText="1"/>
    </xf>
    <xf numFmtId="43" fontId="15" fillId="0" borderId="14" xfId="1" applyFont="1" applyBorder="1" applyAlignment="1">
      <alignment horizontal="center" vertical="center" wrapText="1"/>
    </xf>
    <xf numFmtId="43" fontId="15" fillId="0" borderId="48" xfId="1" applyFont="1" applyFill="1" applyBorder="1" applyAlignment="1" applyProtection="1">
      <alignment horizontal="center" vertical="center"/>
    </xf>
    <xf numFmtId="43" fontId="11" fillId="0" borderId="9" xfId="1" applyFont="1" applyFill="1" applyBorder="1" applyAlignment="1" applyProtection="1">
      <alignment horizontal="center" vertical="center"/>
    </xf>
    <xf numFmtId="43" fontId="11" fillId="0" borderId="44" xfId="1" applyFont="1" applyFill="1" applyBorder="1" applyAlignment="1" applyProtection="1">
      <alignment horizontal="center" vertical="center"/>
    </xf>
    <xf numFmtId="43" fontId="5" fillId="0" borderId="18" xfId="1" applyFont="1" applyFill="1" applyBorder="1" applyAlignment="1" applyProtection="1">
      <alignment horizontal="center" vertical="center"/>
    </xf>
    <xf numFmtId="43" fontId="15" fillId="0" borderId="71" xfId="1" applyFont="1" applyFill="1" applyBorder="1" applyAlignment="1" applyProtection="1">
      <alignment horizontal="center" vertical="center"/>
    </xf>
    <xf numFmtId="43" fontId="11" fillId="0" borderId="10" xfId="1" applyFont="1" applyFill="1" applyBorder="1" applyAlignment="1" applyProtection="1">
      <alignment horizontal="center" vertical="center"/>
    </xf>
    <xf numFmtId="43" fontId="11" fillId="0" borderId="49" xfId="1" applyFont="1" applyFill="1" applyBorder="1" applyAlignment="1" applyProtection="1">
      <alignment horizontal="center" vertical="center"/>
    </xf>
    <xf numFmtId="43" fontId="14" fillId="0" borderId="9" xfId="1" applyFont="1" applyFill="1" applyBorder="1" applyAlignment="1" applyProtection="1">
      <alignment horizontal="center" vertical="center"/>
    </xf>
    <xf numFmtId="43" fontId="5" fillId="0" borderId="60" xfId="1" applyFont="1" applyFill="1" applyBorder="1" applyAlignment="1" applyProtection="1">
      <alignment horizontal="center" vertical="center"/>
    </xf>
    <xf numFmtId="0" fontId="14" fillId="0" borderId="71" xfId="0" applyFont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43" fontId="14" fillId="0" borderId="61" xfId="1" applyFont="1" applyFill="1" applyBorder="1" applyAlignment="1">
      <alignment horizontal="center" vertical="center" wrapText="1"/>
    </xf>
    <xf numFmtId="43" fontId="14" fillId="0" borderId="20" xfId="1" applyFont="1" applyFill="1" applyBorder="1" applyAlignment="1">
      <alignment horizontal="center" vertical="center" wrapText="1"/>
    </xf>
    <xf numFmtId="43" fontId="15" fillId="0" borderId="17" xfId="1" applyFont="1" applyFill="1" applyBorder="1" applyAlignment="1">
      <alignment horizontal="center" vertical="center" wrapText="1"/>
    </xf>
    <xf numFmtId="43" fontId="15" fillId="3" borderId="60" xfId="1" applyFont="1" applyFill="1" applyBorder="1" applyAlignment="1">
      <alignment horizontal="center" vertical="center" wrapText="1"/>
    </xf>
    <xf numFmtId="43" fontId="15" fillId="3" borderId="10" xfId="1" applyFont="1" applyFill="1" applyBorder="1" applyAlignment="1">
      <alignment horizontal="center" vertical="center" wrapText="1"/>
    </xf>
    <xf numFmtId="43" fontId="15" fillId="3" borderId="9" xfId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43" fontId="14" fillId="10" borderId="60" xfId="1" applyFont="1" applyFill="1" applyBorder="1" applyAlignment="1">
      <alignment horizontal="center" vertical="center" wrapText="1"/>
    </xf>
    <xf numFmtId="43" fontId="14" fillId="10" borderId="10" xfId="1" applyFont="1" applyFill="1" applyBorder="1" applyAlignment="1">
      <alignment horizontal="center" vertical="center" wrapText="1"/>
    </xf>
    <xf numFmtId="43" fontId="14" fillId="10" borderId="60" xfId="1" applyFont="1" applyFill="1" applyBorder="1" applyAlignment="1">
      <alignment horizontal="center" vertical="center"/>
    </xf>
    <xf numFmtId="43" fontId="15" fillId="4" borderId="8" xfId="1" applyFont="1" applyFill="1" applyBorder="1" applyAlignment="1">
      <alignment horizontal="center" vertical="center"/>
    </xf>
    <xf numFmtId="43" fontId="14" fillId="0" borderId="44" xfId="1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3" fontId="15" fillId="5" borderId="18" xfId="1" applyFont="1" applyFill="1" applyBorder="1" applyAlignment="1">
      <alignment horizontal="center" vertical="center" wrapText="1"/>
    </xf>
    <xf numFmtId="43" fontId="15" fillId="0" borderId="9" xfId="1" applyFont="1" applyFill="1" applyBorder="1" applyAlignment="1" applyProtection="1">
      <alignment horizontal="center" vertical="center"/>
    </xf>
    <xf numFmtId="43" fontId="11" fillId="0" borderId="60" xfId="1" applyFont="1" applyFill="1" applyBorder="1" applyAlignment="1" applyProtection="1">
      <alignment horizontal="center" vertical="center"/>
    </xf>
    <xf numFmtId="43" fontId="14" fillId="8" borderId="9" xfId="1" applyFont="1" applyFill="1" applyBorder="1" applyAlignment="1" applyProtection="1">
      <alignment horizontal="center" vertical="center"/>
    </xf>
    <xf numFmtId="43" fontId="5" fillId="8" borderId="60" xfId="1" applyFont="1" applyFill="1" applyBorder="1" applyAlignment="1" applyProtection="1">
      <alignment horizontal="center" vertical="center"/>
    </xf>
    <xf numFmtId="43" fontId="5" fillId="8" borderId="18" xfId="1" applyFont="1" applyFill="1" applyBorder="1" applyAlignment="1" applyProtection="1">
      <alignment horizontal="center" vertical="center"/>
    </xf>
    <xf numFmtId="164" fontId="15" fillId="0" borderId="70" xfId="0" applyNumberFormat="1" applyFont="1" applyBorder="1" applyAlignment="1">
      <alignment horizontal="center" vertical="center" wrapText="1"/>
    </xf>
    <xf numFmtId="164" fontId="15" fillId="0" borderId="50" xfId="0" applyNumberFormat="1" applyFont="1" applyBorder="1" applyAlignment="1">
      <alignment horizontal="center" vertical="center" wrapText="1"/>
    </xf>
    <xf numFmtId="43" fontId="14" fillId="8" borderId="29" xfId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12" borderId="19" xfId="0" applyNumberFormat="1" applyFont="1" applyFill="1" applyBorder="1" applyAlignment="1">
      <alignment horizontal="center" vertical="center" wrapText="1"/>
    </xf>
    <xf numFmtId="0" fontId="14" fillId="12" borderId="30" xfId="0" applyNumberFormat="1" applyFont="1" applyFill="1" applyBorder="1" applyAlignment="1">
      <alignment horizontal="center" vertical="center" wrapText="1"/>
    </xf>
    <xf numFmtId="0" fontId="14" fillId="12" borderId="12" xfId="0" applyNumberFormat="1" applyFont="1" applyFill="1" applyBorder="1" applyAlignment="1">
      <alignment horizontal="center" vertical="center" wrapText="1"/>
    </xf>
    <xf numFmtId="0" fontId="14" fillId="0" borderId="20" xfId="0" applyNumberFormat="1" applyFont="1" applyFill="1" applyBorder="1" applyAlignment="1">
      <alignment horizontal="left" vertical="center" wrapText="1" indent="2"/>
    </xf>
    <xf numFmtId="0" fontId="14" fillId="0" borderId="31" xfId="0" applyNumberFormat="1" applyFont="1" applyFill="1" applyBorder="1" applyAlignment="1">
      <alignment horizontal="left" vertical="center" wrapText="1" indent="2"/>
    </xf>
    <xf numFmtId="0" fontId="14" fillId="0" borderId="13" xfId="0" applyNumberFormat="1" applyFont="1" applyFill="1" applyBorder="1" applyAlignment="1">
      <alignment horizontal="left" vertical="center" wrapText="1" indent="2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43" xfId="0" applyNumberFormat="1" applyFont="1" applyBorder="1" applyAlignment="1">
      <alignment horizontal="center" vertical="center" wrapText="1"/>
    </xf>
    <xf numFmtId="0" fontId="14" fillId="0" borderId="44" xfId="0" applyNumberFormat="1" applyFont="1" applyBorder="1" applyAlignment="1">
      <alignment horizontal="center" vertical="center" wrapText="1"/>
    </xf>
    <xf numFmtId="17" fontId="14" fillId="0" borderId="19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" fontId="14" fillId="0" borderId="59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35" fillId="0" borderId="61" xfId="0" applyFont="1" applyFill="1" applyBorder="1" applyAlignment="1">
      <alignment horizontal="left" vertical="center" wrapText="1"/>
    </xf>
    <xf numFmtId="0" fontId="35" fillId="0" borderId="46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 wrapText="1"/>
    </xf>
    <xf numFmtId="0" fontId="14" fillId="0" borderId="30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left" vertical="center" wrapText="1"/>
    </xf>
    <xf numFmtId="0" fontId="14" fillId="0" borderId="13" xfId="0" applyNumberFormat="1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19" xfId="0" applyNumberFormat="1" applyFont="1" applyBorder="1" applyAlignment="1">
      <alignment horizontal="center" vertical="center" wrapText="1"/>
    </xf>
    <xf numFmtId="0" fontId="14" fillId="0" borderId="58" xfId="0" applyNumberFormat="1" applyFont="1" applyBorder="1" applyAlignment="1">
      <alignment horizontal="center" vertical="center" wrapText="1"/>
    </xf>
    <xf numFmtId="0" fontId="14" fillId="0" borderId="20" xfId="0" applyNumberFormat="1" applyFont="1" applyBorder="1" applyAlignment="1">
      <alignment horizontal="left" vertical="center" wrapText="1"/>
    </xf>
    <xf numFmtId="0" fontId="14" fillId="0" borderId="57" xfId="0" applyNumberFormat="1" applyFont="1" applyBorder="1" applyAlignment="1">
      <alignment horizontal="left" vertical="center" wrapText="1"/>
    </xf>
    <xf numFmtId="0" fontId="14" fillId="0" borderId="67" xfId="0" applyNumberFormat="1" applyFont="1" applyBorder="1" applyAlignment="1">
      <alignment horizontal="center" vertical="center" wrapText="1"/>
    </xf>
    <xf numFmtId="17" fontId="14" fillId="0" borderId="19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" fontId="14" fillId="0" borderId="59" xfId="0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left" vertical="center" wrapText="1"/>
    </xf>
    <xf numFmtId="0" fontId="8" fillId="0" borderId="61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37" fillId="0" borderId="61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48" xfId="0" applyFont="1" applyFill="1" applyBorder="1" applyAlignment="1">
      <alignment horizontal="left" vertical="center" wrapText="1"/>
    </xf>
    <xf numFmtId="0" fontId="14" fillId="0" borderId="10" xfId="0" applyNumberFormat="1" applyFont="1" applyBorder="1" applyAlignment="1">
      <alignment horizontal="left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4" fillId="0" borderId="20" xfId="0" applyNumberFormat="1" applyFont="1" applyBorder="1" applyAlignment="1">
      <alignment horizontal="left" vertical="center" wrapText="1" indent="2"/>
    </xf>
    <xf numFmtId="0" fontId="14" fillId="0" borderId="31" xfId="0" applyNumberFormat="1" applyFont="1" applyBorder="1" applyAlignment="1">
      <alignment horizontal="left" vertical="center" wrapText="1" indent="2"/>
    </xf>
    <xf numFmtId="0" fontId="14" fillId="0" borderId="13" xfId="0" applyNumberFormat="1" applyFont="1" applyBorder="1" applyAlignment="1">
      <alignment horizontal="left" vertical="center" wrapText="1" indent="2"/>
    </xf>
    <xf numFmtId="0" fontId="14" fillId="0" borderId="44" xfId="0" applyFont="1" applyBorder="1" applyAlignment="1">
      <alignment horizontal="left" vertical="center" wrapText="1"/>
    </xf>
    <xf numFmtId="0" fontId="14" fillId="0" borderId="20" xfId="0" applyNumberFormat="1" applyFont="1" applyFill="1" applyBorder="1" applyAlignment="1">
      <alignment horizontal="left" vertical="center" wrapText="1"/>
    </xf>
    <xf numFmtId="0" fontId="14" fillId="0" borderId="31" xfId="0" applyNumberFormat="1" applyFont="1" applyFill="1" applyBorder="1" applyAlignment="1">
      <alignment horizontal="left" vertical="center" wrapText="1"/>
    </xf>
    <xf numFmtId="0" fontId="14" fillId="0" borderId="13" xfId="0" applyNumberFormat="1" applyFont="1" applyFill="1" applyBorder="1" applyAlignment="1">
      <alignment horizontal="left" vertical="center" wrapText="1"/>
    </xf>
    <xf numFmtId="0" fontId="14" fillId="0" borderId="22" xfId="0" applyNumberFormat="1" applyFont="1" applyFill="1" applyBorder="1" applyAlignment="1">
      <alignment horizontal="center" vertical="center" wrapText="1"/>
    </xf>
    <xf numFmtId="0" fontId="14" fillId="0" borderId="43" xfId="0" applyNumberFormat="1" applyFont="1" applyFill="1" applyBorder="1" applyAlignment="1">
      <alignment horizontal="center" vertical="center" wrapText="1"/>
    </xf>
    <xf numFmtId="0" fontId="14" fillId="0" borderId="44" xfId="0" applyNumberFormat="1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15" fillId="7" borderId="9" xfId="0" applyNumberFormat="1" applyFont="1" applyFill="1" applyBorder="1" applyAlignment="1">
      <alignment horizontal="center" vertical="center" wrapText="1"/>
    </xf>
    <xf numFmtId="0" fontId="15" fillId="7" borderId="10" xfId="0" applyNumberFormat="1" applyFont="1" applyFill="1" applyBorder="1" applyAlignment="1">
      <alignment horizontal="left" vertical="center" wrapText="1"/>
    </xf>
    <xf numFmtId="0" fontId="14" fillId="7" borderId="11" xfId="0" applyNumberFormat="1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left" vertical="center" wrapText="1"/>
    </xf>
    <xf numFmtId="0" fontId="14" fillId="0" borderId="72" xfId="0" applyNumberFormat="1" applyFont="1" applyFill="1" applyBorder="1" applyAlignment="1">
      <alignment horizontal="left" vertical="center" wrapText="1"/>
    </xf>
    <xf numFmtId="0" fontId="14" fillId="0" borderId="49" xfId="0" applyNumberFormat="1" applyFont="1" applyFill="1" applyBorder="1" applyAlignment="1">
      <alignment horizontal="left" vertical="center" wrapText="1"/>
    </xf>
    <xf numFmtId="16" fontId="15" fillId="7" borderId="19" xfId="0" applyNumberFormat="1" applyFont="1" applyFill="1" applyBorder="1" applyAlignment="1">
      <alignment horizontal="center" vertical="center" wrapText="1"/>
    </xf>
    <xf numFmtId="0" fontId="15" fillId="7" borderId="30" xfId="0" applyNumberFormat="1" applyFont="1" applyFill="1" applyBorder="1" applyAlignment="1">
      <alignment horizontal="center" vertical="center" wrapText="1"/>
    </xf>
    <xf numFmtId="0" fontId="15" fillId="7" borderId="12" xfId="0" applyNumberFormat="1" applyFont="1" applyFill="1" applyBorder="1" applyAlignment="1">
      <alignment horizontal="center" vertical="center" wrapText="1"/>
    </xf>
    <xf numFmtId="0" fontId="15" fillId="7" borderId="20" xfId="0" applyNumberFormat="1" applyFont="1" applyFill="1" applyBorder="1" applyAlignment="1">
      <alignment horizontal="left" vertical="center" wrapText="1"/>
    </xf>
    <xf numFmtId="0" fontId="15" fillId="7" borderId="31" xfId="0" applyNumberFormat="1" applyFont="1" applyFill="1" applyBorder="1" applyAlignment="1">
      <alignment horizontal="left" vertical="center" wrapText="1"/>
    </xf>
    <xf numFmtId="0" fontId="15" fillId="7" borderId="13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wrapText="1"/>
    </xf>
    <xf numFmtId="0" fontId="14" fillId="0" borderId="30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17" fontId="14" fillId="0" borderId="20" xfId="0" applyNumberFormat="1" applyFont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4" fillId="0" borderId="20" xfId="0" applyNumberFormat="1" applyFont="1" applyBorder="1" applyAlignment="1">
      <alignment vertical="center" wrapText="1"/>
    </xf>
    <xf numFmtId="0" fontId="14" fillId="0" borderId="31" xfId="0" applyNumberFormat="1" applyFont="1" applyBorder="1" applyAlignment="1">
      <alignment vertical="center" wrapText="1"/>
    </xf>
    <xf numFmtId="0" fontId="14" fillId="0" borderId="13" xfId="0" applyNumberFormat="1" applyFont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15" fillId="7" borderId="19" xfId="0" applyNumberFormat="1" applyFont="1" applyFill="1" applyBorder="1" applyAlignment="1">
      <alignment horizontal="center" vertical="center" wrapText="1"/>
    </xf>
    <xf numFmtId="0" fontId="14" fillId="7" borderId="22" xfId="0" applyNumberFormat="1" applyFont="1" applyFill="1" applyBorder="1" applyAlignment="1">
      <alignment horizontal="center" vertical="center" wrapText="1"/>
    </xf>
    <xf numFmtId="0" fontId="14" fillId="7" borderId="43" xfId="0" applyNumberFormat="1" applyFont="1" applyFill="1" applyBorder="1" applyAlignment="1">
      <alignment horizontal="center" vertical="center" wrapText="1"/>
    </xf>
    <xf numFmtId="0" fontId="14" fillId="7" borderId="44" xfId="0" applyNumberFormat="1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58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15" fillId="4" borderId="9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74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63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65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46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4" fillId="7" borderId="20" xfId="0" applyNumberFormat="1" applyFont="1" applyFill="1" applyBorder="1" applyAlignment="1">
      <alignment horizontal="left" vertical="center" wrapText="1"/>
    </xf>
    <xf numFmtId="0" fontId="14" fillId="7" borderId="31" xfId="0" applyNumberFormat="1" applyFont="1" applyFill="1" applyBorder="1" applyAlignment="1">
      <alignment horizontal="left" vertical="center" wrapText="1"/>
    </xf>
    <xf numFmtId="0" fontId="14" fillId="7" borderId="13" xfId="0" applyNumberFormat="1" applyFont="1" applyFill="1" applyBorder="1" applyAlignment="1">
      <alignment horizontal="left" vertical="center" wrapText="1"/>
    </xf>
    <xf numFmtId="14" fontId="14" fillId="0" borderId="19" xfId="0" applyNumberFormat="1" applyFont="1" applyBorder="1" applyAlignment="1">
      <alignment horizontal="center" vertical="center" wrapText="1"/>
    </xf>
    <xf numFmtId="14" fontId="14" fillId="0" borderId="30" xfId="0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4" fillId="7" borderId="10" xfId="0" applyNumberFormat="1" applyFont="1" applyFill="1" applyBorder="1" applyAlignment="1">
      <alignment horizontal="center" vertical="center" wrapText="1"/>
    </xf>
    <xf numFmtId="17" fontId="14" fillId="0" borderId="30" xfId="0" applyNumberFormat="1" applyFont="1" applyBorder="1" applyAlignment="1">
      <alignment horizontal="center" vertical="center" wrapText="1"/>
    </xf>
    <xf numFmtId="17" fontId="14" fillId="0" borderId="35" xfId="0" applyNumberFormat="1" applyFont="1" applyBorder="1" applyAlignment="1">
      <alignment horizontal="center" vertical="center" wrapText="1"/>
    </xf>
    <xf numFmtId="0" fontId="14" fillId="0" borderId="57" xfId="0" applyNumberFormat="1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14" xfId="0" applyNumberFormat="1" applyFont="1" applyFill="1" applyBorder="1" applyAlignment="1">
      <alignment horizontal="left" vertical="center" wrapText="1"/>
    </xf>
    <xf numFmtId="0" fontId="14" fillId="0" borderId="16" xfId="0" applyNumberFormat="1" applyFont="1" applyFill="1" applyBorder="1" applyAlignment="1">
      <alignment horizontal="left" vertical="center" wrapText="1"/>
    </xf>
    <xf numFmtId="0" fontId="14" fillId="0" borderId="17" xfId="0" applyNumberFormat="1" applyFont="1" applyFill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left" vertical="center" wrapText="1"/>
    </xf>
    <xf numFmtId="0" fontId="7" fillId="0" borderId="43" xfId="0" applyNumberFormat="1" applyFont="1" applyBorder="1" applyAlignment="1">
      <alignment horizontal="left" vertical="center" wrapText="1"/>
    </xf>
    <xf numFmtId="0" fontId="7" fillId="0" borderId="44" xfId="0" applyNumberFormat="1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7" borderId="14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left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38" xfId="0" applyNumberFormat="1" applyFont="1" applyBorder="1" applyAlignment="1">
      <alignment horizontal="center" vertical="center" wrapText="1"/>
    </xf>
    <xf numFmtId="0" fontId="14" fillId="0" borderId="39" xfId="0" applyNumberFormat="1" applyFont="1" applyBorder="1" applyAlignment="1">
      <alignment horizontal="left" vertical="center" wrapText="1"/>
    </xf>
    <xf numFmtId="0" fontId="14" fillId="0" borderId="40" xfId="0" applyNumberFormat="1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43" fontId="14" fillId="0" borderId="43" xfId="1" applyFont="1" applyBorder="1" applyAlignment="1">
      <alignment horizontal="center" vertical="center" wrapText="1"/>
    </xf>
    <xf numFmtId="43" fontId="14" fillId="0" borderId="67" xfId="1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14" fillId="0" borderId="22" xfId="0" applyNumberFormat="1" applyFont="1" applyBorder="1" applyAlignment="1">
      <alignment horizontal="left" vertical="center" wrapText="1"/>
    </xf>
    <xf numFmtId="0" fontId="14" fillId="0" borderId="43" xfId="0" applyNumberFormat="1" applyFont="1" applyBorder="1" applyAlignment="1">
      <alignment horizontal="left" vertical="center" wrapText="1"/>
    </xf>
    <xf numFmtId="0" fontId="14" fillId="0" borderId="44" xfId="0" applyNumberFormat="1" applyFont="1" applyBorder="1" applyAlignment="1">
      <alignment horizontal="left" vertical="center" wrapText="1"/>
    </xf>
    <xf numFmtId="43" fontId="14" fillId="0" borderId="22" xfId="1" applyFont="1" applyBorder="1" applyAlignment="1">
      <alignment horizontal="center" vertical="center" wrapText="1"/>
    </xf>
    <xf numFmtId="43" fontId="14" fillId="0" borderId="44" xfId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wrapText="1"/>
    </xf>
    <xf numFmtId="0" fontId="25" fillId="0" borderId="0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14" fillId="0" borderId="59" xfId="0" applyNumberFormat="1" applyFont="1" applyBorder="1" applyAlignment="1">
      <alignment horizontal="center" vertical="center" wrapText="1"/>
    </xf>
    <xf numFmtId="0" fontId="14" fillId="0" borderId="35" xfId="0" applyNumberFormat="1" applyFont="1" applyBorder="1" applyAlignment="1">
      <alignment horizontal="center" vertical="center" wrapText="1"/>
    </xf>
    <xf numFmtId="0" fontId="14" fillId="0" borderId="36" xfId="0" applyNumberFormat="1" applyFont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left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34" xfId="0" applyFont="1" applyFill="1" applyBorder="1" applyAlignment="1">
      <alignment horizontal="left" vertical="center" wrapText="1"/>
    </xf>
    <xf numFmtId="0" fontId="18" fillId="3" borderId="35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7" borderId="19" xfId="0" applyNumberFormat="1" applyFont="1" applyFill="1" applyBorder="1" applyAlignment="1">
      <alignment horizontal="center" vertical="center" wrapText="1"/>
    </xf>
    <xf numFmtId="0" fontId="14" fillId="7" borderId="30" xfId="0" applyNumberFormat="1" applyFont="1" applyFill="1" applyBorder="1" applyAlignment="1">
      <alignment horizontal="center" vertical="center" wrapText="1"/>
    </xf>
    <xf numFmtId="0" fontId="14" fillId="7" borderId="12" xfId="0" applyNumberFormat="1" applyFont="1" applyFill="1" applyBorder="1" applyAlignment="1">
      <alignment horizontal="center" vertical="center" wrapText="1"/>
    </xf>
    <xf numFmtId="0" fontId="14" fillId="7" borderId="59" xfId="0" applyNumberFormat="1" applyFont="1" applyFill="1" applyBorder="1" applyAlignment="1">
      <alignment horizontal="center" vertical="center" wrapText="1"/>
    </xf>
    <xf numFmtId="0" fontId="14" fillId="7" borderId="35" xfId="0" applyNumberFormat="1" applyFont="1" applyFill="1" applyBorder="1" applyAlignment="1">
      <alignment horizontal="center" vertical="center" wrapText="1"/>
    </xf>
    <xf numFmtId="0" fontId="14" fillId="7" borderId="36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7" borderId="21" xfId="0" applyNumberFormat="1" applyFont="1" applyFill="1" applyBorder="1" applyAlignment="1">
      <alignment horizontal="center" vertical="center" wrapText="1"/>
    </xf>
    <xf numFmtId="0" fontId="14" fillId="7" borderId="32" xfId="0" applyNumberFormat="1" applyFont="1" applyFill="1" applyBorder="1" applyAlignment="1">
      <alignment horizontal="center" vertical="center" wrapText="1"/>
    </xf>
    <xf numFmtId="0" fontId="14" fillId="7" borderId="10" xfId="0" applyNumberFormat="1" applyFont="1" applyFill="1" applyBorder="1" applyAlignment="1">
      <alignment horizontal="left" vertical="center" wrapText="1"/>
    </xf>
    <xf numFmtId="0" fontId="14" fillId="0" borderId="57" xfId="0" applyNumberFormat="1" applyFont="1" applyBorder="1" applyAlignment="1">
      <alignment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67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14" fillId="0" borderId="57" xfId="0" applyNumberFormat="1" applyFont="1" applyBorder="1" applyAlignment="1">
      <alignment horizontal="left" vertical="center" wrapText="1" indent="2"/>
    </xf>
    <xf numFmtId="0" fontId="14" fillId="0" borderId="49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left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49" fontId="14" fillId="0" borderId="58" xfId="0" applyNumberFormat="1" applyFont="1" applyBorder="1" applyAlignment="1">
      <alignment horizontal="center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 wrapText="1"/>
    </xf>
    <xf numFmtId="164" fontId="14" fillId="2" borderId="71" xfId="1" applyNumberFormat="1" applyFont="1" applyFill="1" applyBorder="1" applyAlignment="1">
      <alignment horizontal="left" vertical="center"/>
    </xf>
    <xf numFmtId="164" fontId="14" fillId="2" borderId="72" xfId="1" applyNumberFormat="1" applyFont="1" applyFill="1" applyBorder="1" applyAlignment="1">
      <alignment horizontal="left" vertical="center"/>
    </xf>
    <xf numFmtId="164" fontId="14" fillId="2" borderId="49" xfId="1" applyNumberFormat="1" applyFont="1" applyFill="1" applyBorder="1" applyAlignment="1">
      <alignment horizontal="left" vertical="center"/>
    </xf>
    <xf numFmtId="0" fontId="14" fillId="0" borderId="10" xfId="0" applyNumberFormat="1" applyFont="1" applyBorder="1" applyAlignment="1">
      <alignment horizontal="left" vertical="center" wrapText="1" indent="2"/>
    </xf>
    <xf numFmtId="0" fontId="14" fillId="2" borderId="11" xfId="0" applyNumberFormat="1" applyFont="1" applyFill="1" applyBorder="1" applyAlignment="1">
      <alignment horizontal="left" vertical="center" wrapText="1"/>
    </xf>
    <xf numFmtId="0" fontId="14" fillId="0" borderId="60" xfId="0" applyNumberFormat="1" applyFont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left" vertical="center" wrapText="1"/>
    </xf>
    <xf numFmtId="0" fontId="15" fillId="4" borderId="3" xfId="0" applyNumberFormat="1" applyFont="1" applyFill="1" applyBorder="1" applyAlignment="1">
      <alignment horizontal="left" vertical="center" wrapText="1"/>
    </xf>
    <xf numFmtId="0" fontId="15" fillId="4" borderId="10" xfId="0" applyNumberFormat="1" applyFont="1" applyFill="1" applyBorder="1" applyAlignment="1">
      <alignment horizontal="left" vertical="center" wrapText="1"/>
    </xf>
    <xf numFmtId="0" fontId="14" fillId="4" borderId="8" xfId="0" applyNumberFormat="1" applyFont="1" applyFill="1" applyBorder="1" applyAlignment="1">
      <alignment horizontal="center" vertical="center" wrapText="1"/>
    </xf>
    <xf numFmtId="0" fontId="14" fillId="4" borderId="18" xfId="0" applyNumberFormat="1" applyFont="1" applyFill="1" applyBorder="1" applyAlignment="1">
      <alignment horizontal="center" vertical="center" wrapText="1"/>
    </xf>
    <xf numFmtId="0" fontId="14" fillId="4" borderId="69" xfId="0" applyNumberFormat="1" applyFont="1" applyFill="1" applyBorder="1" applyAlignment="1">
      <alignment horizontal="center" vertical="center" wrapText="1"/>
    </xf>
    <xf numFmtId="0" fontId="14" fillId="4" borderId="60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4" borderId="10" xfId="0" applyNumberFormat="1" applyFont="1" applyFill="1" applyBorder="1" applyAlignment="1">
      <alignment horizontal="center" vertical="center" wrapText="1"/>
    </xf>
    <xf numFmtId="0" fontId="14" fillId="4" borderId="4" xfId="0" applyNumberFormat="1" applyFont="1" applyFill="1" applyBorder="1" applyAlignment="1">
      <alignment horizontal="center" vertical="center" wrapText="1"/>
    </xf>
    <xf numFmtId="0" fontId="14" fillId="4" borderId="11" xfId="0" applyNumberFormat="1" applyFont="1" applyFill="1" applyBorder="1" applyAlignment="1">
      <alignment horizontal="center" vertical="center" wrapText="1"/>
    </xf>
    <xf numFmtId="0" fontId="14" fillId="0" borderId="67" xfId="0" applyNumberFormat="1" applyFont="1" applyFill="1" applyBorder="1" applyAlignment="1">
      <alignment horizontal="center" vertical="center" wrapText="1"/>
    </xf>
    <xf numFmtId="0" fontId="14" fillId="7" borderId="18" xfId="0" applyNumberFormat="1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5" fillId="4" borderId="69" xfId="0" applyFont="1" applyFill="1" applyBorder="1" applyAlignment="1">
      <alignment horizontal="center" vertical="center" wrapText="1"/>
    </xf>
    <xf numFmtId="0" fontId="15" fillId="4" borderId="6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14" fontId="14" fillId="0" borderId="60" xfId="0" applyNumberFormat="1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7" borderId="6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29" fillId="0" borderId="0" xfId="0" applyFont="1" applyAlignment="1">
      <alignment horizontal="right" wrapText="1"/>
    </xf>
    <xf numFmtId="0" fontId="26" fillId="0" borderId="0" xfId="0" applyFont="1"/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left" vertical="center" wrapText="1"/>
    </xf>
    <xf numFmtId="0" fontId="14" fillId="2" borderId="43" xfId="0" applyNumberFormat="1" applyFont="1" applyFill="1" applyBorder="1" applyAlignment="1">
      <alignment horizontal="left" vertical="center" wrapText="1"/>
    </xf>
    <xf numFmtId="0" fontId="14" fillId="2" borderId="44" xfId="0" applyNumberFormat="1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4" fillId="4" borderId="69" xfId="0" applyFont="1" applyFill="1" applyBorder="1" applyAlignment="1">
      <alignment horizontal="center" vertical="center" wrapText="1"/>
    </xf>
    <xf numFmtId="0" fontId="14" fillId="4" borderId="6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22" fillId="0" borderId="11" xfId="0" applyNumberFormat="1" applyFont="1" applyBorder="1" applyAlignment="1">
      <alignment horizontal="left" vertical="center" wrapText="1"/>
    </xf>
    <xf numFmtId="0" fontId="22" fillId="0" borderId="72" xfId="0" applyNumberFormat="1" applyFont="1" applyBorder="1" applyAlignment="1">
      <alignment horizontal="left" vertical="center" wrapText="1"/>
    </xf>
    <xf numFmtId="0" fontId="22" fillId="0" borderId="49" xfId="0" applyNumberFormat="1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2" borderId="22" xfId="0" applyNumberFormat="1" applyFont="1" applyFill="1" applyBorder="1" applyAlignment="1">
      <alignment horizontal="center" vertical="center" wrapText="1"/>
    </xf>
    <xf numFmtId="0" fontId="14" fillId="2" borderId="43" xfId="0" applyNumberFormat="1" applyFont="1" applyFill="1" applyBorder="1" applyAlignment="1">
      <alignment horizontal="center" vertical="center" wrapText="1"/>
    </xf>
    <xf numFmtId="0" fontId="14" fillId="2" borderId="44" xfId="0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7" borderId="13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left" vertical="center" wrapText="1"/>
    </xf>
    <xf numFmtId="0" fontId="14" fillId="0" borderId="18" xfId="0" applyNumberFormat="1" applyFont="1" applyFill="1" applyBorder="1" applyAlignment="1">
      <alignment horizontal="left" vertical="center" wrapText="1"/>
    </xf>
    <xf numFmtId="0" fontId="14" fillId="0" borderId="50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 wrapText="1"/>
    </xf>
    <xf numFmtId="0" fontId="8" fillId="0" borderId="67" xfId="0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0" xfId="0" applyNumberFormat="1" applyFont="1" applyFill="1" applyBorder="1" applyAlignment="1">
      <alignment horizontal="left" vertical="center" wrapText="1" indent="2"/>
    </xf>
    <xf numFmtId="49" fontId="14" fillId="0" borderId="60" xfId="0" applyNumberFormat="1" applyFont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left" vertical="center" wrapText="1"/>
    </xf>
    <xf numFmtId="0" fontId="14" fillId="0" borderId="50" xfId="0" applyNumberFormat="1" applyFont="1" applyFill="1" applyBorder="1" applyAlignment="1">
      <alignment horizontal="left" vertical="center" wrapText="1"/>
    </xf>
    <xf numFmtId="0" fontId="35" fillId="0" borderId="61" xfId="0" applyFont="1" applyBorder="1" applyAlignment="1">
      <alignment horizontal="left" vertical="center" wrapText="1"/>
    </xf>
    <xf numFmtId="0" fontId="35" fillId="0" borderId="46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14" fontId="14" fillId="0" borderId="60" xfId="0" applyNumberFormat="1" applyFont="1" applyFill="1" applyBorder="1" applyAlignment="1">
      <alignment horizontal="center" vertical="center" wrapText="1"/>
    </xf>
    <xf numFmtId="0" fontId="14" fillId="0" borderId="60" xfId="0" applyNumberFormat="1" applyFont="1" applyFill="1" applyBorder="1" applyAlignment="1">
      <alignment horizontal="center" vertical="center" wrapText="1"/>
    </xf>
    <xf numFmtId="14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7" fontId="14" fillId="0" borderId="60" xfId="0" applyNumberFormat="1" applyFont="1" applyBorder="1" applyAlignment="1">
      <alignment horizontal="center" vertical="center" wrapText="1"/>
    </xf>
    <xf numFmtId="17" fontId="14" fillId="0" borderId="10" xfId="0" applyNumberFormat="1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4" fillId="2" borderId="14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4" fillId="2" borderId="21" xfId="0" applyNumberFormat="1" applyFont="1" applyFill="1" applyBorder="1" applyAlignment="1">
      <alignment horizontal="left" vertical="center" wrapText="1"/>
    </xf>
    <xf numFmtId="0" fontId="14" fillId="2" borderId="32" xfId="0" applyNumberFormat="1" applyFont="1" applyFill="1" applyBorder="1" applyAlignment="1">
      <alignment horizontal="left" vertical="center" wrapText="1"/>
    </xf>
    <xf numFmtId="0" fontId="14" fillId="2" borderId="14" xfId="0" applyNumberFormat="1" applyFont="1" applyFill="1" applyBorder="1" applyAlignment="1">
      <alignment horizontal="left" vertical="center" wrapText="1"/>
    </xf>
    <xf numFmtId="0" fontId="16" fillId="4" borderId="74" xfId="0" applyFont="1" applyFill="1" applyBorder="1" applyAlignment="1">
      <alignment horizontal="center" vertical="center" wrapText="1"/>
    </xf>
    <xf numFmtId="0" fontId="16" fillId="4" borderId="49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164" fontId="14" fillId="2" borderId="71" xfId="1" applyNumberFormat="1" applyFont="1" applyFill="1" applyBorder="1" applyAlignment="1">
      <alignment horizontal="center" vertical="center"/>
    </xf>
    <xf numFmtId="164" fontId="14" fillId="2" borderId="72" xfId="1" applyNumberFormat="1" applyFont="1" applyFill="1" applyBorder="1" applyAlignment="1">
      <alignment horizontal="center" vertical="center"/>
    </xf>
    <xf numFmtId="164" fontId="14" fillId="2" borderId="49" xfId="1" applyNumberFormat="1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38" xfId="0" applyFont="1" applyFill="1" applyBorder="1" applyAlignment="1">
      <alignment horizontal="left" vertical="center" wrapText="1"/>
    </xf>
    <xf numFmtId="0" fontId="15" fillId="3" borderId="39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69" xfId="0" applyFont="1" applyFill="1" applyBorder="1" applyAlignment="1">
      <alignment horizontal="center" vertical="center" wrapText="1"/>
    </xf>
    <xf numFmtId="0" fontId="14" fillId="3" borderId="60" xfId="0" applyFont="1" applyFill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4" fillId="0" borderId="10" xfId="0" applyFont="1" applyBorder="1" applyAlignment="1">
      <alignment horizontal="left" vertical="center" wrapText="1"/>
    </xf>
    <xf numFmtId="0" fontId="15" fillId="0" borderId="31" xfId="0" applyNumberFormat="1" applyFont="1" applyBorder="1" applyAlignment="1">
      <alignment horizontal="left" vertical="center" wrapText="1"/>
    </xf>
    <xf numFmtId="0" fontId="14" fillId="2" borderId="41" xfId="0" applyNumberFormat="1" applyFont="1" applyFill="1" applyBorder="1" applyAlignment="1">
      <alignment horizontal="left" vertical="center" wrapText="1"/>
    </xf>
    <xf numFmtId="0" fontId="16" fillId="0" borderId="50" xfId="0" applyFont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left" vertical="center" wrapText="1"/>
    </xf>
    <xf numFmtId="0" fontId="14" fillId="0" borderId="32" xfId="0" applyNumberFormat="1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5" fillId="0" borderId="39" xfId="0" applyNumberFormat="1" applyFont="1" applyBorder="1" applyAlignment="1">
      <alignment horizontal="left" vertical="center" wrapText="1"/>
    </xf>
    <xf numFmtId="17" fontId="14" fillId="0" borderId="70" xfId="0" applyNumberFormat="1" applyFont="1" applyBorder="1" applyAlignment="1">
      <alignment horizontal="center" vertical="center" wrapText="1"/>
    </xf>
    <xf numFmtId="17" fontId="14" fillId="0" borderId="39" xfId="0" applyNumberFormat="1" applyFont="1" applyBorder="1" applyAlignment="1">
      <alignment horizontal="center" vertical="center" wrapText="1"/>
    </xf>
    <xf numFmtId="0" fontId="14" fillId="2" borderId="67" xfId="0" applyNumberFormat="1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17" fontId="14" fillId="0" borderId="20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4" fontId="14" fillId="2" borderId="19" xfId="0" applyNumberFormat="1" applyFont="1" applyFill="1" applyBorder="1" applyAlignment="1">
      <alignment horizontal="center" vertical="center" wrapText="1"/>
    </xf>
    <xf numFmtId="14" fontId="14" fillId="2" borderId="30" xfId="0" applyNumberFormat="1" applyFont="1" applyFill="1" applyBorder="1" applyAlignment="1">
      <alignment horizontal="center" vertical="center" wrapText="1"/>
    </xf>
    <xf numFmtId="14" fontId="14" fillId="2" borderId="12" xfId="0" applyNumberFormat="1" applyFont="1" applyFill="1" applyBorder="1" applyAlignment="1">
      <alignment horizontal="center" vertical="center" wrapText="1"/>
    </xf>
    <xf numFmtId="14" fontId="14" fillId="2" borderId="20" xfId="0" applyNumberFormat="1" applyFont="1" applyFill="1" applyBorder="1" applyAlignment="1">
      <alignment horizontal="center" vertical="center" wrapText="1"/>
    </xf>
    <xf numFmtId="14" fontId="14" fillId="2" borderId="31" xfId="0" applyNumberFormat="1" applyFont="1" applyFill="1" applyBorder="1" applyAlignment="1">
      <alignment horizontal="center" vertical="center" wrapText="1"/>
    </xf>
    <xf numFmtId="14" fontId="14" fillId="2" borderId="13" xfId="0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4" fillId="0" borderId="71" xfId="0" applyNumberFormat="1" applyFont="1" applyFill="1" applyBorder="1" applyAlignment="1">
      <alignment horizontal="center" vertical="center" wrapText="1"/>
    </xf>
    <xf numFmtId="0" fontId="7" fillId="7" borderId="11" xfId="0" applyNumberFormat="1" applyFont="1" applyFill="1" applyBorder="1" applyAlignment="1">
      <alignment horizontal="center" vertical="center" wrapText="1"/>
    </xf>
    <xf numFmtId="14" fontId="14" fillId="7" borderId="19" xfId="0" applyNumberFormat="1" applyFont="1" applyFill="1" applyBorder="1" applyAlignment="1">
      <alignment horizontal="center" vertical="center" wrapText="1"/>
    </xf>
    <xf numFmtId="14" fontId="14" fillId="7" borderId="30" xfId="0" applyNumberFormat="1" applyFont="1" applyFill="1" applyBorder="1" applyAlignment="1">
      <alignment horizontal="center" vertical="center" wrapText="1"/>
    </xf>
    <xf numFmtId="14" fontId="14" fillId="7" borderId="12" xfId="0" applyNumberFormat="1" applyFont="1" applyFill="1" applyBorder="1" applyAlignment="1">
      <alignment horizontal="center" vertical="center" wrapText="1"/>
    </xf>
    <xf numFmtId="14" fontId="14" fillId="7" borderId="20" xfId="0" applyNumberFormat="1" applyFont="1" applyFill="1" applyBorder="1" applyAlignment="1">
      <alignment horizontal="center" vertical="center" wrapText="1"/>
    </xf>
    <xf numFmtId="14" fontId="14" fillId="7" borderId="31" xfId="0" applyNumberFormat="1" applyFont="1" applyFill="1" applyBorder="1" applyAlignment="1">
      <alignment horizontal="center" vertical="center" wrapText="1"/>
    </xf>
    <xf numFmtId="14" fontId="14" fillId="7" borderId="13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left" vertical="center" wrapText="1"/>
    </xf>
    <xf numFmtId="0" fontId="14" fillId="7" borderId="9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15" fillId="4" borderId="12" xfId="0" applyNumberFormat="1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14" fillId="2" borderId="21" xfId="0" applyNumberFormat="1" applyFont="1" applyFill="1" applyBorder="1" applyAlignment="1">
      <alignment horizontal="center" vertical="center" wrapText="1"/>
    </xf>
    <xf numFmtId="0" fontId="14" fillId="2" borderId="32" xfId="0" applyNumberFormat="1" applyFont="1" applyFill="1" applyBorder="1" applyAlignment="1">
      <alignment horizontal="center" vertical="center" wrapText="1"/>
    </xf>
    <xf numFmtId="0" fontId="14" fillId="0" borderId="22" xfId="0" applyNumberFormat="1" applyFont="1" applyFill="1" applyBorder="1" applyAlignment="1">
      <alignment horizontal="left" vertical="center" wrapText="1"/>
    </xf>
    <xf numFmtId="0" fontId="14" fillId="0" borderId="43" xfId="0" applyNumberFormat="1" applyFont="1" applyFill="1" applyBorder="1" applyAlignment="1">
      <alignment horizontal="left" vertical="center" wrapText="1"/>
    </xf>
    <xf numFmtId="0" fontId="30" fillId="0" borderId="44" xfId="0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0" borderId="31" xfId="0" applyNumberFormat="1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center" vertical="center" wrapText="1"/>
    </xf>
    <xf numFmtId="14" fontId="14" fillId="0" borderId="30" xfId="0" applyNumberFormat="1" applyFont="1" applyFill="1" applyBorder="1" applyAlignment="1">
      <alignment horizontal="center" vertical="center" wrapText="1"/>
    </xf>
    <xf numFmtId="14" fontId="14" fillId="0" borderId="12" xfId="0" applyNumberFormat="1" applyFont="1" applyFill="1" applyBorder="1" applyAlignment="1">
      <alignment horizontal="center" vertical="center" wrapText="1"/>
    </xf>
    <xf numFmtId="14" fontId="14" fillId="0" borderId="20" xfId="0" applyNumberFormat="1" applyFont="1" applyFill="1" applyBorder="1" applyAlignment="1">
      <alignment horizontal="center" vertical="center" wrapText="1"/>
    </xf>
    <xf numFmtId="14" fontId="14" fillId="0" borderId="31" xfId="0" applyNumberFormat="1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0" fontId="14" fillId="0" borderId="44" xfId="0" applyNumberFormat="1" applyFont="1" applyFill="1" applyBorder="1" applyAlignment="1">
      <alignment horizontal="left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14" fillId="0" borderId="3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14" fillId="0" borderId="31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17" fontId="14" fillId="0" borderId="30" xfId="0" applyNumberFormat="1" applyFont="1" applyFill="1" applyBorder="1" applyAlignment="1">
      <alignment horizontal="center" vertical="center" wrapText="1"/>
    </xf>
    <xf numFmtId="17" fontId="14" fillId="0" borderId="12" xfId="0" applyNumberFormat="1" applyFont="1" applyFill="1" applyBorder="1" applyAlignment="1">
      <alignment horizontal="center" vertical="center" wrapText="1"/>
    </xf>
    <xf numFmtId="17" fontId="14" fillId="0" borderId="31" xfId="0" applyNumberFormat="1" applyFont="1" applyFill="1" applyBorder="1" applyAlignment="1">
      <alignment horizontal="center" vertical="center" wrapText="1"/>
    </xf>
    <xf numFmtId="17" fontId="14" fillId="0" borderId="13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7" fillId="0" borderId="43" xfId="0" applyNumberFormat="1" applyFont="1" applyFill="1" applyBorder="1" applyAlignment="1">
      <alignment horizontal="left" vertical="center" wrapText="1"/>
    </xf>
    <xf numFmtId="0" fontId="7" fillId="0" borderId="44" xfId="0" applyNumberFormat="1" applyFont="1" applyFill="1" applyBorder="1" applyAlignment="1">
      <alignment horizontal="left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67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4" fillId="0" borderId="33" xfId="0" applyNumberFormat="1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13" xfId="0" applyBorder="1"/>
    <xf numFmtId="0" fontId="30" fillId="0" borderId="13" xfId="0" applyFont="1" applyFill="1" applyBorder="1" applyAlignment="1">
      <alignment horizontal="left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left" vertical="center" wrapText="1"/>
    </xf>
    <xf numFmtId="0" fontId="14" fillId="0" borderId="50" xfId="0" applyNumberFormat="1" applyFont="1" applyFill="1" applyBorder="1" applyAlignment="1">
      <alignment horizontal="center" vertical="center" wrapText="1"/>
    </xf>
    <xf numFmtId="0" fontId="14" fillId="0" borderId="75" xfId="0" applyNumberFormat="1" applyFont="1" applyFill="1" applyBorder="1" applyAlignment="1">
      <alignment horizontal="center" vertical="center" wrapText="1"/>
    </xf>
    <xf numFmtId="0" fontId="14" fillId="0" borderId="39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14" fillId="0" borderId="49" xfId="0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14" fontId="14" fillId="4" borderId="30" xfId="0" applyNumberFormat="1" applyFont="1" applyFill="1" applyBorder="1" applyAlignment="1">
      <alignment horizontal="center" vertical="center" wrapText="1"/>
    </xf>
    <xf numFmtId="14" fontId="14" fillId="4" borderId="12" xfId="0" applyNumberFormat="1" applyFont="1" applyFill="1" applyBorder="1" applyAlignment="1">
      <alignment horizontal="center" vertical="center" wrapText="1"/>
    </xf>
    <xf numFmtId="14" fontId="14" fillId="4" borderId="31" xfId="0" applyNumberFormat="1" applyFont="1" applyFill="1" applyBorder="1" applyAlignment="1">
      <alignment horizontal="center" vertical="center" wrapText="1"/>
    </xf>
    <xf numFmtId="14" fontId="14" fillId="4" borderId="13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0" fontId="14" fillId="0" borderId="74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5" borderId="74" xfId="0" applyFont="1" applyFill="1" applyBorder="1" applyAlignment="1">
      <alignment horizontal="left" vertical="center" wrapText="1"/>
    </xf>
    <xf numFmtId="0" fontId="14" fillId="5" borderId="49" xfId="0" applyFont="1" applyFill="1" applyBorder="1" applyAlignment="1">
      <alignment horizontal="left" vertical="center" wrapText="1"/>
    </xf>
    <xf numFmtId="0" fontId="14" fillId="5" borderId="51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49" xfId="0" applyFont="1" applyFill="1" applyBorder="1" applyAlignment="1">
      <alignment horizontal="left" vertical="center" wrapText="1"/>
    </xf>
    <xf numFmtId="0" fontId="14" fillId="0" borderId="7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5" fillId="5" borderId="38" xfId="0" applyFont="1" applyFill="1" applyBorder="1" applyAlignment="1">
      <alignment horizontal="left" vertical="center" wrapText="1"/>
    </xf>
    <xf numFmtId="0" fontId="15" fillId="5" borderId="39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30" fillId="0" borderId="33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14" fillId="0" borderId="38" xfId="0" applyNumberFormat="1" applyFont="1" applyFill="1" applyBorder="1" applyAlignment="1">
      <alignment horizontal="center" vertical="center" wrapText="1"/>
    </xf>
    <xf numFmtId="0" fontId="15" fillId="0" borderId="39" xfId="0" applyNumberFormat="1" applyFont="1" applyFill="1" applyBorder="1" applyAlignment="1">
      <alignment horizontal="left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 wrapText="1"/>
    </xf>
    <xf numFmtId="0" fontId="14" fillId="0" borderId="57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5" fillId="9" borderId="12" xfId="0" applyNumberFormat="1" applyFont="1" applyFill="1" applyBorder="1" applyAlignment="1">
      <alignment horizontal="center" vertical="center" wrapText="1"/>
    </xf>
    <xf numFmtId="0" fontId="15" fillId="9" borderId="9" xfId="0" applyNumberFormat="1" applyFont="1" applyFill="1" applyBorder="1" applyAlignment="1">
      <alignment horizontal="center" vertical="center" wrapText="1"/>
    </xf>
    <xf numFmtId="0" fontId="15" fillId="9" borderId="13" xfId="0" applyNumberFormat="1" applyFont="1" applyFill="1" applyBorder="1" applyAlignment="1">
      <alignment horizontal="left" vertical="center" wrapText="1"/>
    </xf>
    <xf numFmtId="0" fontId="15" fillId="9" borderId="10" xfId="0" applyNumberFormat="1" applyFont="1" applyFill="1" applyBorder="1" applyAlignment="1">
      <alignment horizontal="left" vertical="center" wrapText="1"/>
    </xf>
    <xf numFmtId="0" fontId="14" fillId="9" borderId="14" xfId="0" applyNumberFormat="1" applyFont="1" applyFill="1" applyBorder="1" applyAlignment="1">
      <alignment horizontal="center" vertical="center" wrapText="1"/>
    </xf>
    <xf numFmtId="0" fontId="14" fillId="9" borderId="11" xfId="0" applyNumberFormat="1" applyFont="1" applyFill="1" applyBorder="1" applyAlignment="1">
      <alignment horizontal="center" vertical="center" wrapText="1"/>
    </xf>
    <xf numFmtId="0" fontId="14" fillId="9" borderId="30" xfId="0" applyNumberFormat="1" applyFont="1" applyFill="1" applyBorder="1" applyAlignment="1">
      <alignment horizontal="center" vertical="center" wrapText="1"/>
    </xf>
    <xf numFmtId="0" fontId="14" fillId="9" borderId="12" xfId="0" applyNumberFormat="1" applyFont="1" applyFill="1" applyBorder="1" applyAlignment="1">
      <alignment horizontal="center" vertical="center" wrapText="1"/>
    </xf>
    <xf numFmtId="0" fontId="14" fillId="9" borderId="31" xfId="0" applyNumberFormat="1" applyFont="1" applyFill="1" applyBorder="1" applyAlignment="1">
      <alignment horizontal="center" vertical="center" wrapText="1"/>
    </xf>
    <xf numFmtId="0" fontId="14" fillId="9" borderId="13" xfId="0" applyNumberFormat="1" applyFont="1" applyFill="1" applyBorder="1" applyAlignment="1">
      <alignment horizontal="center" vertical="center" wrapText="1"/>
    </xf>
    <xf numFmtId="0" fontId="14" fillId="9" borderId="32" xfId="0" applyNumberFormat="1" applyFont="1" applyFill="1" applyBorder="1" applyAlignment="1">
      <alignment horizontal="center" vertical="center" wrapText="1"/>
    </xf>
    <xf numFmtId="0" fontId="14" fillId="0" borderId="20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left" vertical="center" wrapText="1"/>
    </xf>
    <xf numFmtId="0" fontId="8" fillId="0" borderId="43" xfId="0" applyNumberFormat="1" applyFont="1" applyFill="1" applyBorder="1" applyAlignment="1">
      <alignment horizontal="left" vertical="center" wrapText="1"/>
    </xf>
    <xf numFmtId="0" fontId="8" fillId="0" borderId="44" xfId="0" applyNumberFormat="1" applyFont="1" applyFill="1" applyBorder="1" applyAlignment="1">
      <alignment horizontal="left" vertical="center" wrapText="1"/>
    </xf>
    <xf numFmtId="0" fontId="14" fillId="9" borderId="19" xfId="0" applyNumberFormat="1" applyFont="1" applyFill="1" applyBorder="1" applyAlignment="1">
      <alignment horizontal="center" vertical="center" wrapText="1"/>
    </xf>
    <xf numFmtId="0" fontId="14" fillId="9" borderId="20" xfId="0" applyNumberFormat="1" applyFont="1" applyFill="1" applyBorder="1" applyAlignment="1">
      <alignment horizontal="center" vertical="center" wrapText="1"/>
    </xf>
    <xf numFmtId="0" fontId="14" fillId="9" borderId="21" xfId="0" applyNumberFormat="1" applyFont="1" applyFill="1" applyBorder="1" applyAlignment="1">
      <alignment horizontal="center" vertical="center" wrapText="1"/>
    </xf>
    <xf numFmtId="0" fontId="14" fillId="4" borderId="68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64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left" vertical="center" wrapText="1"/>
    </xf>
    <xf numFmtId="0" fontId="14" fillId="9" borderId="13" xfId="0" applyNumberFormat="1" applyFont="1" applyFill="1" applyBorder="1" applyAlignment="1">
      <alignment horizontal="left" vertical="center" wrapText="1"/>
    </xf>
    <xf numFmtId="0" fontId="14" fillId="9" borderId="10" xfId="0" applyNumberFormat="1" applyFont="1" applyFill="1" applyBorder="1" applyAlignment="1">
      <alignment horizontal="left" vertical="center" wrapText="1"/>
    </xf>
    <xf numFmtId="0" fontId="14" fillId="9" borderId="30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44" xfId="0" applyFont="1" applyBorder="1" applyAlignment="1">
      <alignment horizontal="left" vertical="center" wrapText="1"/>
    </xf>
    <xf numFmtId="0" fontId="18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5" fillId="0" borderId="0" xfId="0" applyNumberFormat="1" applyFont="1" applyBorder="1" applyAlignment="1">
      <alignment horizont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5" fillId="3" borderId="55" xfId="0" applyFont="1" applyFill="1" applyBorder="1" applyAlignment="1">
      <alignment horizontal="left" vertical="center" wrapText="1"/>
    </xf>
    <xf numFmtId="0" fontId="15" fillId="3" borderId="77" xfId="0" applyFont="1" applyFill="1" applyBorder="1" applyAlignment="1">
      <alignment horizontal="left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67" xfId="0" applyFont="1" applyFill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17" fontId="14" fillId="0" borderId="60" xfId="0" applyNumberFormat="1" applyFont="1" applyFill="1" applyBorder="1" applyAlignment="1">
      <alignment horizontal="center" vertical="center" wrapText="1"/>
    </xf>
    <xf numFmtId="17" fontId="14" fillId="0" borderId="10" xfId="0" applyNumberFormat="1" applyFont="1" applyFill="1" applyBorder="1" applyAlignment="1">
      <alignment horizontal="center" vertical="center" wrapText="1"/>
    </xf>
    <xf numFmtId="17" fontId="14" fillId="0" borderId="9" xfId="0" applyNumberFormat="1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left" vertical="center" wrapText="1"/>
    </xf>
    <xf numFmtId="17" fontId="14" fillId="0" borderId="38" xfId="0" applyNumberFormat="1" applyFont="1" applyFill="1" applyBorder="1" applyAlignment="1">
      <alignment horizontal="center" vertical="center" wrapText="1"/>
    </xf>
    <xf numFmtId="17" fontId="14" fillId="0" borderId="39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24" fillId="0" borderId="0" xfId="0" applyFont="1" applyAlignment="1">
      <alignment horizontal="right" wrapText="1"/>
    </xf>
    <xf numFmtId="0" fontId="7" fillId="0" borderId="49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5" borderId="34" xfId="0" applyFont="1" applyFill="1" applyBorder="1" applyAlignment="1">
      <alignment horizontal="left" vertical="center" wrapText="1"/>
    </xf>
    <xf numFmtId="0" fontId="18" fillId="5" borderId="35" xfId="0" applyFont="1" applyFill="1" applyBorder="1" applyAlignment="1">
      <alignment horizontal="left" vertical="center" wrapText="1"/>
    </xf>
    <xf numFmtId="0" fontId="18" fillId="5" borderId="55" xfId="0" applyFont="1" applyFill="1" applyBorder="1" applyAlignment="1">
      <alignment horizontal="left" vertical="center" wrapText="1"/>
    </xf>
    <xf numFmtId="0" fontId="18" fillId="5" borderId="77" xfId="0" applyFont="1" applyFill="1" applyBorder="1" applyAlignment="1">
      <alignment horizontal="left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57" xfId="0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14" fillId="5" borderId="65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66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7" fillId="0" borderId="67" xfId="0" applyNumberFormat="1" applyFont="1" applyBorder="1" applyAlignment="1">
      <alignment horizontal="left" vertical="center" wrapText="1"/>
    </xf>
    <xf numFmtId="17" fontId="14" fillId="0" borderId="70" xfId="0" applyNumberFormat="1" applyFont="1" applyFill="1" applyBorder="1" applyAlignment="1">
      <alignment horizontal="center" vertical="center" wrapText="1"/>
    </xf>
    <xf numFmtId="14" fontId="14" fillId="0" borderId="36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0" fontId="7" fillId="0" borderId="67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38" fillId="0" borderId="61" xfId="0" applyFont="1" applyFill="1" applyBorder="1" applyAlignment="1">
      <alignment horizontal="left" vertical="center" wrapText="1"/>
    </xf>
    <xf numFmtId="0" fontId="38" fillId="0" borderId="46" xfId="0" applyFont="1" applyFill="1" applyBorder="1" applyAlignment="1">
      <alignment horizontal="left" vertical="center" wrapText="1"/>
    </xf>
    <xf numFmtId="0" fontId="38" fillId="0" borderId="48" xfId="0" applyFont="1" applyFill="1" applyBorder="1" applyAlignment="1">
      <alignment horizontal="left" vertical="center" wrapText="1"/>
    </xf>
    <xf numFmtId="17" fontId="14" fillId="0" borderId="36" xfId="0" applyNumberFormat="1" applyFont="1" applyFill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left" vertical="center" wrapText="1"/>
    </xf>
    <xf numFmtId="0" fontId="8" fillId="0" borderId="44" xfId="0" applyNumberFormat="1" applyFont="1" applyBorder="1" applyAlignment="1">
      <alignment horizontal="left" vertical="center" wrapText="1"/>
    </xf>
    <xf numFmtId="0" fontId="14" fillId="0" borderId="29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left" vertical="center" wrapText="1"/>
    </xf>
    <xf numFmtId="0" fontId="15" fillId="7" borderId="29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left" vertical="center" wrapText="1"/>
    </xf>
    <xf numFmtId="17" fontId="14" fillId="0" borderId="11" xfId="0" applyNumberFormat="1" applyFont="1" applyFill="1" applyBorder="1" applyAlignment="1">
      <alignment horizontal="left" vertical="center" wrapText="1"/>
    </xf>
    <xf numFmtId="17" fontId="14" fillId="0" borderId="72" xfId="0" applyNumberFormat="1" applyFont="1" applyFill="1" applyBorder="1" applyAlignment="1">
      <alignment horizontal="left" vertical="center" wrapText="1"/>
    </xf>
    <xf numFmtId="17" fontId="14" fillId="0" borderId="49" xfId="0" applyNumberFormat="1" applyFont="1" applyFill="1" applyBorder="1" applyAlignment="1">
      <alignment horizontal="left" vertical="center" wrapText="1"/>
    </xf>
    <xf numFmtId="0" fontId="14" fillId="0" borderId="31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43" xfId="0" applyNumberFormat="1" applyFont="1" applyFill="1" applyBorder="1" applyAlignment="1" applyProtection="1">
      <alignment horizontal="center" vertical="center" wrapText="1"/>
    </xf>
    <xf numFmtId="0" fontId="14" fillId="0" borderId="44" xfId="0" applyNumberFormat="1" applyFont="1" applyFill="1" applyBorder="1" applyAlignment="1" applyProtection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43" xfId="0" applyNumberFormat="1" applyFont="1" applyFill="1" applyBorder="1" applyAlignment="1" applyProtection="1">
      <alignment horizontal="left" vertical="center" wrapText="1"/>
    </xf>
    <xf numFmtId="0" fontId="7" fillId="0" borderId="4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center" vertic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46" xfId="0" applyNumberFormat="1" applyFont="1" applyFill="1" applyBorder="1" applyAlignment="1" applyProtection="1">
      <alignment horizontal="left" vertical="center" wrapText="1"/>
    </xf>
    <xf numFmtId="0" fontId="5" fillId="0" borderId="48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48" xfId="0" applyNumberFormat="1" applyFont="1" applyFill="1" applyBorder="1" applyAlignment="1" applyProtection="1">
      <alignment horizontal="center" vertical="center" wrapText="1"/>
    </xf>
    <xf numFmtId="0" fontId="14" fillId="0" borderId="6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/>
    </xf>
    <xf numFmtId="49" fontId="15" fillId="7" borderId="9" xfId="0" applyNumberFormat="1" applyFont="1" applyFill="1" applyBorder="1" applyAlignment="1" applyProtection="1">
      <alignment horizontal="left" vertical="center" wrapText="1"/>
    </xf>
    <xf numFmtId="0" fontId="14" fillId="7" borderId="10" xfId="0" applyNumberFormat="1" applyFont="1" applyFill="1" applyBorder="1" applyAlignment="1" applyProtection="1">
      <alignment horizontal="center" vertical="center" wrapText="1"/>
    </xf>
    <xf numFmtId="0" fontId="14" fillId="7" borderId="60" xfId="0" applyNumberFormat="1" applyFont="1" applyFill="1" applyBorder="1" applyAlignment="1" applyProtection="1">
      <alignment horizontal="center" vertical="center"/>
    </xf>
    <xf numFmtId="0" fontId="14" fillId="7" borderId="10" xfId="0" applyNumberFormat="1" applyFont="1" applyFill="1" applyBorder="1" applyAlignment="1" applyProtection="1">
      <alignment horizontal="center" vertical="center"/>
    </xf>
    <xf numFmtId="0" fontId="14" fillId="7" borderId="18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0" fontId="14" fillId="4" borderId="10" xfId="0" applyNumberFormat="1" applyFont="1" applyFill="1" applyBorder="1" applyAlignment="1" applyProtection="1">
      <alignment horizontal="center" vertical="center"/>
    </xf>
    <xf numFmtId="0" fontId="14" fillId="4" borderId="8" xfId="0" applyNumberFormat="1" applyFont="1" applyFill="1" applyBorder="1" applyAlignment="1" applyProtection="1">
      <alignment horizontal="center" vertical="center"/>
    </xf>
    <xf numFmtId="0" fontId="14" fillId="4" borderId="18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5" fillId="0" borderId="48" xfId="0" applyNumberFormat="1" applyFont="1" applyFill="1" applyBorder="1" applyAlignment="1" applyProtection="1">
      <alignment horizontal="center" vertical="center"/>
    </xf>
    <xf numFmtId="0" fontId="14" fillId="0" borderId="61" xfId="0" applyNumberFormat="1" applyFont="1" applyFill="1" applyBorder="1" applyAlignment="1" applyProtection="1">
      <alignment horizontal="center" vertical="top" wrapText="1"/>
    </xf>
    <xf numFmtId="0" fontId="14" fillId="0" borderId="46" xfId="0" applyNumberFormat="1" applyFont="1" applyFill="1" applyBorder="1" applyAlignment="1" applyProtection="1">
      <alignment horizontal="center" vertical="top" wrapText="1"/>
    </xf>
    <xf numFmtId="0" fontId="14" fillId="0" borderId="48" xfId="0" applyNumberFormat="1" applyFont="1" applyFill="1" applyBorder="1" applyAlignment="1" applyProtection="1">
      <alignment horizontal="center" vertical="top" wrapText="1"/>
    </xf>
    <xf numFmtId="0" fontId="14" fillId="0" borderId="19" xfId="0" applyNumberFormat="1" applyFont="1" applyFill="1" applyBorder="1" applyAlignment="1" applyProtection="1">
      <alignment horizontal="left" vertical="top" wrapText="1"/>
    </xf>
    <xf numFmtId="0" fontId="14" fillId="0" borderId="30" xfId="0" applyNumberFormat="1" applyFont="1" applyFill="1" applyBorder="1" applyAlignment="1" applyProtection="1">
      <alignment horizontal="left" vertical="top" wrapText="1"/>
    </xf>
    <xf numFmtId="0" fontId="14" fillId="0" borderId="12" xfId="0" applyNumberFormat="1" applyFont="1" applyFill="1" applyBorder="1" applyAlignment="1" applyProtection="1">
      <alignment horizontal="left" vertical="top" wrapText="1"/>
    </xf>
    <xf numFmtId="0" fontId="5" fillId="0" borderId="61" xfId="0" applyNumberFormat="1" applyFont="1" applyFill="1" applyBorder="1" applyAlignment="1" applyProtection="1">
      <alignment horizontal="left" vertical="center"/>
    </xf>
    <xf numFmtId="0" fontId="5" fillId="0" borderId="46" xfId="0" applyNumberFormat="1" applyFont="1" applyFill="1" applyBorder="1" applyAlignment="1" applyProtection="1">
      <alignment horizontal="left" vertical="center"/>
    </xf>
    <xf numFmtId="0" fontId="5" fillId="0" borderId="48" xfId="0" applyNumberFormat="1" applyFont="1" applyFill="1" applyBorder="1" applyAlignment="1" applyProtection="1">
      <alignment horizontal="left" vertical="center"/>
    </xf>
    <xf numFmtId="0" fontId="14" fillId="0" borderId="20" xfId="0" applyNumberFormat="1" applyFont="1" applyFill="1" applyBorder="1" applyAlignment="1" applyProtection="1">
      <alignment horizontal="center" vertical="center"/>
    </xf>
    <xf numFmtId="0" fontId="14" fillId="0" borderId="31" xfId="0" applyNumberFormat="1" applyFont="1" applyFill="1" applyBorder="1" applyAlignment="1" applyProtection="1">
      <alignment horizontal="center" vertical="center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2" fillId="2" borderId="61" xfId="0" applyNumberFormat="1" applyFont="1" applyFill="1" applyBorder="1" applyAlignment="1" applyProtection="1">
      <alignment horizontal="left" vertical="center" wrapText="1"/>
    </xf>
    <xf numFmtId="0" fontId="0" fillId="0" borderId="46" xfId="0" applyBorder="1"/>
    <xf numFmtId="0" fontId="0" fillId="0" borderId="48" xfId="0" applyBorder="1"/>
    <xf numFmtId="0" fontId="8" fillId="0" borderId="61" xfId="0" applyNumberFormat="1" applyFont="1" applyFill="1" applyBorder="1" applyAlignment="1" applyProtection="1">
      <alignment horizontal="left" vertical="center" wrapText="1"/>
    </xf>
    <xf numFmtId="0" fontId="8" fillId="0" borderId="46" xfId="0" applyNumberFormat="1" applyFont="1" applyFill="1" applyBorder="1" applyAlignment="1" applyProtection="1">
      <alignment horizontal="left" vertical="center" wrapText="1"/>
    </xf>
    <xf numFmtId="0" fontId="5" fillId="4" borderId="45" xfId="0" applyNumberFormat="1" applyFont="1" applyFill="1" applyBorder="1" applyAlignment="1" applyProtection="1">
      <alignment horizontal="center" vertical="center"/>
    </xf>
    <xf numFmtId="0" fontId="5" fillId="4" borderId="46" xfId="0" applyNumberFormat="1" applyFont="1" applyFill="1" applyBorder="1" applyAlignment="1" applyProtection="1">
      <alignment horizontal="center" vertical="center"/>
    </xf>
    <xf numFmtId="0" fontId="5" fillId="4" borderId="48" xfId="0" applyNumberFormat="1" applyFont="1" applyFill="1" applyBorder="1" applyAlignment="1" applyProtection="1">
      <alignment horizontal="center" vertical="center"/>
    </xf>
    <xf numFmtId="0" fontId="14" fillId="0" borderId="22" xfId="0" applyNumberFormat="1" applyFont="1" applyFill="1" applyBorder="1" applyAlignment="1" applyProtection="1">
      <alignment horizontal="left" vertical="center" wrapText="1"/>
    </xf>
    <xf numFmtId="0" fontId="14" fillId="0" borderId="43" xfId="0" applyNumberFormat="1" applyFont="1" applyFill="1" applyBorder="1" applyAlignment="1" applyProtection="1">
      <alignment horizontal="left" vertical="center" wrapText="1"/>
    </xf>
    <xf numFmtId="0" fontId="14" fillId="0" borderId="4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center" vertical="center" wrapText="1"/>
    </xf>
    <xf numFmtId="0" fontId="12" fillId="0" borderId="46" xfId="0" applyNumberFormat="1" applyFont="1" applyFill="1" applyBorder="1" applyAlignment="1" applyProtection="1">
      <alignment horizontal="center" vertical="center" wrapText="1"/>
    </xf>
    <xf numFmtId="0" fontId="12" fillId="0" borderId="48" xfId="0" applyNumberFormat="1" applyFont="1" applyFill="1" applyBorder="1" applyAlignment="1" applyProtection="1">
      <alignment horizontal="center" vertical="center" wrapText="1"/>
    </xf>
    <xf numFmtId="0" fontId="15" fillId="4" borderId="53" xfId="0" applyNumberFormat="1" applyFont="1" applyFill="1" applyBorder="1" applyAlignment="1" applyProtection="1">
      <alignment horizontal="center" vertical="center" wrapText="1"/>
    </xf>
    <xf numFmtId="0" fontId="15" fillId="4" borderId="29" xfId="0" applyNumberFormat="1" applyFont="1" applyFill="1" applyBorder="1" applyAlignment="1" applyProtection="1">
      <alignment horizontal="center" vertical="center" wrapText="1"/>
    </xf>
    <xf numFmtId="0" fontId="15" fillId="4" borderId="2" xfId="0" applyNumberFormat="1" applyFont="1" applyFill="1" applyBorder="1" applyAlignment="1" applyProtection="1">
      <alignment horizontal="left" vertical="center" wrapText="1"/>
    </xf>
    <xf numFmtId="0" fontId="15" fillId="4" borderId="9" xfId="0" applyNumberFormat="1" applyFont="1" applyFill="1" applyBorder="1" applyAlignment="1" applyProtection="1">
      <alignment horizontal="left" vertical="center" wrapText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14" fillId="4" borderId="69" xfId="0" applyNumberFormat="1" applyFont="1" applyFill="1" applyBorder="1" applyAlignment="1" applyProtection="1">
      <alignment horizontal="center" vertical="center"/>
    </xf>
    <xf numFmtId="0" fontId="14" fillId="4" borderId="60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10" xfId="0" applyNumberFormat="1" applyFont="1" applyFill="1" applyBorder="1" applyAlignment="1" applyProtection="1">
      <alignment horizontal="center" vertical="center" wrapText="1"/>
    </xf>
    <xf numFmtId="0" fontId="14" fillId="3" borderId="69" xfId="0" applyNumberFormat="1" applyFont="1" applyFill="1" applyBorder="1" applyAlignment="1" applyProtection="1">
      <alignment horizontal="center" vertical="center"/>
    </xf>
    <xf numFmtId="0" fontId="14" fillId="3" borderId="60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0" xfId="0" applyNumberFormat="1" applyFont="1" applyFill="1" applyBorder="1" applyAlignment="1" applyProtection="1">
      <alignment horizontal="center" vertical="center"/>
    </xf>
    <xf numFmtId="0" fontId="14" fillId="3" borderId="8" xfId="0" applyNumberFormat="1" applyFont="1" applyFill="1" applyBorder="1" applyAlignment="1" applyProtection="1">
      <alignment horizontal="center" vertical="center"/>
    </xf>
    <xf numFmtId="0" fontId="14" fillId="3" borderId="18" xfId="0" applyNumberFormat="1" applyFont="1" applyFill="1" applyBorder="1" applyAlignment="1" applyProtection="1">
      <alignment horizontal="center" vertical="center"/>
    </xf>
    <xf numFmtId="0" fontId="5" fillId="3" borderId="45" xfId="0" applyNumberFormat="1" applyFont="1" applyFill="1" applyBorder="1" applyAlignment="1" applyProtection="1">
      <alignment horizontal="center" vertical="center"/>
    </xf>
    <xf numFmtId="0" fontId="5" fillId="3" borderId="46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Alignment="1">
      <alignment horizontal="center" vertical="center" wrapText="1"/>
    </xf>
    <xf numFmtId="0" fontId="14" fillId="0" borderId="73" xfId="0" applyNumberFormat="1" applyFont="1" applyFill="1" applyBorder="1" applyAlignment="1" applyProtection="1">
      <alignment horizontal="left" vertical="center" wrapText="1"/>
    </xf>
    <xf numFmtId="0" fontId="14" fillId="0" borderId="71" xfId="0" applyNumberFormat="1" applyFont="1" applyFill="1" applyBorder="1" applyAlignment="1" applyProtection="1">
      <alignment horizontal="left" vertical="center" wrapText="1"/>
    </xf>
    <xf numFmtId="0" fontId="14" fillId="0" borderId="62" xfId="0" applyNumberFormat="1" applyFont="1" applyFill="1" applyBorder="1" applyAlignment="1" applyProtection="1">
      <alignment horizontal="left" vertical="center" wrapText="1"/>
    </xf>
    <xf numFmtId="0" fontId="18" fillId="3" borderId="27" xfId="0" applyNumberFormat="1" applyFont="1" applyFill="1" applyBorder="1" applyAlignment="1" applyProtection="1">
      <alignment horizontal="left" vertical="center" wrapText="1"/>
    </xf>
    <xf numFmtId="0" fontId="18" fillId="3" borderId="28" xfId="0" applyNumberFormat="1" applyFont="1" applyFill="1" applyBorder="1" applyAlignment="1" applyProtection="1">
      <alignment horizontal="left" vertical="center" wrapText="1"/>
    </xf>
    <xf numFmtId="0" fontId="18" fillId="3" borderId="34" xfId="0" applyNumberFormat="1" applyFont="1" applyFill="1" applyBorder="1" applyAlignment="1" applyProtection="1">
      <alignment horizontal="left" vertical="center" wrapText="1"/>
    </xf>
    <xf numFmtId="0" fontId="18" fillId="3" borderId="35" xfId="0" applyNumberFormat="1" applyFont="1" applyFill="1" applyBorder="1" applyAlignment="1" applyProtection="1">
      <alignment horizontal="left" vertical="center" wrapText="1"/>
    </xf>
    <xf numFmtId="0" fontId="18" fillId="3" borderId="55" xfId="0" applyNumberFormat="1" applyFont="1" applyFill="1" applyBorder="1" applyAlignment="1" applyProtection="1">
      <alignment horizontal="left" vertical="center" wrapText="1"/>
    </xf>
    <xf numFmtId="0" fontId="18" fillId="3" borderId="77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5" fillId="7" borderId="48" xfId="0" applyNumberFormat="1" applyFont="1" applyFill="1" applyBorder="1" applyAlignment="1" applyProtection="1">
      <alignment horizontal="center" vertical="center" wrapText="1"/>
    </xf>
    <xf numFmtId="49" fontId="15" fillId="7" borderId="12" xfId="0" applyNumberFormat="1" applyFont="1" applyFill="1" applyBorder="1" applyAlignment="1" applyProtection="1">
      <alignment horizontal="left" vertical="center" wrapText="1"/>
    </xf>
    <xf numFmtId="0" fontId="14" fillId="7" borderId="13" xfId="0" applyNumberFormat="1" applyFont="1" applyFill="1" applyBorder="1" applyAlignment="1" applyProtection="1">
      <alignment horizontal="center" vertical="center" wrapText="1"/>
    </xf>
    <xf numFmtId="0" fontId="14" fillId="7" borderId="36" xfId="0" applyNumberFormat="1" applyFont="1" applyFill="1" applyBorder="1" applyAlignment="1" applyProtection="1">
      <alignment horizontal="center" vertical="center"/>
    </xf>
    <xf numFmtId="0" fontId="14" fillId="7" borderId="13" xfId="0" applyNumberFormat="1" applyFont="1" applyFill="1" applyBorder="1" applyAlignment="1" applyProtection="1">
      <alignment horizontal="center" vertical="center"/>
    </xf>
    <xf numFmtId="0" fontId="14" fillId="7" borderId="4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0" fontId="5" fillId="0" borderId="76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 wrapText="1"/>
    </xf>
    <xf numFmtId="0" fontId="5" fillId="0" borderId="53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center" vertical="center" wrapText="1"/>
    </xf>
    <xf numFmtId="0" fontId="5" fillId="0" borderId="6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14" fillId="0" borderId="61" xfId="0" applyNumberFormat="1" applyFont="1" applyFill="1" applyBorder="1" applyAlignment="1" applyProtection="1">
      <alignment vertical="center" wrapText="1"/>
    </xf>
    <xf numFmtId="0" fontId="14" fillId="0" borderId="46" xfId="0" applyNumberFormat="1" applyFont="1" applyFill="1" applyBorder="1" applyAlignment="1" applyProtection="1">
      <alignment vertical="center" wrapText="1"/>
    </xf>
    <xf numFmtId="0" fontId="14" fillId="0" borderId="48" xfId="0" applyNumberFormat="1" applyFont="1" applyFill="1" applyBorder="1" applyAlignment="1" applyProtection="1">
      <alignment vertical="center" wrapText="1"/>
    </xf>
    <xf numFmtId="0" fontId="42" fillId="4" borderId="53" xfId="0" applyNumberFormat="1" applyFont="1" applyFill="1" applyBorder="1" applyAlignment="1" applyProtection="1">
      <alignment horizontal="center" vertical="center"/>
    </xf>
    <xf numFmtId="0" fontId="42" fillId="4" borderId="29" xfId="0" applyNumberFormat="1" applyFont="1" applyFill="1" applyBorder="1" applyAlignment="1" applyProtection="1">
      <alignment horizontal="center" vertical="center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12" fillId="0" borderId="46" xfId="0" applyNumberFormat="1" applyFont="1" applyFill="1" applyBorder="1" applyAlignment="1" applyProtection="1">
      <alignment horizontal="left" vertical="center" wrapText="1"/>
    </xf>
    <xf numFmtId="0" fontId="12" fillId="0" borderId="48" xfId="0" applyNumberFormat="1" applyFont="1" applyFill="1" applyBorder="1" applyAlignment="1" applyProtection="1">
      <alignment horizontal="left" vertical="center" wrapText="1"/>
    </xf>
    <xf numFmtId="0" fontId="42" fillId="0" borderId="61" xfId="0" applyNumberFormat="1" applyFont="1" applyFill="1" applyBorder="1" applyAlignment="1" applyProtection="1">
      <alignment horizontal="left" vertical="center" wrapText="1"/>
    </xf>
    <xf numFmtId="0" fontId="42" fillId="0" borderId="46" xfId="0" applyNumberFormat="1" applyFont="1" applyFill="1" applyBorder="1" applyAlignment="1" applyProtection="1">
      <alignment horizontal="left" vertical="center" wrapText="1"/>
    </xf>
    <xf numFmtId="0" fontId="42" fillId="0" borderId="47" xfId="0" applyNumberFormat="1" applyFont="1" applyFill="1" applyBorder="1" applyAlignment="1" applyProtection="1">
      <alignment horizontal="left" vertical="center" wrapText="1"/>
    </xf>
    <xf numFmtId="0" fontId="14" fillId="0" borderId="18" xfId="0" applyNumberFormat="1" applyFont="1" applyFill="1" applyBorder="1" applyAlignment="1" applyProtection="1">
      <alignment horizontal="left" vertical="center" wrapText="1"/>
    </xf>
    <xf numFmtId="0" fontId="14" fillId="0" borderId="54" xfId="0" applyNumberFormat="1" applyFont="1" applyFill="1" applyBorder="1" applyAlignment="1" applyProtection="1">
      <alignment horizontal="center" vertical="center" wrapText="1"/>
    </xf>
    <xf numFmtId="0" fontId="14" fillId="0" borderId="38" xfId="0" applyNumberFormat="1" applyFont="1" applyFill="1" applyBorder="1" applyAlignment="1" applyProtection="1">
      <alignment horizontal="left" vertical="center" wrapText="1"/>
    </xf>
    <xf numFmtId="0" fontId="14" fillId="0" borderId="39" xfId="0" applyNumberFormat="1" applyFont="1" applyFill="1" applyBorder="1" applyAlignment="1" applyProtection="1">
      <alignment horizontal="center" vertical="center" wrapText="1"/>
    </xf>
    <xf numFmtId="17" fontId="14" fillId="0" borderId="57" xfId="0" applyNumberFormat="1" applyFont="1" applyFill="1" applyBorder="1" applyAlignment="1">
      <alignment horizontal="center" vertical="center" wrapText="1"/>
    </xf>
    <xf numFmtId="0" fontId="14" fillId="0" borderId="67" xfId="0" applyNumberFormat="1" applyFont="1" applyFill="1" applyBorder="1" applyAlignment="1" applyProtection="1">
      <alignment horizontal="center" vertical="center" wrapText="1"/>
    </xf>
    <xf numFmtId="0" fontId="5" fillId="0" borderId="47" xfId="0" applyNumberFormat="1" applyFont="1" applyFill="1" applyBorder="1" applyAlignment="1" applyProtection="1">
      <alignment horizontal="center" vertical="center"/>
    </xf>
    <xf numFmtId="0" fontId="14" fillId="0" borderId="29" xfId="0" applyNumberFormat="1" applyFont="1" applyFill="1" applyBorder="1" applyAlignment="1" applyProtection="1">
      <alignment horizontal="left" vertical="center" wrapText="1"/>
    </xf>
    <xf numFmtId="0" fontId="8" fillId="0" borderId="29" xfId="0" applyNumberFormat="1" applyFont="1" applyFill="1" applyBorder="1" applyAlignment="1" applyProtection="1">
      <alignment horizontal="left" vertical="center" wrapText="1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4" fillId="0" borderId="36" xfId="0" applyNumberFormat="1" applyFont="1" applyFill="1" applyBorder="1" applyAlignment="1" applyProtection="1">
      <alignment horizontal="center" vertical="center"/>
    </xf>
    <xf numFmtId="0" fontId="14" fillId="0" borderId="44" xfId="0" applyNumberFormat="1" applyFont="1" applyFill="1" applyBorder="1" applyAlignment="1" applyProtection="1">
      <alignment horizontal="center" vertical="center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17" fontId="14" fillId="0" borderId="12" xfId="0" applyNumberFormat="1" applyFont="1" applyBorder="1" applyAlignment="1">
      <alignment horizontal="center" vertical="center" wrapText="1"/>
    </xf>
    <xf numFmtId="17" fontId="14" fillId="0" borderId="31" xfId="0" applyNumberFormat="1" applyFont="1" applyBorder="1" applyAlignment="1">
      <alignment horizontal="center" vertical="center" wrapText="1"/>
    </xf>
    <xf numFmtId="17" fontId="14" fillId="0" borderId="13" xfId="0" applyNumberFormat="1" applyFont="1" applyBorder="1" applyAlignment="1">
      <alignment horizontal="center" vertical="center" wrapText="1"/>
    </xf>
    <xf numFmtId="14" fontId="14" fillId="4" borderId="63" xfId="0" applyNumberFormat="1" applyFont="1" applyFill="1" applyBorder="1" applyAlignment="1">
      <alignment horizontal="center" vertical="center" wrapText="1"/>
    </xf>
    <xf numFmtId="14" fontId="14" fillId="4" borderId="64" xfId="0" applyNumberFormat="1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2" borderId="20" xfId="0" applyNumberFormat="1" applyFont="1" applyFill="1" applyBorder="1" applyAlignment="1">
      <alignment horizontal="left" vertical="center" wrapText="1"/>
    </xf>
    <xf numFmtId="0" fontId="14" fillId="2" borderId="31" xfId="0" applyNumberFormat="1" applyFont="1" applyFill="1" applyBorder="1" applyAlignment="1">
      <alignment horizontal="left" vertical="center" wrapText="1"/>
    </xf>
    <xf numFmtId="0" fontId="14" fillId="2" borderId="13" xfId="0" applyNumberFormat="1" applyFont="1" applyFill="1" applyBorder="1" applyAlignment="1">
      <alignment horizontal="left" vertical="center" wrapText="1"/>
    </xf>
    <xf numFmtId="0" fontId="8" fillId="0" borderId="22" xfId="0" applyNumberFormat="1" applyFont="1" applyBorder="1" applyAlignment="1">
      <alignment horizontal="left" vertical="center" wrapText="1"/>
    </xf>
    <xf numFmtId="0" fontId="14" fillId="2" borderId="10" xfId="0" applyNumberFormat="1" applyFont="1" applyFill="1" applyBorder="1" applyAlignment="1">
      <alignment horizontal="left" vertical="center" wrapText="1"/>
    </xf>
    <xf numFmtId="0" fontId="14" fillId="2" borderId="39" xfId="0" applyNumberFormat="1" applyFont="1" applyFill="1" applyBorder="1" applyAlignment="1">
      <alignment horizontal="left" vertical="center" wrapText="1"/>
    </xf>
    <xf numFmtId="0" fontId="14" fillId="0" borderId="61" xfId="0" applyFont="1" applyBorder="1" applyAlignment="1">
      <alignment horizontal="left" vertical="top" wrapText="1"/>
    </xf>
    <xf numFmtId="0" fontId="14" fillId="0" borderId="46" xfId="0" applyFont="1" applyBorder="1" applyAlignment="1">
      <alignment horizontal="left" vertical="top" wrapText="1"/>
    </xf>
    <xf numFmtId="0" fontId="14" fillId="4" borderId="4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5" fillId="5" borderId="27" xfId="0" applyFont="1" applyFill="1" applyBorder="1" applyAlignment="1">
      <alignment horizontal="left" vertical="center" wrapText="1"/>
    </xf>
    <xf numFmtId="0" fontId="15" fillId="5" borderId="28" xfId="0" applyFont="1" applyFill="1" applyBorder="1" applyAlignment="1">
      <alignment horizontal="left" vertical="center" wrapText="1"/>
    </xf>
    <xf numFmtId="0" fontId="15" fillId="5" borderId="34" xfId="0" applyFont="1" applyFill="1" applyBorder="1" applyAlignment="1">
      <alignment horizontal="left" vertical="center" wrapText="1"/>
    </xf>
    <xf numFmtId="0" fontId="15" fillId="5" borderId="35" xfId="0" applyFont="1" applyFill="1" applyBorder="1" applyAlignment="1">
      <alignment horizontal="left" vertical="center" wrapText="1"/>
    </xf>
    <xf numFmtId="0" fontId="15" fillId="5" borderId="55" xfId="0" applyFont="1" applyFill="1" applyBorder="1" applyAlignment="1">
      <alignment horizontal="left" vertical="center" wrapText="1"/>
    </xf>
    <xf numFmtId="0" fontId="15" fillId="5" borderId="77" xfId="0" applyFont="1" applyFill="1" applyBorder="1" applyAlignment="1">
      <alignment horizontal="left" vertical="center" wrapText="1"/>
    </xf>
    <xf numFmtId="0" fontId="14" fillId="5" borderId="68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67" xfId="0" applyFont="1" applyFill="1" applyBorder="1" applyAlignment="1">
      <alignment horizontal="center" vertical="center" wrapText="1"/>
    </xf>
    <xf numFmtId="14" fontId="14" fillId="5" borderId="63" xfId="0" applyNumberFormat="1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14" fontId="14" fillId="5" borderId="64" xfId="0" applyNumberFormat="1" applyFont="1" applyFill="1" applyBorder="1" applyAlignment="1">
      <alignment horizontal="center" vertical="center" wrapText="1"/>
    </xf>
    <xf numFmtId="0" fontId="14" fillId="7" borderId="20" xfId="0" applyNumberFormat="1" applyFont="1" applyFill="1" applyBorder="1" applyAlignment="1">
      <alignment horizontal="center" vertical="center" wrapText="1"/>
    </xf>
    <xf numFmtId="0" fontId="14" fillId="7" borderId="31" xfId="0" applyNumberFormat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50" xfId="0" applyNumberFormat="1" applyFont="1" applyFill="1" applyBorder="1" applyAlignment="1" applyProtection="1">
      <alignment horizontal="center" vertical="center" wrapText="1"/>
    </xf>
    <xf numFmtId="17" fontId="14" fillId="0" borderId="58" xfId="0" applyNumberFormat="1" applyFont="1" applyBorder="1" applyAlignment="1">
      <alignment horizontal="center" vertical="center" wrapText="1"/>
    </xf>
    <xf numFmtId="17" fontId="14" fillId="0" borderId="57" xfId="0" applyNumberFormat="1" applyFont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5" fillId="4" borderId="64" xfId="0" applyNumberFormat="1" applyFont="1" applyFill="1" applyBorder="1" applyAlignment="1">
      <alignment horizontal="left" vertical="center" wrapText="1"/>
    </xf>
    <xf numFmtId="0" fontId="15" fillId="4" borderId="31" xfId="0" applyNumberFormat="1" applyFont="1" applyFill="1" applyBorder="1" applyAlignment="1">
      <alignment horizontal="left" vertical="center" wrapText="1"/>
    </xf>
    <xf numFmtId="0" fontId="15" fillId="4" borderId="13" xfId="0" applyNumberFormat="1" applyFont="1" applyFill="1" applyBorder="1" applyAlignment="1">
      <alignment horizontal="left" vertical="center" wrapText="1"/>
    </xf>
    <xf numFmtId="17" fontId="14" fillId="0" borderId="9" xfId="0" applyNumberFormat="1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14" fillId="2" borderId="44" xfId="0" applyFont="1" applyFill="1" applyBorder="1" applyAlignment="1">
      <alignment horizontal="left" vertical="center" wrapText="1"/>
    </xf>
    <xf numFmtId="17" fontId="14" fillId="0" borderId="7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0" fontId="7" fillId="0" borderId="6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4" borderId="66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0" borderId="44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left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 wrapText="1"/>
    </xf>
    <xf numFmtId="0" fontId="8" fillId="2" borderId="44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14" fontId="14" fillId="0" borderId="62" xfId="0" applyNumberFormat="1" applyFont="1" applyBorder="1" applyAlignment="1">
      <alignment horizontal="center" vertical="center" wrapText="1"/>
    </xf>
    <xf numFmtId="0" fontId="14" fillId="0" borderId="34" xfId="0" applyNumberFormat="1" applyFont="1" applyBorder="1" applyAlignment="1">
      <alignment horizontal="center"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 wrapText="1"/>
    </xf>
    <xf numFmtId="0" fontId="14" fillId="2" borderId="30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8" xfId="0" applyNumberFormat="1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left" vertical="center" wrapText="1"/>
    </xf>
    <xf numFmtId="0" fontId="8" fillId="0" borderId="46" xfId="0" applyNumberFormat="1" applyFont="1" applyFill="1" applyBorder="1" applyAlignment="1">
      <alignment horizontal="left" vertical="center" wrapText="1"/>
    </xf>
    <xf numFmtId="0" fontId="8" fillId="0" borderId="48" xfId="0" applyNumberFormat="1" applyFont="1" applyFill="1" applyBorder="1" applyAlignment="1">
      <alignment horizontal="left" vertical="center" wrapText="1"/>
    </xf>
    <xf numFmtId="0" fontId="14" fillId="0" borderId="19" xfId="0" applyNumberFormat="1" applyFont="1" applyFill="1" applyBorder="1" applyAlignment="1">
      <alignment horizontal="center" vertical="top" wrapText="1"/>
    </xf>
    <xf numFmtId="0" fontId="14" fillId="0" borderId="30" xfId="0" applyNumberFormat="1" applyFont="1" applyFill="1" applyBorder="1" applyAlignment="1">
      <alignment horizontal="center" vertical="top" wrapText="1"/>
    </xf>
    <xf numFmtId="0" fontId="14" fillId="0" borderId="12" xfId="0" applyNumberFormat="1" applyFont="1" applyFill="1" applyBorder="1" applyAlignment="1">
      <alignment horizontal="center" vertical="top" wrapText="1"/>
    </xf>
    <xf numFmtId="0" fontId="14" fillId="0" borderId="20" xfId="0" applyNumberFormat="1" applyFont="1" applyFill="1" applyBorder="1" applyAlignment="1">
      <alignment horizontal="left" vertical="top" wrapText="1"/>
    </xf>
    <xf numFmtId="0" fontId="14" fillId="0" borderId="31" xfId="0" applyNumberFormat="1" applyFont="1" applyFill="1" applyBorder="1" applyAlignment="1">
      <alignment horizontal="left" vertical="top" wrapText="1"/>
    </xf>
    <xf numFmtId="0" fontId="14" fillId="0" borderId="13" xfId="0" applyNumberFormat="1" applyFont="1" applyFill="1" applyBorder="1" applyAlignment="1">
      <alignment horizontal="left" vertical="top" wrapText="1"/>
    </xf>
    <xf numFmtId="0" fontId="14" fillId="0" borderId="71" xfId="0" applyFont="1" applyFill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166" fontId="14" fillId="0" borderId="71" xfId="2" applyNumberFormat="1" applyFont="1" applyFill="1" applyBorder="1" applyAlignment="1">
      <alignment horizontal="center" vertical="center" wrapText="1"/>
    </xf>
    <xf numFmtId="166" fontId="14" fillId="0" borderId="72" xfId="2" applyNumberFormat="1" applyFont="1" applyFill="1" applyBorder="1" applyAlignment="1">
      <alignment horizontal="center" vertical="center" wrapText="1"/>
    </xf>
    <xf numFmtId="166" fontId="14" fillId="0" borderId="49" xfId="2" applyNumberFormat="1" applyFont="1" applyFill="1" applyBorder="1" applyAlignment="1">
      <alignment horizontal="center" vertical="center" wrapText="1"/>
    </xf>
    <xf numFmtId="0" fontId="14" fillId="0" borderId="61" xfId="0" applyNumberFormat="1" applyFont="1" applyFill="1" applyBorder="1" applyAlignment="1">
      <alignment horizontal="left" vertical="center" wrapText="1"/>
    </xf>
    <xf numFmtId="0" fontId="14" fillId="0" borderId="46" xfId="0" applyNumberFormat="1" applyFont="1" applyFill="1" applyBorder="1" applyAlignment="1">
      <alignment horizontal="left" vertical="center" wrapText="1"/>
    </xf>
    <xf numFmtId="0" fontId="14" fillId="0" borderId="48" xfId="0" applyNumberFormat="1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8" fillId="0" borderId="61" xfId="0" applyNumberFormat="1" applyFont="1" applyFill="1" applyBorder="1" applyAlignment="1">
      <alignment horizontal="center" vertical="center" wrapText="1"/>
    </xf>
    <xf numFmtId="0" fontId="8" fillId="0" borderId="46" xfId="0" applyNumberFormat="1" applyFont="1" applyFill="1" applyBorder="1" applyAlignment="1">
      <alignment horizontal="center" vertical="center" wrapText="1"/>
    </xf>
    <xf numFmtId="0" fontId="8" fillId="0" borderId="48" xfId="0" applyNumberFormat="1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39" fillId="0" borderId="22" xfId="0" applyNumberFormat="1" applyFont="1" applyFill="1" applyBorder="1" applyAlignment="1">
      <alignment horizontal="left" vertical="center" wrapText="1"/>
    </xf>
    <xf numFmtId="0" fontId="39" fillId="0" borderId="43" xfId="0" applyNumberFormat="1" applyFont="1" applyFill="1" applyBorder="1" applyAlignment="1">
      <alignment horizontal="left" vertical="center" wrapText="1"/>
    </xf>
    <xf numFmtId="0" fontId="39" fillId="0" borderId="44" xfId="0" applyNumberFormat="1" applyFont="1" applyFill="1" applyBorder="1" applyAlignment="1">
      <alignment horizontal="left" vertical="center" wrapText="1"/>
    </xf>
    <xf numFmtId="0" fontId="14" fillId="0" borderId="39" xfId="0" applyNumberFormat="1" applyFont="1" applyFill="1" applyBorder="1" applyAlignment="1">
      <alignment horizontal="left" vertical="center" wrapText="1"/>
    </xf>
    <xf numFmtId="166" fontId="14" fillId="0" borderId="71" xfId="0" applyNumberFormat="1" applyFont="1" applyFill="1" applyBorder="1" applyAlignment="1">
      <alignment horizontal="center" vertical="center" wrapText="1"/>
    </xf>
    <xf numFmtId="166" fontId="14" fillId="0" borderId="72" xfId="0" applyNumberFormat="1" applyFont="1" applyFill="1" applyBorder="1" applyAlignment="1">
      <alignment horizontal="center" vertical="center" wrapText="1"/>
    </xf>
    <xf numFmtId="166" fontId="14" fillId="0" borderId="49" xfId="0" applyNumberFormat="1" applyFont="1" applyFill="1" applyBorder="1" applyAlignment="1">
      <alignment horizontal="center" vertical="center" wrapText="1"/>
    </xf>
    <xf numFmtId="43" fontId="14" fillId="0" borderId="71" xfId="1" applyFont="1" applyFill="1" applyBorder="1" applyAlignment="1">
      <alignment horizontal="center" vertical="center" wrapText="1"/>
    </xf>
    <xf numFmtId="43" fontId="14" fillId="0" borderId="72" xfId="1" applyFont="1" applyFill="1" applyBorder="1" applyAlignment="1">
      <alignment horizontal="center" vertical="center" wrapText="1"/>
    </xf>
    <xf numFmtId="43" fontId="14" fillId="0" borderId="49" xfId="1" applyFont="1" applyFill="1" applyBorder="1" applyAlignment="1">
      <alignment horizontal="center" vertical="center" wrapText="1"/>
    </xf>
    <xf numFmtId="49" fontId="15" fillId="7" borderId="9" xfId="0" applyNumberFormat="1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horizontal="left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5" fillId="6" borderId="2" xfId="0" applyNumberFormat="1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3" xfId="0" applyNumberFormat="1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5" fillId="6" borderId="8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8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30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72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17" fontId="14" fillId="0" borderId="62" xfId="0" applyNumberFormat="1" applyFont="1" applyFill="1" applyBorder="1" applyAlignment="1">
      <alignment horizontal="center" vertical="center" wrapText="1"/>
    </xf>
    <xf numFmtId="17" fontId="14" fillId="0" borderId="34" xfId="0" applyNumberFormat="1" applyFont="1" applyFill="1" applyBorder="1" applyAlignment="1">
      <alignment horizontal="center" vertical="center" wrapText="1"/>
    </xf>
    <xf numFmtId="17" fontId="14" fillId="0" borderId="15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15" fillId="6" borderId="9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7" fillId="0" borderId="18" xfId="0" applyNumberFormat="1" applyFont="1" applyFill="1" applyBorder="1" applyAlignment="1">
      <alignment horizontal="left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164" fontId="15" fillId="0" borderId="50" xfId="0" applyNumberFormat="1" applyFont="1" applyFill="1" applyBorder="1" applyAlignment="1">
      <alignment horizontal="center" vertical="center" wrapText="1"/>
    </xf>
    <xf numFmtId="49" fontId="14" fillId="7" borderId="10" xfId="0" applyNumberFormat="1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0" xfId="0" applyNumberFormat="1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43" fontId="14" fillId="0" borderId="61" xfId="1" applyFont="1" applyFill="1" applyBorder="1" applyAlignment="1">
      <alignment horizontal="left" vertical="center" wrapText="1"/>
    </xf>
    <xf numFmtId="43" fontId="14" fillId="0" borderId="46" xfId="1" applyFont="1" applyFill="1" applyBorder="1" applyAlignment="1">
      <alignment horizontal="left" vertical="center" wrapText="1"/>
    </xf>
    <xf numFmtId="43" fontId="14" fillId="0" borderId="48" xfId="1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31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14" fillId="7" borderId="18" xfId="0" applyNumberFormat="1" applyFont="1" applyFill="1" applyBorder="1" applyAlignment="1">
      <alignment horizontal="center" vertical="center" wrapText="1"/>
    </xf>
    <xf numFmtId="0" fontId="7" fillId="0" borderId="50" xfId="0" applyNumberFormat="1" applyFont="1" applyFill="1" applyBorder="1" applyAlignment="1">
      <alignment horizontal="left" vertical="center" wrapText="1"/>
    </xf>
    <xf numFmtId="0" fontId="8" fillId="0" borderId="18" xfId="0" applyNumberFormat="1" applyFont="1" applyFill="1" applyBorder="1" applyAlignment="1">
      <alignment horizontal="left" vertical="center" wrapText="1"/>
    </xf>
    <xf numFmtId="0" fontId="15" fillId="4" borderId="6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15" fillId="6" borderId="68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4" fillId="6" borderId="44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50" xfId="0" applyFont="1" applyFill="1" applyBorder="1" applyAlignment="1">
      <alignment horizontal="left" vertical="center" wrapText="1"/>
    </xf>
    <xf numFmtId="0" fontId="18" fillId="3" borderId="55" xfId="0" applyFont="1" applyFill="1" applyBorder="1" applyAlignment="1">
      <alignment horizontal="left" vertical="center" wrapText="1"/>
    </xf>
    <xf numFmtId="0" fontId="18" fillId="3" borderId="77" xfId="0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7" fillId="0" borderId="61" xfId="0" applyNumberFormat="1" applyFont="1" applyFill="1" applyBorder="1" applyAlignment="1">
      <alignment horizontal="left" vertical="center" wrapText="1"/>
    </xf>
    <xf numFmtId="0" fontId="7" fillId="0" borderId="46" xfId="0" applyNumberFormat="1" applyFont="1" applyFill="1" applyBorder="1" applyAlignment="1">
      <alignment horizontal="left" vertical="center" wrapText="1"/>
    </xf>
    <xf numFmtId="0" fontId="7" fillId="0" borderId="48" xfId="0" applyNumberFormat="1" applyFont="1" applyFill="1" applyBorder="1" applyAlignment="1">
      <alignment horizontal="left" vertical="center" wrapText="1"/>
    </xf>
    <xf numFmtId="0" fontId="14" fillId="0" borderId="6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left" vertical="center" wrapText="1"/>
    </xf>
    <xf numFmtId="16" fontId="14" fillId="0" borderId="12" xfId="0" applyNumberFormat="1" applyFont="1" applyFill="1" applyBorder="1" applyAlignment="1">
      <alignment horizontal="center" vertical="center" wrapText="1"/>
    </xf>
    <xf numFmtId="16" fontId="14" fillId="0" borderId="9" xfId="0" applyNumberFormat="1" applyFont="1" applyFill="1" applyBorder="1" applyAlignment="1">
      <alignment horizontal="center" vertical="center" wrapText="1"/>
    </xf>
    <xf numFmtId="16" fontId="14" fillId="0" borderId="13" xfId="0" applyNumberFormat="1" applyFont="1" applyFill="1" applyBorder="1" applyAlignment="1">
      <alignment horizontal="center" vertical="center" wrapText="1"/>
    </xf>
    <xf numFmtId="16" fontId="14" fillId="0" borderId="10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76" xfId="0" applyFont="1" applyFill="1" applyBorder="1" applyAlignment="1">
      <alignment horizontal="left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15" fillId="4" borderId="23" xfId="0" applyNumberFormat="1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7" borderId="58" xfId="0" applyNumberFormat="1" applyFont="1" applyFill="1" applyBorder="1" applyAlignment="1">
      <alignment horizontal="center" vertical="center" wrapText="1"/>
    </xf>
    <xf numFmtId="0" fontId="15" fillId="7" borderId="23" xfId="0" applyNumberFormat="1" applyFont="1" applyFill="1" applyBorder="1" applyAlignment="1">
      <alignment horizontal="center" vertical="center" wrapText="1"/>
    </xf>
    <xf numFmtId="0" fontId="15" fillId="7" borderId="2" xfId="0" applyNumberFormat="1" applyFont="1" applyFill="1" applyBorder="1" applyAlignment="1">
      <alignment horizontal="center" vertical="center" wrapText="1"/>
    </xf>
    <xf numFmtId="0" fontId="14" fillId="7" borderId="57" xfId="0" applyNumberFormat="1" applyFont="1" applyFill="1" applyBorder="1" applyAlignment="1">
      <alignment horizontal="left" vertical="center" wrapText="1"/>
    </xf>
    <xf numFmtId="0" fontId="14" fillId="7" borderId="24" xfId="0" applyNumberFormat="1" applyFont="1" applyFill="1" applyBorder="1" applyAlignment="1">
      <alignment horizontal="left" vertical="center" wrapText="1"/>
    </xf>
    <xf numFmtId="0" fontId="14" fillId="7" borderId="3" xfId="0" applyNumberFormat="1" applyFont="1" applyFill="1" applyBorder="1" applyAlignment="1">
      <alignment horizontal="left" vertical="center" wrapText="1"/>
    </xf>
    <xf numFmtId="0" fontId="14" fillId="7" borderId="41" xfId="0" applyNumberFormat="1" applyFont="1" applyFill="1" applyBorder="1" applyAlignment="1">
      <alignment horizontal="center" vertical="center" wrapText="1"/>
    </xf>
    <xf numFmtId="0" fontId="14" fillId="7" borderId="25" xfId="0" applyNumberFormat="1" applyFont="1" applyFill="1" applyBorder="1" applyAlignment="1">
      <alignment horizontal="center" vertical="center" wrapText="1"/>
    </xf>
    <xf numFmtId="0" fontId="14" fillId="7" borderId="4" xfId="0" applyNumberFormat="1" applyFont="1" applyFill="1" applyBorder="1" applyAlignment="1">
      <alignment horizontal="center" vertical="center" wrapText="1"/>
    </xf>
    <xf numFmtId="165" fontId="15" fillId="3" borderId="71" xfId="0" applyNumberFormat="1" applyFont="1" applyFill="1" applyBorder="1" applyAlignment="1">
      <alignment horizontal="center" vertical="center" wrapText="1"/>
    </xf>
    <xf numFmtId="0" fontId="14" fillId="0" borderId="7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0000FF"/>
      <color rgb="FFFF99FF"/>
      <color rgb="FF66CCFF"/>
      <color rgb="FFFFCCFF"/>
      <color rgb="FFEB35C4"/>
      <color rgb="FFFFFF00"/>
      <color rgb="FFCCECFF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850"/>
  <sheetViews>
    <sheetView tabSelected="1" zoomScaleNormal="100" zoomScaleSheetLayoutView="100" workbookViewId="0">
      <selection activeCell="A5" sqref="A5:P5"/>
    </sheetView>
  </sheetViews>
  <sheetFormatPr defaultRowHeight="15"/>
  <cols>
    <col min="1" max="1" width="7.140625" style="397" customWidth="1"/>
    <col min="2" max="2" width="33.28515625" style="5" customWidth="1"/>
    <col min="3" max="3" width="29.5703125" style="5" customWidth="1"/>
    <col min="4" max="4" width="14.7109375" style="5" customWidth="1"/>
    <col min="5" max="5" width="15.42578125" style="5" customWidth="1"/>
    <col min="6" max="6" width="22.7109375" style="5" customWidth="1"/>
    <col min="7" max="7" width="9.140625" style="22"/>
    <col min="8" max="8" width="14" style="5" customWidth="1"/>
    <col min="9" max="9" width="11.140625" style="5" customWidth="1"/>
    <col min="10" max="10" width="10.42578125" style="5" customWidth="1"/>
    <col min="11" max="11" width="12.140625" style="5" customWidth="1"/>
    <col min="12" max="12" width="10.5703125" style="5" customWidth="1"/>
    <col min="13" max="13" width="11.42578125" style="5" customWidth="1"/>
    <col min="14" max="15" width="10.5703125" style="5" customWidth="1"/>
    <col min="16" max="16" width="23.85546875" style="895" customWidth="1"/>
    <col min="17" max="16384" width="9.140625" style="5"/>
  </cols>
  <sheetData>
    <row r="1" spans="1:21" ht="16.5" customHeight="1">
      <c r="C1" s="398"/>
      <c r="L1" s="913"/>
      <c r="M1" s="1389" t="s">
        <v>456</v>
      </c>
      <c r="N1" s="1389"/>
      <c r="O1" s="1389"/>
      <c r="P1" s="1389"/>
    </row>
    <row r="2" spans="1:21" ht="16.5" customHeight="1">
      <c r="C2" s="398"/>
      <c r="L2" s="913"/>
      <c r="M2" s="1389" t="s">
        <v>0</v>
      </c>
      <c r="N2" s="1389"/>
      <c r="O2" s="1389"/>
      <c r="P2" s="1389"/>
    </row>
    <row r="3" spans="1:21" ht="16.5" customHeight="1">
      <c r="L3" s="913"/>
      <c r="M3" s="1389" t="s">
        <v>260</v>
      </c>
      <c r="N3" s="1390"/>
      <c r="O3" s="1390"/>
      <c r="P3" s="1390"/>
    </row>
    <row r="4" spans="1:21" ht="13.5" customHeight="1">
      <c r="L4" s="914"/>
      <c r="M4" s="914"/>
      <c r="N4" s="914"/>
      <c r="O4" s="914"/>
      <c r="P4" s="913"/>
    </row>
    <row r="5" spans="1:21" ht="18.75" customHeight="1">
      <c r="A5" s="1383" t="s">
        <v>457</v>
      </c>
      <c r="B5" s="1383"/>
      <c r="C5" s="1383"/>
      <c r="D5" s="1383"/>
      <c r="E5" s="1383"/>
      <c r="F5" s="1383"/>
      <c r="G5" s="1383"/>
      <c r="H5" s="1383"/>
      <c r="I5" s="1383"/>
      <c r="J5" s="1383"/>
      <c r="K5" s="1383"/>
      <c r="L5" s="1383"/>
      <c r="M5" s="1383"/>
      <c r="N5" s="1383"/>
      <c r="O5" s="1383"/>
      <c r="P5" s="1383"/>
      <c r="Q5" s="902"/>
    </row>
    <row r="6" spans="1:21" ht="18.75">
      <c r="A6" s="1384" t="s">
        <v>371</v>
      </c>
      <c r="B6" s="1384"/>
      <c r="C6" s="1384"/>
      <c r="D6" s="1384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1384"/>
    </row>
    <row r="7" spans="1:21" ht="15.75" customHeight="1">
      <c r="A7" s="1385" t="s">
        <v>1207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</row>
    <row r="8" spans="1:21" ht="9.75" customHeight="1" thickBot="1">
      <c r="A8" s="399"/>
      <c r="B8" s="6"/>
      <c r="C8" s="6"/>
      <c r="D8" s="6"/>
      <c r="E8" s="6"/>
      <c r="F8" s="6"/>
      <c r="G8" s="23"/>
      <c r="H8" s="6"/>
      <c r="I8" s="6"/>
      <c r="J8" s="6"/>
      <c r="K8" s="6"/>
      <c r="L8" s="6"/>
      <c r="M8" s="6"/>
      <c r="N8" s="6"/>
      <c r="O8" s="6"/>
      <c r="P8" s="894"/>
    </row>
    <row r="9" spans="1:21" ht="18" customHeight="1" thickBot="1">
      <c r="A9" s="1411" t="s">
        <v>2</v>
      </c>
      <c r="B9" s="1412" t="s">
        <v>3</v>
      </c>
      <c r="C9" s="1414" t="s">
        <v>4</v>
      </c>
      <c r="D9" s="1416" t="s">
        <v>5</v>
      </c>
      <c r="E9" s="1417"/>
      <c r="F9" s="1417"/>
      <c r="G9" s="1417"/>
      <c r="H9" s="1417"/>
      <c r="I9" s="1417"/>
      <c r="J9" s="1417"/>
      <c r="K9" s="1417"/>
      <c r="L9" s="1417"/>
      <c r="M9" s="1417"/>
      <c r="N9" s="1418"/>
      <c r="O9" s="1419"/>
      <c r="P9" s="1386" t="s">
        <v>1208</v>
      </c>
    </row>
    <row r="10" spans="1:21" ht="39" customHeight="1" thickBot="1">
      <c r="A10" s="1354"/>
      <c r="B10" s="1413"/>
      <c r="C10" s="1415"/>
      <c r="D10" s="1420" t="s">
        <v>459</v>
      </c>
      <c r="E10" s="1188" t="s">
        <v>458</v>
      </c>
      <c r="F10" s="1274" t="s">
        <v>6</v>
      </c>
      <c r="G10" s="1416" t="s">
        <v>7</v>
      </c>
      <c r="H10" s="1417"/>
      <c r="I10" s="1417"/>
      <c r="J10" s="1417"/>
      <c r="K10" s="1421"/>
      <c r="L10" s="1416" t="s">
        <v>8</v>
      </c>
      <c r="M10" s="1421"/>
      <c r="N10" s="1416" t="s">
        <v>9</v>
      </c>
      <c r="O10" s="1421"/>
      <c r="P10" s="1387"/>
      <c r="S10" s="119"/>
      <c r="T10" s="119"/>
      <c r="U10" s="119"/>
    </row>
    <row r="11" spans="1:21" ht="70.5" customHeight="1" thickBot="1">
      <c r="A11" s="1205"/>
      <c r="B11" s="1301"/>
      <c r="C11" s="1272"/>
      <c r="D11" s="1270"/>
      <c r="E11" s="1271"/>
      <c r="F11" s="1272"/>
      <c r="G11" s="57" t="s">
        <v>10</v>
      </c>
      <c r="H11" s="57" t="s">
        <v>11</v>
      </c>
      <c r="I11" s="892" t="s">
        <v>12</v>
      </c>
      <c r="J11" s="890" t="s">
        <v>13</v>
      </c>
      <c r="K11" s="891" t="s">
        <v>14</v>
      </c>
      <c r="L11" s="889" t="s">
        <v>15</v>
      </c>
      <c r="M11" s="891" t="s">
        <v>16</v>
      </c>
      <c r="N11" s="889" t="s">
        <v>17</v>
      </c>
      <c r="O11" s="891" t="s">
        <v>18</v>
      </c>
      <c r="P11" s="1302"/>
      <c r="S11" s="119"/>
      <c r="T11" s="119"/>
      <c r="U11" s="119"/>
    </row>
    <row r="12" spans="1:21" ht="15.75" thickBot="1">
      <c r="A12" s="899">
        <v>1</v>
      </c>
      <c r="B12" s="7">
        <v>2</v>
      </c>
      <c r="C12" s="402">
        <v>3</v>
      </c>
      <c r="D12" s="278">
        <v>4</v>
      </c>
      <c r="E12" s="62">
        <v>5</v>
      </c>
      <c r="F12" s="402">
        <v>6</v>
      </c>
      <c r="G12" s="898">
        <v>7</v>
      </c>
      <c r="H12" s="898">
        <v>8</v>
      </c>
      <c r="I12" s="62">
        <v>9</v>
      </c>
      <c r="J12" s="7">
        <v>10</v>
      </c>
      <c r="K12" s="8">
        <v>11</v>
      </c>
      <c r="L12" s="278">
        <v>12</v>
      </c>
      <c r="M12" s="8">
        <v>13</v>
      </c>
      <c r="N12" s="278">
        <v>14</v>
      </c>
      <c r="O12" s="893">
        <v>15</v>
      </c>
      <c r="P12" s="8">
        <v>16</v>
      </c>
    </row>
    <row r="13" spans="1:21" ht="32.25" customHeight="1">
      <c r="A13" s="1396" t="s">
        <v>767</v>
      </c>
      <c r="B13" s="1397"/>
      <c r="C13" s="1400" t="s">
        <v>1564</v>
      </c>
      <c r="D13" s="1402" t="s">
        <v>19</v>
      </c>
      <c r="E13" s="1403" t="s">
        <v>19</v>
      </c>
      <c r="F13" s="1404" t="s">
        <v>19</v>
      </c>
      <c r="G13" s="519" t="s">
        <v>20</v>
      </c>
      <c r="H13" s="233">
        <f>H14+H15+H16</f>
        <v>875380.29999999993</v>
      </c>
      <c r="I13" s="63">
        <f>I14+I15+I16</f>
        <v>648135.19999999995</v>
      </c>
      <c r="J13" s="9">
        <f>J14+J15+J16</f>
        <v>646014.30000000005</v>
      </c>
      <c r="K13" s="9">
        <f>K14+K15+K16</f>
        <v>646014.30000000005</v>
      </c>
      <c r="L13" s="26">
        <f t="shared" ref="L13:L140" si="0">J13/H13*100</f>
        <v>73.798130938062016</v>
      </c>
      <c r="M13" s="27">
        <f t="shared" ref="M13:M159" si="1">J13-H13</f>
        <v>-229365.99999999988</v>
      </c>
      <c r="N13" s="26">
        <f t="shared" ref="N13:N140" si="2">K13/H13*100</f>
        <v>73.798130938062016</v>
      </c>
      <c r="O13" s="27">
        <f t="shared" ref="O13:O159" si="3">K13-H13</f>
        <v>-229365.99999999988</v>
      </c>
      <c r="P13" s="1388"/>
    </row>
    <row r="14" spans="1:21" ht="21.75" customHeight="1">
      <c r="A14" s="1398"/>
      <c r="B14" s="1399"/>
      <c r="C14" s="1400"/>
      <c r="D14" s="1402"/>
      <c r="E14" s="1403"/>
      <c r="F14" s="1404"/>
      <c r="G14" s="520" t="s">
        <v>21</v>
      </c>
      <c r="H14" s="179">
        <f t="shared" ref="H14:K16" si="4">H18+H64+H140+H218+H634+H700+H720+H796+H836</f>
        <v>289864.19999999995</v>
      </c>
      <c r="I14" s="2274">
        <f t="shared" si="4"/>
        <v>238238.3</v>
      </c>
      <c r="J14" s="10">
        <f t="shared" si="4"/>
        <v>237453.19999999998</v>
      </c>
      <c r="K14" s="834">
        <f t="shared" si="4"/>
        <v>237453.19999999998</v>
      </c>
      <c r="L14" s="26">
        <f t="shared" si="0"/>
        <v>81.918774377794847</v>
      </c>
      <c r="M14" s="27">
        <f t="shared" si="1"/>
        <v>-52410.999999999971</v>
      </c>
      <c r="N14" s="26">
        <f t="shared" si="2"/>
        <v>81.918774377794847</v>
      </c>
      <c r="O14" s="27">
        <f t="shared" si="3"/>
        <v>-52410.999999999971</v>
      </c>
      <c r="P14" s="1388"/>
    </row>
    <row r="15" spans="1:21" ht="21.75" customHeight="1">
      <c r="A15" s="1398"/>
      <c r="B15" s="1399"/>
      <c r="C15" s="1400"/>
      <c r="D15" s="1402"/>
      <c r="E15" s="1403"/>
      <c r="F15" s="1404"/>
      <c r="G15" s="520" t="s">
        <v>22</v>
      </c>
      <c r="H15" s="179">
        <f t="shared" si="4"/>
        <v>585516.1</v>
      </c>
      <c r="I15" s="2274">
        <f t="shared" si="4"/>
        <v>409896.89999999997</v>
      </c>
      <c r="J15" s="10">
        <f t="shared" si="4"/>
        <v>408561.10000000003</v>
      </c>
      <c r="K15" s="834">
        <f t="shared" si="4"/>
        <v>408561.10000000003</v>
      </c>
      <c r="L15" s="26">
        <f t="shared" si="0"/>
        <v>69.777944620139394</v>
      </c>
      <c r="M15" s="27">
        <f t="shared" si="1"/>
        <v>-176954.99999999994</v>
      </c>
      <c r="N15" s="26">
        <f t="shared" si="2"/>
        <v>69.777944620139394</v>
      </c>
      <c r="O15" s="27">
        <f t="shared" si="3"/>
        <v>-176954.99999999994</v>
      </c>
      <c r="P15" s="1388"/>
      <c r="Q15" s="415"/>
      <c r="R15" s="415"/>
      <c r="S15" s="415"/>
    </row>
    <row r="16" spans="1:21" ht="21.75" customHeight="1" thickBot="1">
      <c r="A16" s="1398"/>
      <c r="B16" s="1399"/>
      <c r="C16" s="1401"/>
      <c r="D16" s="1402"/>
      <c r="E16" s="1403"/>
      <c r="F16" s="1404"/>
      <c r="G16" s="521" t="s">
        <v>23</v>
      </c>
      <c r="H16" s="811">
        <f t="shared" si="4"/>
        <v>0</v>
      </c>
      <c r="I16" s="934">
        <f t="shared" si="4"/>
        <v>0</v>
      </c>
      <c r="J16" s="127">
        <f t="shared" si="4"/>
        <v>0</v>
      </c>
      <c r="K16" s="935">
        <f t="shared" si="4"/>
        <v>0</v>
      </c>
      <c r="L16" s="587">
        <v>0</v>
      </c>
      <c r="M16" s="588">
        <v>0</v>
      </c>
      <c r="N16" s="587">
        <v>0</v>
      </c>
      <c r="O16" s="588">
        <v>0</v>
      </c>
      <c r="P16" s="1388"/>
      <c r="Q16" s="415"/>
      <c r="R16" s="415"/>
      <c r="S16" s="415"/>
    </row>
    <row r="17" spans="1:16" ht="31.5" customHeight="1">
      <c r="A17" s="1309" t="s">
        <v>24</v>
      </c>
      <c r="B17" s="1311" t="s">
        <v>25</v>
      </c>
      <c r="C17" s="1313" t="s">
        <v>614</v>
      </c>
      <c r="D17" s="1315" t="s">
        <v>19</v>
      </c>
      <c r="E17" s="1318" t="s">
        <v>19</v>
      </c>
      <c r="F17" s="1321" t="s">
        <v>19</v>
      </c>
      <c r="G17" s="58" t="s">
        <v>20</v>
      </c>
      <c r="H17" s="181">
        <f>H18+H19+H20</f>
        <v>370761.3</v>
      </c>
      <c r="I17" s="51">
        <f>I18+I19+I20</f>
        <v>279629.3</v>
      </c>
      <c r="J17" s="12">
        <f>J18+J19+J20</f>
        <v>278293.5</v>
      </c>
      <c r="K17" s="12">
        <f>K18+K19+K20</f>
        <v>278293.5</v>
      </c>
      <c r="L17" s="33">
        <f t="shared" si="0"/>
        <v>75.060018399978645</v>
      </c>
      <c r="M17" s="28">
        <f t="shared" si="1"/>
        <v>-92467.799999999988</v>
      </c>
      <c r="N17" s="33">
        <f t="shared" si="2"/>
        <v>75.060018399978645</v>
      </c>
      <c r="O17" s="28">
        <f t="shared" si="3"/>
        <v>-92467.799999999988</v>
      </c>
      <c r="P17" s="1324"/>
    </row>
    <row r="18" spans="1:16" ht="20.25" customHeight="1">
      <c r="A18" s="1310"/>
      <c r="B18" s="1312"/>
      <c r="C18" s="1314"/>
      <c r="D18" s="1316"/>
      <c r="E18" s="1319"/>
      <c r="F18" s="1322"/>
      <c r="G18" s="60" t="s">
        <v>21</v>
      </c>
      <c r="H18" s="182">
        <f>H22</f>
        <v>134667.9</v>
      </c>
      <c r="I18" s="55">
        <f>I22</f>
        <v>115738</v>
      </c>
      <c r="J18" s="13">
        <f>J22</f>
        <v>115738</v>
      </c>
      <c r="K18" s="13">
        <f>K22</f>
        <v>115738</v>
      </c>
      <c r="L18" s="280">
        <f t="shared" si="0"/>
        <v>85.943272301714075</v>
      </c>
      <c r="M18" s="34">
        <f t="shared" si="1"/>
        <v>-18929.899999999994</v>
      </c>
      <c r="N18" s="280">
        <f t="shared" si="2"/>
        <v>85.943272301714075</v>
      </c>
      <c r="O18" s="34">
        <f t="shared" si="3"/>
        <v>-18929.899999999994</v>
      </c>
      <c r="P18" s="1325"/>
    </row>
    <row r="19" spans="1:16" ht="20.25" customHeight="1">
      <c r="A19" s="1310"/>
      <c r="B19" s="1312"/>
      <c r="C19" s="1314"/>
      <c r="D19" s="1316"/>
      <c r="E19" s="1319"/>
      <c r="F19" s="1322"/>
      <c r="G19" s="60" t="s">
        <v>22</v>
      </c>
      <c r="H19" s="182">
        <f t="shared" ref="H19:K20" si="5">H23</f>
        <v>236093.4</v>
      </c>
      <c r="I19" s="55">
        <f t="shared" si="5"/>
        <v>163891.29999999999</v>
      </c>
      <c r="J19" s="13">
        <f t="shared" si="5"/>
        <v>162555.5</v>
      </c>
      <c r="K19" s="13">
        <f t="shared" si="5"/>
        <v>162555.5</v>
      </c>
      <c r="L19" s="280">
        <f t="shared" si="0"/>
        <v>68.852200019144973</v>
      </c>
      <c r="M19" s="34">
        <f t="shared" si="1"/>
        <v>-73537.899999999994</v>
      </c>
      <c r="N19" s="280">
        <f t="shared" si="2"/>
        <v>68.852200019144973</v>
      </c>
      <c r="O19" s="34">
        <f t="shared" si="3"/>
        <v>-73537.899999999994</v>
      </c>
      <c r="P19" s="1325"/>
    </row>
    <row r="20" spans="1:16" ht="20.25" customHeight="1">
      <c r="A20" s="1310"/>
      <c r="B20" s="1312"/>
      <c r="C20" s="1314"/>
      <c r="D20" s="1317"/>
      <c r="E20" s="1320"/>
      <c r="F20" s="1323"/>
      <c r="G20" s="60" t="s">
        <v>23</v>
      </c>
      <c r="H20" s="183">
        <f t="shared" si="5"/>
        <v>0</v>
      </c>
      <c r="I20" s="65">
        <f t="shared" si="5"/>
        <v>0</v>
      </c>
      <c r="J20" s="14">
        <f t="shared" si="5"/>
        <v>0</v>
      </c>
      <c r="K20" s="14">
        <f t="shared" si="5"/>
        <v>0</v>
      </c>
      <c r="L20" s="525">
        <v>0</v>
      </c>
      <c r="M20" s="140">
        <f t="shared" si="1"/>
        <v>0</v>
      </c>
      <c r="N20" s="525">
        <v>0</v>
      </c>
      <c r="O20" s="140">
        <f t="shared" si="3"/>
        <v>0</v>
      </c>
      <c r="P20" s="1326"/>
    </row>
    <row r="21" spans="1:16" ht="22.5" customHeight="1">
      <c r="A21" s="1249" t="s">
        <v>26</v>
      </c>
      <c r="B21" s="1424" t="s">
        <v>589</v>
      </c>
      <c r="C21" s="1251" t="s">
        <v>19</v>
      </c>
      <c r="D21" s="1405" t="s">
        <v>19</v>
      </c>
      <c r="E21" s="1408" t="s">
        <v>19</v>
      </c>
      <c r="F21" s="1422" t="s">
        <v>19</v>
      </c>
      <c r="G21" s="59" t="s">
        <v>20</v>
      </c>
      <c r="H21" s="234">
        <f>H22+H23+H24</f>
        <v>370761.3</v>
      </c>
      <c r="I21" s="53">
        <f>I22+I23+I24</f>
        <v>279629.3</v>
      </c>
      <c r="J21" s="3">
        <f>J22+J23+J24</f>
        <v>278293.5</v>
      </c>
      <c r="K21" s="3">
        <f>K22+K23+K24</f>
        <v>278293.5</v>
      </c>
      <c r="L21" s="271">
        <f t="shared" si="0"/>
        <v>75.060018399978645</v>
      </c>
      <c r="M21" s="31">
        <f t="shared" si="1"/>
        <v>-92467.799999999988</v>
      </c>
      <c r="N21" s="271">
        <f t="shared" si="2"/>
        <v>75.060018399978645</v>
      </c>
      <c r="O21" s="31">
        <f t="shared" si="3"/>
        <v>-92467.799999999988</v>
      </c>
      <c r="P21" s="1358"/>
    </row>
    <row r="22" spans="1:16" ht="22.5" customHeight="1">
      <c r="A22" s="1249"/>
      <c r="B22" s="1424"/>
      <c r="C22" s="1251"/>
      <c r="D22" s="1406"/>
      <c r="E22" s="1409"/>
      <c r="F22" s="1423"/>
      <c r="G22" s="896" t="s">
        <v>21</v>
      </c>
      <c r="H22" s="235">
        <f>H26</f>
        <v>134667.9</v>
      </c>
      <c r="I22" s="54">
        <f>I26</f>
        <v>115738</v>
      </c>
      <c r="J22" s="4">
        <f>J26</f>
        <v>115738</v>
      </c>
      <c r="K22" s="4">
        <f>K26</f>
        <v>115738</v>
      </c>
      <c r="L22" s="272">
        <f t="shared" si="0"/>
        <v>85.943272301714075</v>
      </c>
      <c r="M22" s="17">
        <f t="shared" si="1"/>
        <v>-18929.899999999994</v>
      </c>
      <c r="N22" s="272">
        <f t="shared" si="2"/>
        <v>85.943272301714075</v>
      </c>
      <c r="O22" s="17">
        <f t="shared" si="3"/>
        <v>-18929.899999999994</v>
      </c>
      <c r="P22" s="1359"/>
    </row>
    <row r="23" spans="1:16" ht="22.5" customHeight="1">
      <c r="A23" s="1249"/>
      <c r="B23" s="1424"/>
      <c r="C23" s="1251"/>
      <c r="D23" s="1406"/>
      <c r="E23" s="1409"/>
      <c r="F23" s="1423"/>
      <c r="G23" s="896" t="s">
        <v>22</v>
      </c>
      <c r="H23" s="235">
        <f t="shared" ref="H23:K24" si="6">H27</f>
        <v>236093.4</v>
      </c>
      <c r="I23" s="54">
        <f t="shared" si="6"/>
        <v>163891.29999999999</v>
      </c>
      <c r="J23" s="4">
        <f t="shared" si="6"/>
        <v>162555.5</v>
      </c>
      <c r="K23" s="4">
        <f t="shared" si="6"/>
        <v>162555.5</v>
      </c>
      <c r="L23" s="272">
        <f t="shared" si="0"/>
        <v>68.852200019144973</v>
      </c>
      <c r="M23" s="17">
        <f t="shared" si="1"/>
        <v>-73537.899999999994</v>
      </c>
      <c r="N23" s="272">
        <f t="shared" si="2"/>
        <v>68.852200019144973</v>
      </c>
      <c r="O23" s="17">
        <f t="shared" si="3"/>
        <v>-73537.899999999994</v>
      </c>
      <c r="P23" s="1359"/>
    </row>
    <row r="24" spans="1:16" ht="22.5" customHeight="1">
      <c r="A24" s="1249"/>
      <c r="B24" s="1424"/>
      <c r="C24" s="1251"/>
      <c r="D24" s="1407"/>
      <c r="E24" s="1410"/>
      <c r="F24" s="1366"/>
      <c r="G24" s="896" t="s">
        <v>23</v>
      </c>
      <c r="H24" s="282">
        <f t="shared" si="6"/>
        <v>0</v>
      </c>
      <c r="I24" s="66">
        <f t="shared" si="6"/>
        <v>0</v>
      </c>
      <c r="J24" s="15">
        <f t="shared" si="6"/>
        <v>0</v>
      </c>
      <c r="K24" s="15">
        <f t="shared" si="6"/>
        <v>0</v>
      </c>
      <c r="L24" s="524">
        <v>0</v>
      </c>
      <c r="M24" s="20">
        <v>0</v>
      </c>
      <c r="N24" s="524">
        <v>0</v>
      </c>
      <c r="O24" s="20">
        <f t="shared" si="3"/>
        <v>0</v>
      </c>
      <c r="P24" s="1359"/>
    </row>
    <row r="25" spans="1:16" ht="24.75" customHeight="1">
      <c r="A25" s="1205" t="s">
        <v>27</v>
      </c>
      <c r="B25" s="1229" t="s">
        <v>590</v>
      </c>
      <c r="C25" s="1230" t="s">
        <v>19</v>
      </c>
      <c r="D25" s="1205" t="s">
        <v>19</v>
      </c>
      <c r="E25" s="1391" t="s">
        <v>19</v>
      </c>
      <c r="F25" s="1394" t="s">
        <v>19</v>
      </c>
      <c r="G25" s="59" t="s">
        <v>20</v>
      </c>
      <c r="H25" s="234">
        <f>H26+H27+H28</f>
        <v>370761.3</v>
      </c>
      <c r="I25" s="53">
        <f>I26+I27+I28</f>
        <v>279629.3</v>
      </c>
      <c r="J25" s="3">
        <f>J26+J27+J28</f>
        <v>278293.5</v>
      </c>
      <c r="K25" s="3">
        <f>K26+K27+K28</f>
        <v>278293.5</v>
      </c>
      <c r="L25" s="271">
        <f t="shared" si="0"/>
        <v>75.060018399978645</v>
      </c>
      <c r="M25" s="31">
        <f t="shared" si="1"/>
        <v>-92467.799999999988</v>
      </c>
      <c r="N25" s="271">
        <f t="shared" si="2"/>
        <v>75.060018399978645</v>
      </c>
      <c r="O25" s="31">
        <f t="shared" si="3"/>
        <v>-92467.799999999988</v>
      </c>
      <c r="P25" s="1222"/>
    </row>
    <row r="26" spans="1:16" ht="22.5" customHeight="1">
      <c r="A26" s="1195"/>
      <c r="B26" s="1229"/>
      <c r="C26" s="1230"/>
      <c r="D26" s="1195"/>
      <c r="E26" s="1392"/>
      <c r="F26" s="1395"/>
      <c r="G26" s="896" t="s">
        <v>21</v>
      </c>
      <c r="H26" s="235">
        <f t="shared" ref="H26:K28" si="7">H39+H52+H56+H60</f>
        <v>134667.9</v>
      </c>
      <c r="I26" s="54">
        <f t="shared" si="7"/>
        <v>115738</v>
      </c>
      <c r="J26" s="4">
        <f t="shared" si="7"/>
        <v>115738</v>
      </c>
      <c r="K26" s="4">
        <f t="shared" si="7"/>
        <v>115738</v>
      </c>
      <c r="L26" s="272">
        <f t="shared" si="0"/>
        <v>85.943272301714075</v>
      </c>
      <c r="M26" s="17">
        <f t="shared" si="1"/>
        <v>-18929.899999999994</v>
      </c>
      <c r="N26" s="272">
        <f t="shared" si="2"/>
        <v>85.943272301714075</v>
      </c>
      <c r="O26" s="17">
        <f t="shared" si="3"/>
        <v>-18929.899999999994</v>
      </c>
      <c r="P26" s="1203"/>
    </row>
    <row r="27" spans="1:16" ht="22.5" customHeight="1">
      <c r="A27" s="1195"/>
      <c r="B27" s="1229"/>
      <c r="C27" s="1230"/>
      <c r="D27" s="1195"/>
      <c r="E27" s="1392"/>
      <c r="F27" s="1395"/>
      <c r="G27" s="896" t="s">
        <v>22</v>
      </c>
      <c r="H27" s="235">
        <f t="shared" si="7"/>
        <v>236093.4</v>
      </c>
      <c r="I27" s="54">
        <f t="shared" si="7"/>
        <v>163891.29999999999</v>
      </c>
      <c r="J27" s="4">
        <f t="shared" si="7"/>
        <v>162555.5</v>
      </c>
      <c r="K27" s="4">
        <f t="shared" si="7"/>
        <v>162555.5</v>
      </c>
      <c r="L27" s="272">
        <f t="shared" si="0"/>
        <v>68.852200019144973</v>
      </c>
      <c r="M27" s="17">
        <f t="shared" si="1"/>
        <v>-73537.899999999994</v>
      </c>
      <c r="N27" s="272">
        <f t="shared" si="2"/>
        <v>68.852200019144973</v>
      </c>
      <c r="O27" s="17">
        <f t="shared" si="3"/>
        <v>-73537.899999999994</v>
      </c>
      <c r="P27" s="1203"/>
    </row>
    <row r="28" spans="1:16" ht="22.5" customHeight="1">
      <c r="A28" s="1195"/>
      <c r="B28" s="1229"/>
      <c r="C28" s="1230"/>
      <c r="D28" s="1196"/>
      <c r="E28" s="1393"/>
      <c r="F28" s="1367"/>
      <c r="G28" s="896" t="s">
        <v>23</v>
      </c>
      <c r="H28" s="282">
        <f t="shared" si="7"/>
        <v>0</v>
      </c>
      <c r="I28" s="66">
        <f t="shared" si="7"/>
        <v>0</v>
      </c>
      <c r="J28" s="15">
        <f t="shared" si="7"/>
        <v>0</v>
      </c>
      <c r="K28" s="15">
        <f t="shared" si="7"/>
        <v>0</v>
      </c>
      <c r="L28" s="267">
        <v>0</v>
      </c>
      <c r="M28" s="19">
        <v>0</v>
      </c>
      <c r="N28" s="267">
        <v>0</v>
      </c>
      <c r="O28" s="19">
        <f t="shared" si="3"/>
        <v>0</v>
      </c>
      <c r="P28" s="1204"/>
    </row>
    <row r="29" spans="1:16">
      <c r="A29" s="1195"/>
      <c r="B29" s="1261" t="s">
        <v>797</v>
      </c>
      <c r="C29" s="1262"/>
      <c r="D29" s="1262"/>
      <c r="E29" s="1262"/>
      <c r="F29" s="1262"/>
      <c r="G29" s="1262"/>
      <c r="H29" s="1262"/>
      <c r="I29" s="1262"/>
      <c r="J29" s="1262"/>
      <c r="K29" s="1262"/>
      <c r="L29" s="1262"/>
      <c r="M29" s="1262"/>
      <c r="N29" s="1262"/>
      <c r="O29" s="1262"/>
      <c r="P29" s="1263"/>
    </row>
    <row r="30" spans="1:16" ht="23.25" customHeight="1">
      <c r="A30" s="1195"/>
      <c r="B30" s="1240" t="s">
        <v>1209</v>
      </c>
      <c r="C30" s="1243" t="s">
        <v>19</v>
      </c>
      <c r="D30" s="1210" t="s">
        <v>814</v>
      </c>
      <c r="E30" s="1213" t="s">
        <v>814</v>
      </c>
      <c r="F30" s="1243" t="s">
        <v>19</v>
      </c>
      <c r="G30" s="721" t="s">
        <v>20</v>
      </c>
      <c r="H30" s="189">
        <f>H31+H32+H33</f>
        <v>0</v>
      </c>
      <c r="I30" s="173">
        <f>I31+I32+I33</f>
        <v>0</v>
      </c>
      <c r="J30" s="130">
        <f>J31+J32+J33</f>
        <v>0</v>
      </c>
      <c r="K30" s="130">
        <f>K31+K32+K33</f>
        <v>0</v>
      </c>
      <c r="L30" s="299">
        <v>0</v>
      </c>
      <c r="M30" s="143">
        <f t="shared" ref="M30:M33" si="8">J30-H30</f>
        <v>0</v>
      </c>
      <c r="N30" s="299">
        <v>0</v>
      </c>
      <c r="O30" s="143">
        <f t="shared" ref="O30:O33" si="9">K30-H30</f>
        <v>0</v>
      </c>
      <c r="P30" s="1246"/>
    </row>
    <row r="31" spans="1:16" ht="15" customHeight="1">
      <c r="A31" s="1195"/>
      <c r="B31" s="1241"/>
      <c r="C31" s="1244"/>
      <c r="D31" s="1211"/>
      <c r="E31" s="1214"/>
      <c r="F31" s="1244"/>
      <c r="G31" s="722" t="s">
        <v>21</v>
      </c>
      <c r="H31" s="186">
        <f>H44</f>
        <v>0</v>
      </c>
      <c r="I31" s="170">
        <f>I44</f>
        <v>0</v>
      </c>
      <c r="J31" s="170">
        <f>J44</f>
        <v>0</v>
      </c>
      <c r="K31" s="170">
        <f>K44</f>
        <v>0</v>
      </c>
      <c r="L31" s="269">
        <v>0</v>
      </c>
      <c r="M31" s="106">
        <f t="shared" si="8"/>
        <v>0</v>
      </c>
      <c r="N31" s="269">
        <v>0</v>
      </c>
      <c r="O31" s="106">
        <f t="shared" si="9"/>
        <v>0</v>
      </c>
      <c r="P31" s="1247"/>
    </row>
    <row r="32" spans="1:16" ht="15" customHeight="1">
      <c r="A32" s="1195"/>
      <c r="B32" s="1241"/>
      <c r="C32" s="1244"/>
      <c r="D32" s="1211"/>
      <c r="E32" s="1214"/>
      <c r="F32" s="1244"/>
      <c r="G32" s="722" t="s">
        <v>22</v>
      </c>
      <c r="H32" s="186">
        <f t="shared" ref="H32:K33" si="10">H45</f>
        <v>0</v>
      </c>
      <c r="I32" s="170">
        <f t="shared" si="10"/>
        <v>0</v>
      </c>
      <c r="J32" s="170">
        <f t="shared" si="10"/>
        <v>0</v>
      </c>
      <c r="K32" s="170">
        <f t="shared" si="10"/>
        <v>0</v>
      </c>
      <c r="L32" s="269">
        <v>0</v>
      </c>
      <c r="M32" s="106">
        <f t="shared" si="8"/>
        <v>0</v>
      </c>
      <c r="N32" s="269">
        <v>0</v>
      </c>
      <c r="O32" s="106">
        <f t="shared" si="9"/>
        <v>0</v>
      </c>
      <c r="P32" s="1247"/>
    </row>
    <row r="33" spans="1:16" ht="15" customHeight="1">
      <c r="A33" s="1195"/>
      <c r="B33" s="1242"/>
      <c r="C33" s="1245"/>
      <c r="D33" s="1212"/>
      <c r="E33" s="1215"/>
      <c r="F33" s="1245"/>
      <c r="G33" s="722" t="s">
        <v>23</v>
      </c>
      <c r="H33" s="186">
        <f t="shared" si="10"/>
        <v>0</v>
      </c>
      <c r="I33" s="170">
        <f t="shared" si="10"/>
        <v>0</v>
      </c>
      <c r="J33" s="170">
        <f t="shared" si="10"/>
        <v>0</v>
      </c>
      <c r="K33" s="170">
        <f t="shared" si="10"/>
        <v>0</v>
      </c>
      <c r="L33" s="269">
        <v>0</v>
      </c>
      <c r="M33" s="106">
        <f t="shared" si="8"/>
        <v>0</v>
      </c>
      <c r="N33" s="269">
        <v>0</v>
      </c>
      <c r="O33" s="106">
        <f t="shared" si="9"/>
        <v>0</v>
      </c>
      <c r="P33" s="1248"/>
    </row>
    <row r="34" spans="1:16" ht="24.75" customHeight="1">
      <c r="A34" s="1195"/>
      <c r="B34" s="1240" t="s">
        <v>798</v>
      </c>
      <c r="C34" s="1243" t="s">
        <v>19</v>
      </c>
      <c r="D34" s="1210" t="s">
        <v>927</v>
      </c>
      <c r="E34" s="1213" t="s">
        <v>927</v>
      </c>
      <c r="F34" s="1243" t="s">
        <v>19</v>
      </c>
      <c r="G34" s="721" t="s">
        <v>20</v>
      </c>
      <c r="H34" s="469">
        <f>H35+H36+H37</f>
        <v>1115.8999999999999</v>
      </c>
      <c r="I34" s="471">
        <f>I35+I36+I37</f>
        <v>837</v>
      </c>
      <c r="J34" s="760">
        <f>J35+J36+J37</f>
        <v>837</v>
      </c>
      <c r="K34" s="760">
        <f>K35+K36+K37</f>
        <v>837</v>
      </c>
      <c r="L34" s="528">
        <v>0</v>
      </c>
      <c r="M34" s="31">
        <f t="shared" ref="M34:M37" si="11">J34-H34</f>
        <v>-278.89999999999986</v>
      </c>
      <c r="N34" s="528">
        <v>0</v>
      </c>
      <c r="O34" s="31">
        <f t="shared" ref="O34:O37" si="12">K34-H34</f>
        <v>-278.89999999999986</v>
      </c>
      <c r="P34" s="1246"/>
    </row>
    <row r="35" spans="1:16" ht="22.5" customHeight="1">
      <c r="A35" s="1195"/>
      <c r="B35" s="1241"/>
      <c r="C35" s="1244"/>
      <c r="D35" s="1211"/>
      <c r="E35" s="1214"/>
      <c r="F35" s="1244"/>
      <c r="G35" s="722" t="s">
        <v>21</v>
      </c>
      <c r="H35" s="816">
        <f>H48</f>
        <v>55.8</v>
      </c>
      <c r="I35" s="1094">
        <f>I48</f>
        <v>41.9</v>
      </c>
      <c r="J35" s="1094">
        <f t="shared" ref="J35:K37" si="13">J48</f>
        <v>41.9</v>
      </c>
      <c r="K35" s="1094">
        <f t="shared" si="13"/>
        <v>41.9</v>
      </c>
      <c r="L35" s="267">
        <v>0</v>
      </c>
      <c r="M35" s="17">
        <f t="shared" si="11"/>
        <v>-13.899999999999999</v>
      </c>
      <c r="N35" s="267">
        <v>0</v>
      </c>
      <c r="O35" s="17">
        <f t="shared" si="12"/>
        <v>-13.899999999999999</v>
      </c>
      <c r="P35" s="1247"/>
    </row>
    <row r="36" spans="1:16" ht="22.5" customHeight="1">
      <c r="A36" s="1195"/>
      <c r="B36" s="1241"/>
      <c r="C36" s="1244"/>
      <c r="D36" s="1211"/>
      <c r="E36" s="1214"/>
      <c r="F36" s="1244"/>
      <c r="G36" s="722" t="s">
        <v>22</v>
      </c>
      <c r="H36" s="816">
        <f t="shared" ref="H36:I37" si="14">H49</f>
        <v>1060.0999999999999</v>
      </c>
      <c r="I36" s="1094">
        <f t="shared" si="14"/>
        <v>795.1</v>
      </c>
      <c r="J36" s="1094">
        <f t="shared" si="13"/>
        <v>795.1</v>
      </c>
      <c r="K36" s="1094">
        <f t="shared" si="13"/>
        <v>795.1</v>
      </c>
      <c r="L36" s="267">
        <v>0</v>
      </c>
      <c r="M36" s="17">
        <f t="shared" si="11"/>
        <v>-264.99999999999989</v>
      </c>
      <c r="N36" s="267">
        <v>0</v>
      </c>
      <c r="O36" s="17">
        <f t="shared" si="12"/>
        <v>-264.99999999999989</v>
      </c>
      <c r="P36" s="1247"/>
    </row>
    <row r="37" spans="1:16" ht="22.5" customHeight="1">
      <c r="A37" s="1196"/>
      <c r="B37" s="1242"/>
      <c r="C37" s="1245"/>
      <c r="D37" s="1212"/>
      <c r="E37" s="1215"/>
      <c r="F37" s="1245"/>
      <c r="G37" s="722" t="s">
        <v>23</v>
      </c>
      <c r="H37" s="186">
        <f t="shared" si="14"/>
        <v>0</v>
      </c>
      <c r="I37" s="170">
        <f t="shared" si="14"/>
        <v>0</v>
      </c>
      <c r="J37" s="170">
        <f t="shared" si="13"/>
        <v>0</v>
      </c>
      <c r="K37" s="170">
        <f t="shared" si="13"/>
        <v>0</v>
      </c>
      <c r="L37" s="269">
        <v>0</v>
      </c>
      <c r="M37" s="106">
        <f t="shared" si="11"/>
        <v>0</v>
      </c>
      <c r="N37" s="269">
        <v>0</v>
      </c>
      <c r="O37" s="106">
        <f t="shared" si="12"/>
        <v>0</v>
      </c>
      <c r="P37" s="1248"/>
    </row>
    <row r="38" spans="1:16" ht="34.5" customHeight="1">
      <c r="A38" s="1205" t="s">
        <v>28</v>
      </c>
      <c r="B38" s="1229" t="s">
        <v>29</v>
      </c>
      <c r="C38" s="1230" t="s">
        <v>19</v>
      </c>
      <c r="D38" s="1210">
        <v>43831</v>
      </c>
      <c r="E38" s="1213">
        <v>44166</v>
      </c>
      <c r="F38" s="1378" t="s">
        <v>1450</v>
      </c>
      <c r="G38" s="59" t="s">
        <v>20</v>
      </c>
      <c r="H38" s="234">
        <f>H39+H40+H41</f>
        <v>368951.3</v>
      </c>
      <c r="I38" s="53">
        <f>I39+I40+I41</f>
        <v>277946.09999999998</v>
      </c>
      <c r="J38" s="3">
        <f>J39+J40+J41</f>
        <v>276610.3</v>
      </c>
      <c r="K38" s="3">
        <f>K39+K40+K41</f>
        <v>276610.3</v>
      </c>
      <c r="L38" s="271">
        <f t="shared" si="0"/>
        <v>74.972035604699045</v>
      </c>
      <c r="M38" s="31">
        <f t="shared" si="1"/>
        <v>-92341</v>
      </c>
      <c r="N38" s="271">
        <f t="shared" si="2"/>
        <v>74.972035604699045</v>
      </c>
      <c r="O38" s="31">
        <f t="shared" si="3"/>
        <v>-92341</v>
      </c>
      <c r="P38" s="1351" t="s">
        <v>1451</v>
      </c>
    </row>
    <row r="39" spans="1:16" ht="27" customHeight="1">
      <c r="A39" s="1195"/>
      <c r="B39" s="1229"/>
      <c r="C39" s="1230"/>
      <c r="D39" s="1211"/>
      <c r="E39" s="1214"/>
      <c r="F39" s="1379"/>
      <c r="G39" s="1071" t="s">
        <v>21</v>
      </c>
      <c r="H39" s="903">
        <v>132857.9</v>
      </c>
      <c r="I39" s="904">
        <v>114054.8</v>
      </c>
      <c r="J39" s="905">
        <v>114054.8</v>
      </c>
      <c r="K39" s="906">
        <v>114054.8</v>
      </c>
      <c r="L39" s="272">
        <f t="shared" si="0"/>
        <v>85.847209687944797</v>
      </c>
      <c r="M39" s="17">
        <f t="shared" si="1"/>
        <v>-18803.099999999991</v>
      </c>
      <c r="N39" s="272">
        <f t="shared" si="2"/>
        <v>85.847209687944797</v>
      </c>
      <c r="O39" s="17">
        <f t="shared" si="3"/>
        <v>-18803.099999999991</v>
      </c>
      <c r="P39" s="1352"/>
    </row>
    <row r="40" spans="1:16" ht="27" customHeight="1">
      <c r="A40" s="1195"/>
      <c r="B40" s="1229"/>
      <c r="C40" s="1230"/>
      <c r="D40" s="1211"/>
      <c r="E40" s="1214"/>
      <c r="F40" s="1379"/>
      <c r="G40" s="1071" t="s">
        <v>22</v>
      </c>
      <c r="H40" s="903">
        <v>236093.4</v>
      </c>
      <c r="I40" s="904">
        <v>163891.29999999999</v>
      </c>
      <c r="J40" s="905">
        <v>162555.5</v>
      </c>
      <c r="K40" s="906">
        <v>162555.5</v>
      </c>
      <c r="L40" s="272">
        <f>J40/H40*100</f>
        <v>68.852200019144973</v>
      </c>
      <c r="M40" s="17">
        <f t="shared" si="1"/>
        <v>-73537.899999999994</v>
      </c>
      <c r="N40" s="272">
        <f t="shared" si="2"/>
        <v>68.852200019144973</v>
      </c>
      <c r="O40" s="17">
        <f t="shared" si="3"/>
        <v>-73537.899999999994</v>
      </c>
      <c r="P40" s="1352"/>
    </row>
    <row r="41" spans="1:16" ht="27" customHeight="1">
      <c r="A41" s="1195"/>
      <c r="B41" s="1229"/>
      <c r="C41" s="1230"/>
      <c r="D41" s="1212"/>
      <c r="E41" s="1215"/>
      <c r="F41" s="1380"/>
      <c r="G41" s="1071" t="s">
        <v>23</v>
      </c>
      <c r="H41" s="260">
        <v>0</v>
      </c>
      <c r="I41" s="67">
        <v>0</v>
      </c>
      <c r="J41" s="16">
        <v>0</v>
      </c>
      <c r="K41" s="16">
        <v>0</v>
      </c>
      <c r="L41" s="267">
        <v>0</v>
      </c>
      <c r="M41" s="19">
        <f t="shared" si="1"/>
        <v>0</v>
      </c>
      <c r="N41" s="267">
        <v>0</v>
      </c>
      <c r="O41" s="19">
        <f t="shared" si="3"/>
        <v>0</v>
      </c>
      <c r="P41" s="1353"/>
    </row>
    <row r="42" spans="1:16">
      <c r="A42" s="1195"/>
      <c r="B42" s="1261" t="s">
        <v>797</v>
      </c>
      <c r="C42" s="1262"/>
      <c r="D42" s="1262"/>
      <c r="E42" s="1262"/>
      <c r="F42" s="1262"/>
      <c r="G42" s="1262"/>
      <c r="H42" s="1262"/>
      <c r="I42" s="1262"/>
      <c r="J42" s="1262"/>
      <c r="K42" s="1262"/>
      <c r="L42" s="1262"/>
      <c r="M42" s="1262"/>
      <c r="N42" s="1262"/>
      <c r="O42" s="1262"/>
      <c r="P42" s="1263"/>
    </row>
    <row r="43" spans="1:16" ht="21.75" customHeight="1">
      <c r="A43" s="1195"/>
      <c r="B43" s="1240" t="s">
        <v>1209</v>
      </c>
      <c r="C43" s="1243" t="s">
        <v>19</v>
      </c>
      <c r="D43" s="1210" t="s">
        <v>814</v>
      </c>
      <c r="E43" s="1213" t="s">
        <v>814</v>
      </c>
      <c r="F43" s="1243" t="s">
        <v>19</v>
      </c>
      <c r="G43" s="721" t="s">
        <v>20</v>
      </c>
      <c r="H43" s="189">
        <f>H44+H45+H46</f>
        <v>0</v>
      </c>
      <c r="I43" s="173">
        <f>I44+I45+I46</f>
        <v>0</v>
      </c>
      <c r="J43" s="130">
        <f>J44+J45+J46</f>
        <v>0</v>
      </c>
      <c r="K43" s="130">
        <f>K44+K45+K46</f>
        <v>0</v>
      </c>
      <c r="L43" s="299">
        <v>0</v>
      </c>
      <c r="M43" s="143">
        <f t="shared" ref="M43:M46" si="15">J43-H43</f>
        <v>0</v>
      </c>
      <c r="N43" s="299">
        <v>0</v>
      </c>
      <c r="O43" s="143">
        <f t="shared" ref="O43:O46" si="16">K43-H43</f>
        <v>0</v>
      </c>
      <c r="P43" s="1246"/>
    </row>
    <row r="44" spans="1:16" ht="16.5" customHeight="1">
      <c r="A44" s="1195"/>
      <c r="B44" s="1241"/>
      <c r="C44" s="1244"/>
      <c r="D44" s="1211"/>
      <c r="E44" s="1214"/>
      <c r="F44" s="1244"/>
      <c r="G44" s="722" t="s">
        <v>21</v>
      </c>
      <c r="H44" s="186">
        <v>0</v>
      </c>
      <c r="I44" s="170">
        <v>0</v>
      </c>
      <c r="J44" s="170">
        <v>0</v>
      </c>
      <c r="K44" s="170">
        <v>0</v>
      </c>
      <c r="L44" s="269">
        <v>0</v>
      </c>
      <c r="M44" s="106">
        <f t="shared" si="15"/>
        <v>0</v>
      </c>
      <c r="N44" s="269">
        <v>0</v>
      </c>
      <c r="O44" s="106">
        <f t="shared" si="16"/>
        <v>0</v>
      </c>
      <c r="P44" s="1247"/>
    </row>
    <row r="45" spans="1:16" ht="16.5" customHeight="1">
      <c r="A45" s="1195"/>
      <c r="B45" s="1241"/>
      <c r="C45" s="1244"/>
      <c r="D45" s="1211"/>
      <c r="E45" s="1214"/>
      <c r="F45" s="1244"/>
      <c r="G45" s="722" t="s">
        <v>22</v>
      </c>
      <c r="H45" s="186">
        <v>0</v>
      </c>
      <c r="I45" s="170">
        <v>0</v>
      </c>
      <c r="J45" s="170">
        <v>0</v>
      </c>
      <c r="K45" s="170">
        <v>0</v>
      </c>
      <c r="L45" s="269">
        <v>0</v>
      </c>
      <c r="M45" s="106">
        <f t="shared" si="15"/>
        <v>0</v>
      </c>
      <c r="N45" s="269">
        <v>0</v>
      </c>
      <c r="O45" s="106">
        <f t="shared" si="16"/>
        <v>0</v>
      </c>
      <c r="P45" s="1247"/>
    </row>
    <row r="46" spans="1:16" ht="16.5" customHeight="1">
      <c r="A46" s="1195"/>
      <c r="B46" s="1242"/>
      <c r="C46" s="1245"/>
      <c r="D46" s="1212"/>
      <c r="E46" s="1215"/>
      <c r="F46" s="1245"/>
      <c r="G46" s="722" t="s">
        <v>23</v>
      </c>
      <c r="H46" s="186">
        <v>0</v>
      </c>
      <c r="I46" s="170">
        <v>0</v>
      </c>
      <c r="J46" s="170">
        <v>0</v>
      </c>
      <c r="K46" s="170">
        <v>0</v>
      </c>
      <c r="L46" s="269">
        <v>0</v>
      </c>
      <c r="M46" s="106">
        <f t="shared" si="15"/>
        <v>0</v>
      </c>
      <c r="N46" s="269">
        <v>0</v>
      </c>
      <c r="O46" s="106">
        <f t="shared" si="16"/>
        <v>0</v>
      </c>
      <c r="P46" s="1248"/>
    </row>
    <row r="47" spans="1:16" ht="27.75" customHeight="1">
      <c r="A47" s="1195"/>
      <c r="B47" s="1240" t="s">
        <v>798</v>
      </c>
      <c r="C47" s="1243" t="s">
        <v>19</v>
      </c>
      <c r="D47" s="1210" t="s">
        <v>927</v>
      </c>
      <c r="E47" s="1213" t="s">
        <v>927</v>
      </c>
      <c r="F47" s="1243" t="s">
        <v>19</v>
      </c>
      <c r="G47" s="721" t="s">
        <v>20</v>
      </c>
      <c r="H47" s="469">
        <f>H48+H49+H50</f>
        <v>1115.8999999999999</v>
      </c>
      <c r="I47" s="471">
        <f>I48+I49+I50</f>
        <v>837</v>
      </c>
      <c r="J47" s="760">
        <f>J48+J49+J50</f>
        <v>837</v>
      </c>
      <c r="K47" s="760">
        <f>K48+K49+K50</f>
        <v>837</v>
      </c>
      <c r="L47" s="271">
        <f t="shared" si="0"/>
        <v>75.006721032350583</v>
      </c>
      <c r="M47" s="31">
        <f t="shared" ref="M47:M59" si="17">J47-H47</f>
        <v>-278.89999999999986</v>
      </c>
      <c r="N47" s="271">
        <f t="shared" si="2"/>
        <v>75.006721032350583</v>
      </c>
      <c r="O47" s="31">
        <f t="shared" ref="O47:O59" si="18">K47-H47</f>
        <v>-278.89999999999986</v>
      </c>
      <c r="P47" s="1246"/>
    </row>
    <row r="48" spans="1:16" ht="19.5" customHeight="1">
      <c r="A48" s="1195"/>
      <c r="B48" s="1241"/>
      <c r="C48" s="1244"/>
      <c r="D48" s="1211"/>
      <c r="E48" s="1214"/>
      <c r="F48" s="1244"/>
      <c r="G48" s="722" t="s">
        <v>21</v>
      </c>
      <c r="H48" s="1093">
        <v>55.8</v>
      </c>
      <c r="I48" s="956">
        <v>41.9</v>
      </c>
      <c r="J48" s="956">
        <v>41.9</v>
      </c>
      <c r="K48" s="956">
        <v>41.9</v>
      </c>
      <c r="L48" s="272">
        <f t="shared" si="0"/>
        <v>75.089605734767034</v>
      </c>
      <c r="M48" s="17">
        <f t="shared" si="17"/>
        <v>-13.899999999999999</v>
      </c>
      <c r="N48" s="272">
        <f t="shared" si="2"/>
        <v>75.089605734767034</v>
      </c>
      <c r="O48" s="17">
        <f t="shared" si="18"/>
        <v>-13.899999999999999</v>
      </c>
      <c r="P48" s="1247"/>
    </row>
    <row r="49" spans="1:16" ht="19.5" customHeight="1">
      <c r="A49" s="1195"/>
      <c r="B49" s="1241"/>
      <c r="C49" s="1244"/>
      <c r="D49" s="1211"/>
      <c r="E49" s="1214"/>
      <c r="F49" s="1244"/>
      <c r="G49" s="722" t="s">
        <v>22</v>
      </c>
      <c r="H49" s="1093">
        <v>1060.0999999999999</v>
      </c>
      <c r="I49" s="956">
        <v>795.1</v>
      </c>
      <c r="J49" s="956">
        <v>795.1</v>
      </c>
      <c r="K49" s="956">
        <v>795.1</v>
      </c>
      <c r="L49" s="272">
        <f>J49/H49*100</f>
        <v>75.002358268087917</v>
      </c>
      <c r="M49" s="17">
        <f t="shared" si="17"/>
        <v>-264.99999999999989</v>
      </c>
      <c r="N49" s="272">
        <f t="shared" si="2"/>
        <v>75.002358268087917</v>
      </c>
      <c r="O49" s="17">
        <f t="shared" si="18"/>
        <v>-264.99999999999989</v>
      </c>
      <c r="P49" s="1247"/>
    </row>
    <row r="50" spans="1:16" ht="19.5" customHeight="1">
      <c r="A50" s="1196"/>
      <c r="B50" s="1242"/>
      <c r="C50" s="1245"/>
      <c r="D50" s="1212"/>
      <c r="E50" s="1215"/>
      <c r="F50" s="1245"/>
      <c r="G50" s="722" t="s">
        <v>23</v>
      </c>
      <c r="H50" s="186">
        <v>0</v>
      </c>
      <c r="I50" s="170">
        <v>0</v>
      </c>
      <c r="J50" s="2">
        <v>0</v>
      </c>
      <c r="K50" s="2">
        <v>0</v>
      </c>
      <c r="L50" s="269">
        <v>0</v>
      </c>
      <c r="M50" s="106">
        <f t="shared" si="17"/>
        <v>0</v>
      </c>
      <c r="N50" s="269">
        <v>0</v>
      </c>
      <c r="O50" s="106">
        <f t="shared" si="18"/>
        <v>0</v>
      </c>
      <c r="P50" s="1248"/>
    </row>
    <row r="51" spans="1:16" ht="39.75" customHeight="1">
      <c r="A51" s="1205" t="s">
        <v>30</v>
      </c>
      <c r="B51" s="1229" t="s">
        <v>495</v>
      </c>
      <c r="C51" s="1230" t="s">
        <v>19</v>
      </c>
      <c r="D51" s="1210">
        <v>43831</v>
      </c>
      <c r="E51" s="1213">
        <v>44166</v>
      </c>
      <c r="F51" s="1378" t="s">
        <v>616</v>
      </c>
      <c r="G51" s="59" t="s">
        <v>20</v>
      </c>
      <c r="H51" s="234">
        <f>H52+H53+H54</f>
        <v>1810</v>
      </c>
      <c r="I51" s="53">
        <f>I52+I53+I54</f>
        <v>1683.2</v>
      </c>
      <c r="J51" s="3">
        <f>J52+J53+J54</f>
        <v>1683.2</v>
      </c>
      <c r="K51" s="3">
        <f>K52+K53+K54</f>
        <v>1683.2</v>
      </c>
      <c r="L51" s="271">
        <f t="shared" ref="L51:L52" si="19">J51/H51*100</f>
        <v>92.994475138121544</v>
      </c>
      <c r="M51" s="31">
        <f t="shared" si="17"/>
        <v>-126.79999999999995</v>
      </c>
      <c r="N51" s="271">
        <f t="shared" ref="N51:N52" si="20">K51/H51*100</f>
        <v>92.994475138121544</v>
      </c>
      <c r="O51" s="31">
        <f t="shared" si="18"/>
        <v>-126.79999999999995</v>
      </c>
      <c r="P51" s="1351"/>
    </row>
    <row r="52" spans="1:16" ht="32.25" customHeight="1">
      <c r="A52" s="1195"/>
      <c r="B52" s="1229"/>
      <c r="C52" s="1230"/>
      <c r="D52" s="1211"/>
      <c r="E52" s="1214"/>
      <c r="F52" s="1379"/>
      <c r="G52" s="896" t="s">
        <v>21</v>
      </c>
      <c r="H52" s="903">
        <v>1810</v>
      </c>
      <c r="I52" s="904">
        <v>1683.2</v>
      </c>
      <c r="J52" s="905">
        <v>1683.2</v>
      </c>
      <c r="K52" s="906">
        <v>1683.2</v>
      </c>
      <c r="L52" s="272">
        <f t="shared" si="19"/>
        <v>92.994475138121544</v>
      </c>
      <c r="M52" s="17">
        <f t="shared" si="17"/>
        <v>-126.79999999999995</v>
      </c>
      <c r="N52" s="272">
        <f t="shared" si="20"/>
        <v>92.994475138121544</v>
      </c>
      <c r="O52" s="17">
        <f t="shared" si="18"/>
        <v>-126.79999999999995</v>
      </c>
      <c r="P52" s="1352"/>
    </row>
    <row r="53" spans="1:16" ht="32.25" customHeight="1">
      <c r="A53" s="1195"/>
      <c r="B53" s="1229"/>
      <c r="C53" s="1230"/>
      <c r="D53" s="1211"/>
      <c r="E53" s="1214"/>
      <c r="F53" s="1379"/>
      <c r="G53" s="896" t="s">
        <v>22</v>
      </c>
      <c r="H53" s="186">
        <v>0</v>
      </c>
      <c r="I53" s="170">
        <v>0</v>
      </c>
      <c r="J53" s="2">
        <v>0</v>
      </c>
      <c r="K53" s="106">
        <v>0</v>
      </c>
      <c r="L53" s="269">
        <v>0</v>
      </c>
      <c r="M53" s="106">
        <f t="shared" si="17"/>
        <v>0</v>
      </c>
      <c r="N53" s="269">
        <v>0</v>
      </c>
      <c r="O53" s="106">
        <f t="shared" si="18"/>
        <v>0</v>
      </c>
      <c r="P53" s="1352"/>
    </row>
    <row r="54" spans="1:16" ht="32.25" customHeight="1">
      <c r="A54" s="1196"/>
      <c r="B54" s="1229"/>
      <c r="C54" s="1230"/>
      <c r="D54" s="1212"/>
      <c r="E54" s="1215"/>
      <c r="F54" s="1380"/>
      <c r="G54" s="896" t="s">
        <v>23</v>
      </c>
      <c r="H54" s="260">
        <v>0</v>
      </c>
      <c r="I54" s="67">
        <v>0</v>
      </c>
      <c r="J54" s="16">
        <v>0</v>
      </c>
      <c r="K54" s="16">
        <v>0</v>
      </c>
      <c r="L54" s="267">
        <v>0</v>
      </c>
      <c r="M54" s="19">
        <f t="shared" si="17"/>
        <v>0</v>
      </c>
      <c r="N54" s="267">
        <v>0</v>
      </c>
      <c r="O54" s="19">
        <f t="shared" si="18"/>
        <v>0</v>
      </c>
      <c r="P54" s="1353"/>
    </row>
    <row r="55" spans="1:16" ht="24" customHeight="1">
      <c r="A55" s="1354" t="s">
        <v>104</v>
      </c>
      <c r="B55" s="1229" t="s">
        <v>615</v>
      </c>
      <c r="C55" s="1230" t="s">
        <v>19</v>
      </c>
      <c r="D55" s="1183" t="s">
        <v>809</v>
      </c>
      <c r="E55" s="1186" t="s">
        <v>809</v>
      </c>
      <c r="F55" s="1381" t="s">
        <v>19</v>
      </c>
      <c r="G55" s="59" t="s">
        <v>20</v>
      </c>
      <c r="H55" s="189">
        <f>H56+H57+H58</f>
        <v>0</v>
      </c>
      <c r="I55" s="173">
        <f>I56+I57+I58</f>
        <v>0</v>
      </c>
      <c r="J55" s="130">
        <f>J56+J57+J58</f>
        <v>0</v>
      </c>
      <c r="K55" s="130">
        <f>K56+K57+K58</f>
        <v>0</v>
      </c>
      <c r="L55" s="299">
        <v>0</v>
      </c>
      <c r="M55" s="143">
        <f t="shared" si="17"/>
        <v>0</v>
      </c>
      <c r="N55" s="299">
        <v>0</v>
      </c>
      <c r="O55" s="143">
        <f t="shared" si="18"/>
        <v>0</v>
      </c>
      <c r="P55" s="1351"/>
    </row>
    <row r="56" spans="1:16" ht="18" customHeight="1">
      <c r="A56" s="1354"/>
      <c r="B56" s="1229"/>
      <c r="C56" s="1230"/>
      <c r="D56" s="1184"/>
      <c r="E56" s="1187"/>
      <c r="F56" s="1375"/>
      <c r="G56" s="896" t="s">
        <v>21</v>
      </c>
      <c r="H56" s="186">
        <v>0</v>
      </c>
      <c r="I56" s="170">
        <v>0</v>
      </c>
      <c r="J56" s="2">
        <v>0</v>
      </c>
      <c r="K56" s="106">
        <v>0</v>
      </c>
      <c r="L56" s="269">
        <v>0</v>
      </c>
      <c r="M56" s="106">
        <v>0</v>
      </c>
      <c r="N56" s="269">
        <v>0</v>
      </c>
      <c r="O56" s="106">
        <v>0</v>
      </c>
      <c r="P56" s="1352"/>
    </row>
    <row r="57" spans="1:16" ht="18" customHeight="1">
      <c r="A57" s="1354"/>
      <c r="B57" s="1229"/>
      <c r="C57" s="1230"/>
      <c r="D57" s="1184"/>
      <c r="E57" s="1187"/>
      <c r="F57" s="1375"/>
      <c r="G57" s="896" t="s">
        <v>22</v>
      </c>
      <c r="H57" s="186">
        <v>0</v>
      </c>
      <c r="I57" s="170">
        <v>0</v>
      </c>
      <c r="J57" s="2">
        <v>0</v>
      </c>
      <c r="K57" s="106">
        <v>0</v>
      </c>
      <c r="L57" s="269">
        <v>0</v>
      </c>
      <c r="M57" s="106">
        <f t="shared" si="17"/>
        <v>0</v>
      </c>
      <c r="N57" s="269">
        <v>0</v>
      </c>
      <c r="O57" s="106">
        <f t="shared" si="18"/>
        <v>0</v>
      </c>
      <c r="P57" s="1352"/>
    </row>
    <row r="58" spans="1:16" ht="18" customHeight="1">
      <c r="A58" s="1354"/>
      <c r="B58" s="1229"/>
      <c r="C58" s="1230"/>
      <c r="D58" s="1185"/>
      <c r="E58" s="1188"/>
      <c r="F58" s="1382"/>
      <c r="G58" s="896" t="s">
        <v>23</v>
      </c>
      <c r="H58" s="260">
        <v>0</v>
      </c>
      <c r="I58" s="67">
        <v>0</v>
      </c>
      <c r="J58" s="16">
        <v>0</v>
      </c>
      <c r="K58" s="16">
        <v>0</v>
      </c>
      <c r="L58" s="267">
        <v>0</v>
      </c>
      <c r="M58" s="19">
        <f t="shared" si="17"/>
        <v>0</v>
      </c>
      <c r="N58" s="267">
        <v>0</v>
      </c>
      <c r="O58" s="19">
        <f t="shared" si="18"/>
        <v>0</v>
      </c>
      <c r="P58" s="1353"/>
    </row>
    <row r="59" spans="1:16" ht="24.75" customHeight="1">
      <c r="A59" s="1196" t="s">
        <v>105</v>
      </c>
      <c r="B59" s="1198" t="s">
        <v>863</v>
      </c>
      <c r="C59" s="1367" t="s">
        <v>19</v>
      </c>
      <c r="D59" s="1342" t="s">
        <v>809</v>
      </c>
      <c r="E59" s="1343" t="s">
        <v>809</v>
      </c>
      <c r="F59" s="1375" t="s">
        <v>19</v>
      </c>
      <c r="G59" s="61" t="s">
        <v>20</v>
      </c>
      <c r="H59" s="465">
        <f>H60+H61+H62</f>
        <v>0</v>
      </c>
      <c r="I59" s="301">
        <f>I60+I61+I62</f>
        <v>0</v>
      </c>
      <c r="J59" s="331">
        <f>J60+J61+J62</f>
        <v>0</v>
      </c>
      <c r="K59" s="331">
        <f>K60+K61+K62</f>
        <v>0</v>
      </c>
      <c r="L59" s="300">
        <v>0</v>
      </c>
      <c r="M59" s="302">
        <f t="shared" si="17"/>
        <v>0</v>
      </c>
      <c r="N59" s="300">
        <v>0</v>
      </c>
      <c r="O59" s="302">
        <f t="shared" si="18"/>
        <v>0</v>
      </c>
      <c r="P59" s="1352"/>
    </row>
    <row r="60" spans="1:16" ht="18" customHeight="1">
      <c r="A60" s="1354"/>
      <c r="B60" s="1229"/>
      <c r="C60" s="1230"/>
      <c r="D60" s="1184"/>
      <c r="E60" s="1187"/>
      <c r="F60" s="1375"/>
      <c r="G60" s="896" t="s">
        <v>21</v>
      </c>
      <c r="H60" s="186">
        <v>0</v>
      </c>
      <c r="I60" s="170">
        <v>0</v>
      </c>
      <c r="J60" s="2">
        <v>0</v>
      </c>
      <c r="K60" s="106">
        <v>0</v>
      </c>
      <c r="L60" s="269">
        <v>0</v>
      </c>
      <c r="M60" s="106">
        <v>0</v>
      </c>
      <c r="N60" s="269">
        <v>0</v>
      </c>
      <c r="O60" s="106">
        <v>0</v>
      </c>
      <c r="P60" s="1352"/>
    </row>
    <row r="61" spans="1:16" ht="18" customHeight="1">
      <c r="A61" s="1354"/>
      <c r="B61" s="1229"/>
      <c r="C61" s="1230"/>
      <c r="D61" s="1184"/>
      <c r="E61" s="1187"/>
      <c r="F61" s="1375"/>
      <c r="G61" s="896" t="s">
        <v>22</v>
      </c>
      <c r="H61" s="186">
        <v>0</v>
      </c>
      <c r="I61" s="170">
        <v>0</v>
      </c>
      <c r="J61" s="2">
        <v>0</v>
      </c>
      <c r="K61" s="106">
        <v>0</v>
      </c>
      <c r="L61" s="269">
        <v>0</v>
      </c>
      <c r="M61" s="106">
        <f t="shared" ref="M61:M62" si="21">J61-H61</f>
        <v>0</v>
      </c>
      <c r="N61" s="269">
        <v>0</v>
      </c>
      <c r="O61" s="106">
        <f t="shared" ref="O61:O62" si="22">K61-H61</f>
        <v>0</v>
      </c>
      <c r="P61" s="1352"/>
    </row>
    <row r="62" spans="1:16" ht="18" customHeight="1" thickBot="1">
      <c r="A62" s="1370"/>
      <c r="B62" s="1371"/>
      <c r="C62" s="1372"/>
      <c r="D62" s="1373"/>
      <c r="E62" s="1374"/>
      <c r="F62" s="1376"/>
      <c r="G62" s="897" t="s">
        <v>23</v>
      </c>
      <c r="H62" s="284">
        <v>0</v>
      </c>
      <c r="I62" s="69">
        <v>0</v>
      </c>
      <c r="J62" s="21">
        <v>0</v>
      </c>
      <c r="K62" s="21">
        <v>0</v>
      </c>
      <c r="L62" s="532">
        <v>0</v>
      </c>
      <c r="M62" s="533">
        <f t="shared" si="21"/>
        <v>0</v>
      </c>
      <c r="N62" s="532">
        <v>0</v>
      </c>
      <c r="O62" s="533">
        <f t="shared" si="22"/>
        <v>0</v>
      </c>
      <c r="P62" s="1377"/>
    </row>
    <row r="63" spans="1:16" ht="30" customHeight="1">
      <c r="A63" s="1309" t="s">
        <v>31</v>
      </c>
      <c r="B63" s="1311" t="s">
        <v>32</v>
      </c>
      <c r="C63" s="1313" t="s">
        <v>617</v>
      </c>
      <c r="D63" s="1315" t="s">
        <v>19</v>
      </c>
      <c r="E63" s="1318" t="s">
        <v>19</v>
      </c>
      <c r="F63" s="1321" t="s">
        <v>19</v>
      </c>
      <c r="G63" s="58" t="s">
        <v>20</v>
      </c>
      <c r="H63" s="181">
        <f>H64+H65+H66</f>
        <v>338958.69999999995</v>
      </c>
      <c r="I63" s="51">
        <f>I64+I65+I66</f>
        <v>263773.2</v>
      </c>
      <c r="J63" s="12">
        <f>J64+J65+J66</f>
        <v>263773.2</v>
      </c>
      <c r="K63" s="12">
        <f>K64+K65+K66</f>
        <v>263773.2</v>
      </c>
      <c r="L63" s="33">
        <f t="shared" si="0"/>
        <v>77.818684105172707</v>
      </c>
      <c r="M63" s="28">
        <f t="shared" si="1"/>
        <v>-75185.499999999942</v>
      </c>
      <c r="N63" s="33">
        <f t="shared" si="2"/>
        <v>77.818684105172707</v>
      </c>
      <c r="O63" s="28">
        <f t="shared" si="3"/>
        <v>-75185.499999999942</v>
      </c>
      <c r="P63" s="1324"/>
    </row>
    <row r="64" spans="1:16" ht="20.25" customHeight="1">
      <c r="A64" s="1310"/>
      <c r="B64" s="1312"/>
      <c r="C64" s="1314"/>
      <c r="D64" s="1316"/>
      <c r="E64" s="1319"/>
      <c r="F64" s="1322"/>
      <c r="G64" s="60" t="s">
        <v>21</v>
      </c>
      <c r="H64" s="182">
        <f>H68+H94+H128</f>
        <v>53947.799999999996</v>
      </c>
      <c r="I64" s="55">
        <f>I68+I94+I128</f>
        <v>47371.4</v>
      </c>
      <c r="J64" s="13">
        <f>J68+J94+J128</f>
        <v>47371.4</v>
      </c>
      <c r="K64" s="13">
        <f>K68+K94+K128</f>
        <v>47371.4</v>
      </c>
      <c r="L64" s="280">
        <f t="shared" si="0"/>
        <v>87.809697522419825</v>
      </c>
      <c r="M64" s="34">
        <f t="shared" si="1"/>
        <v>-6576.3999999999942</v>
      </c>
      <c r="N64" s="280">
        <f t="shared" si="2"/>
        <v>87.809697522419825</v>
      </c>
      <c r="O64" s="34">
        <f t="shared" si="3"/>
        <v>-6576.3999999999942</v>
      </c>
      <c r="P64" s="1325"/>
    </row>
    <row r="65" spans="1:16" ht="20.25" customHeight="1">
      <c r="A65" s="1310"/>
      <c r="B65" s="1312"/>
      <c r="C65" s="1314"/>
      <c r="D65" s="1316"/>
      <c r="E65" s="1319"/>
      <c r="F65" s="1322"/>
      <c r="G65" s="60" t="s">
        <v>22</v>
      </c>
      <c r="H65" s="182">
        <f t="shared" ref="H65:K66" si="23">H69+H95+H129</f>
        <v>285010.89999999997</v>
      </c>
      <c r="I65" s="55">
        <f t="shared" si="23"/>
        <v>216401.80000000002</v>
      </c>
      <c r="J65" s="13">
        <f t="shared" si="23"/>
        <v>216401.80000000002</v>
      </c>
      <c r="K65" s="13">
        <f t="shared" si="23"/>
        <v>216401.80000000002</v>
      </c>
      <c r="L65" s="280">
        <f t="shared" si="0"/>
        <v>75.927552244493128</v>
      </c>
      <c r="M65" s="34">
        <f t="shared" si="1"/>
        <v>-68609.099999999948</v>
      </c>
      <c r="N65" s="280">
        <f t="shared" si="2"/>
        <v>75.927552244493128</v>
      </c>
      <c r="O65" s="34">
        <f t="shared" si="3"/>
        <v>-68609.099999999948</v>
      </c>
      <c r="P65" s="1325"/>
    </row>
    <row r="66" spans="1:16" ht="20.25" customHeight="1">
      <c r="A66" s="1310"/>
      <c r="B66" s="1312"/>
      <c r="C66" s="1314"/>
      <c r="D66" s="1317"/>
      <c r="E66" s="1320"/>
      <c r="F66" s="1323"/>
      <c r="G66" s="60" t="s">
        <v>23</v>
      </c>
      <c r="H66" s="183">
        <f t="shared" si="23"/>
        <v>0</v>
      </c>
      <c r="I66" s="65">
        <f t="shared" si="23"/>
        <v>0</v>
      </c>
      <c r="J66" s="14">
        <f t="shared" si="23"/>
        <v>0</v>
      </c>
      <c r="K66" s="14">
        <f t="shared" si="23"/>
        <v>0</v>
      </c>
      <c r="L66" s="525">
        <v>0</v>
      </c>
      <c r="M66" s="140">
        <f t="shared" si="1"/>
        <v>0</v>
      </c>
      <c r="N66" s="525">
        <v>0</v>
      </c>
      <c r="O66" s="140">
        <f t="shared" si="3"/>
        <v>0</v>
      </c>
      <c r="P66" s="1326"/>
    </row>
    <row r="67" spans="1:16" ht="30.75" customHeight="1">
      <c r="A67" s="1249" t="s">
        <v>33</v>
      </c>
      <c r="B67" s="1250" t="s">
        <v>591</v>
      </c>
      <c r="C67" s="1251" t="s">
        <v>19</v>
      </c>
      <c r="D67" s="1252" t="s">
        <v>19</v>
      </c>
      <c r="E67" s="1255" t="s">
        <v>19</v>
      </c>
      <c r="F67" s="1258" t="s">
        <v>19</v>
      </c>
      <c r="G67" s="59" t="s">
        <v>20</v>
      </c>
      <c r="H67" s="234">
        <f>H68+H69+H70</f>
        <v>308984.2</v>
      </c>
      <c r="I67" s="53">
        <f>I68+I69+I70</f>
        <v>243855.1</v>
      </c>
      <c r="J67" s="3">
        <f>J68+J69+J70</f>
        <v>243855.1</v>
      </c>
      <c r="K67" s="3">
        <f>K68+K69+K70</f>
        <v>243855.1</v>
      </c>
      <c r="L67" s="271">
        <f t="shared" si="0"/>
        <v>78.921543561127066</v>
      </c>
      <c r="M67" s="31">
        <f t="shared" si="1"/>
        <v>-65129.100000000006</v>
      </c>
      <c r="N67" s="271">
        <f t="shared" si="2"/>
        <v>78.921543561127066</v>
      </c>
      <c r="O67" s="31">
        <f t="shared" si="3"/>
        <v>-65129.100000000006</v>
      </c>
      <c r="P67" s="1358"/>
    </row>
    <row r="68" spans="1:16" ht="18.75" customHeight="1">
      <c r="A68" s="1249"/>
      <c r="B68" s="1250"/>
      <c r="C68" s="1251"/>
      <c r="D68" s="1253"/>
      <c r="E68" s="1256"/>
      <c r="F68" s="1259"/>
      <c r="G68" s="59" t="s">
        <v>21</v>
      </c>
      <c r="H68" s="235">
        <f>H72</f>
        <v>48745.2</v>
      </c>
      <c r="I68" s="54">
        <f>I72</f>
        <v>42932.600000000006</v>
      </c>
      <c r="J68" s="4">
        <f>J72</f>
        <v>42932.600000000006</v>
      </c>
      <c r="K68" s="17">
        <f>K72</f>
        <v>42932.600000000006</v>
      </c>
      <c r="L68" s="272">
        <f t="shared" si="0"/>
        <v>88.075543848419969</v>
      </c>
      <c r="M68" s="17">
        <f t="shared" si="1"/>
        <v>-5812.5999999999913</v>
      </c>
      <c r="N68" s="272">
        <f t="shared" si="2"/>
        <v>88.075543848419969</v>
      </c>
      <c r="O68" s="17">
        <f t="shared" si="3"/>
        <v>-5812.5999999999913</v>
      </c>
      <c r="P68" s="1359"/>
    </row>
    <row r="69" spans="1:16" ht="18.75" customHeight="1">
      <c r="A69" s="1249"/>
      <c r="B69" s="1250"/>
      <c r="C69" s="1251"/>
      <c r="D69" s="1253"/>
      <c r="E69" s="1256"/>
      <c r="F69" s="1259"/>
      <c r="G69" s="59" t="s">
        <v>22</v>
      </c>
      <c r="H69" s="235">
        <f t="shared" ref="H69:K70" si="24">H73</f>
        <v>260239</v>
      </c>
      <c r="I69" s="54">
        <f t="shared" si="24"/>
        <v>200922.5</v>
      </c>
      <c r="J69" s="4">
        <f t="shared" si="24"/>
        <v>200922.5</v>
      </c>
      <c r="K69" s="17">
        <f t="shared" si="24"/>
        <v>200922.5</v>
      </c>
      <c r="L69" s="272">
        <f t="shared" si="0"/>
        <v>77.20691364476501</v>
      </c>
      <c r="M69" s="17">
        <f t="shared" si="1"/>
        <v>-59316.5</v>
      </c>
      <c r="N69" s="272">
        <f t="shared" si="2"/>
        <v>77.20691364476501</v>
      </c>
      <c r="O69" s="17">
        <f t="shared" si="3"/>
        <v>-59316.5</v>
      </c>
      <c r="P69" s="1359"/>
    </row>
    <row r="70" spans="1:16" ht="18.75" customHeight="1">
      <c r="A70" s="1249"/>
      <c r="B70" s="1250"/>
      <c r="C70" s="1251"/>
      <c r="D70" s="1254"/>
      <c r="E70" s="1257"/>
      <c r="F70" s="1260"/>
      <c r="G70" s="59" t="s">
        <v>23</v>
      </c>
      <c r="H70" s="282">
        <f t="shared" si="24"/>
        <v>0</v>
      </c>
      <c r="I70" s="66">
        <f t="shared" si="24"/>
        <v>0</v>
      </c>
      <c r="J70" s="15">
        <f t="shared" si="24"/>
        <v>0</v>
      </c>
      <c r="K70" s="15">
        <f t="shared" si="24"/>
        <v>0</v>
      </c>
      <c r="L70" s="267">
        <v>0</v>
      </c>
      <c r="M70" s="19">
        <f t="shared" si="1"/>
        <v>0</v>
      </c>
      <c r="N70" s="267">
        <v>0</v>
      </c>
      <c r="O70" s="19">
        <f t="shared" si="3"/>
        <v>0</v>
      </c>
      <c r="P70" s="1359"/>
    </row>
    <row r="71" spans="1:16" ht="41.25" customHeight="1">
      <c r="A71" s="1205" t="s">
        <v>34</v>
      </c>
      <c r="B71" s="1229" t="s">
        <v>592</v>
      </c>
      <c r="C71" s="1230" t="s">
        <v>19</v>
      </c>
      <c r="D71" s="1270" t="s">
        <v>19</v>
      </c>
      <c r="E71" s="1271" t="s">
        <v>19</v>
      </c>
      <c r="F71" s="1272" t="s">
        <v>19</v>
      </c>
      <c r="G71" s="59" t="s">
        <v>20</v>
      </c>
      <c r="H71" s="234">
        <f>H72+H73+H74</f>
        <v>308984.2</v>
      </c>
      <c r="I71" s="53">
        <f>I72+I73+I74</f>
        <v>243855.1</v>
      </c>
      <c r="J71" s="3">
        <f>J72+J73+J74</f>
        <v>243855.1</v>
      </c>
      <c r="K71" s="3">
        <f>K72+K73+K74</f>
        <v>243855.1</v>
      </c>
      <c r="L71" s="271">
        <f t="shared" si="0"/>
        <v>78.921543561127066</v>
      </c>
      <c r="M71" s="31">
        <f t="shared" si="1"/>
        <v>-65129.100000000006</v>
      </c>
      <c r="N71" s="271">
        <f t="shared" si="2"/>
        <v>78.921543561127066</v>
      </c>
      <c r="O71" s="31">
        <f t="shared" si="3"/>
        <v>-65129.100000000006</v>
      </c>
      <c r="P71" s="1222"/>
    </row>
    <row r="72" spans="1:16" ht="29.25" customHeight="1">
      <c r="A72" s="1195"/>
      <c r="B72" s="1229"/>
      <c r="C72" s="1230"/>
      <c r="D72" s="1184"/>
      <c r="E72" s="1187"/>
      <c r="F72" s="1273"/>
      <c r="G72" s="1071" t="s">
        <v>21</v>
      </c>
      <c r="H72" s="235">
        <f>H81+H90</f>
        <v>48745.2</v>
      </c>
      <c r="I72" s="353">
        <f t="shared" ref="I72:K72" si="25">I81+I90</f>
        <v>42932.600000000006</v>
      </c>
      <c r="J72" s="4">
        <f t="shared" si="25"/>
        <v>42932.600000000006</v>
      </c>
      <c r="K72" s="354">
        <f t="shared" si="25"/>
        <v>42932.600000000006</v>
      </c>
      <c r="L72" s="272">
        <f t="shared" si="0"/>
        <v>88.075543848419969</v>
      </c>
      <c r="M72" s="17">
        <f t="shared" si="1"/>
        <v>-5812.5999999999913</v>
      </c>
      <c r="N72" s="272">
        <f t="shared" si="2"/>
        <v>88.075543848419969</v>
      </c>
      <c r="O72" s="17">
        <f t="shared" si="3"/>
        <v>-5812.5999999999913</v>
      </c>
      <c r="P72" s="1203"/>
    </row>
    <row r="73" spans="1:16" ht="29.25" customHeight="1">
      <c r="A73" s="1195"/>
      <c r="B73" s="1229"/>
      <c r="C73" s="1230"/>
      <c r="D73" s="1184"/>
      <c r="E73" s="1187"/>
      <c r="F73" s="1273"/>
      <c r="G73" s="1071" t="s">
        <v>22</v>
      </c>
      <c r="H73" s="235">
        <f>H82+H91</f>
        <v>260239</v>
      </c>
      <c r="I73" s="353">
        <f t="shared" ref="I73:K74" si="26">I82+I91</f>
        <v>200922.5</v>
      </c>
      <c r="J73" s="4">
        <f t="shared" si="26"/>
        <v>200922.5</v>
      </c>
      <c r="K73" s="354">
        <f t="shared" si="26"/>
        <v>200922.5</v>
      </c>
      <c r="L73" s="272">
        <f t="shared" si="0"/>
        <v>77.20691364476501</v>
      </c>
      <c r="M73" s="17">
        <f t="shared" si="1"/>
        <v>-59316.5</v>
      </c>
      <c r="N73" s="272">
        <f t="shared" si="2"/>
        <v>77.20691364476501</v>
      </c>
      <c r="O73" s="17">
        <f t="shared" si="3"/>
        <v>-59316.5</v>
      </c>
      <c r="P73" s="1203"/>
    </row>
    <row r="74" spans="1:16" ht="29.25" customHeight="1">
      <c r="A74" s="1195"/>
      <c r="B74" s="1229"/>
      <c r="C74" s="1230"/>
      <c r="D74" s="1185"/>
      <c r="E74" s="1188"/>
      <c r="F74" s="1274"/>
      <c r="G74" s="1071" t="s">
        <v>23</v>
      </c>
      <c r="H74" s="260">
        <f>H83+H92</f>
        <v>0</v>
      </c>
      <c r="I74" s="355">
        <f t="shared" si="26"/>
        <v>0</v>
      </c>
      <c r="J74" s="16">
        <f t="shared" si="26"/>
        <v>0</v>
      </c>
      <c r="K74" s="356">
        <f t="shared" si="26"/>
        <v>0</v>
      </c>
      <c r="L74" s="267">
        <v>0</v>
      </c>
      <c r="M74" s="19">
        <f t="shared" si="1"/>
        <v>0</v>
      </c>
      <c r="N74" s="267">
        <v>0</v>
      </c>
      <c r="O74" s="19">
        <f t="shared" si="3"/>
        <v>0</v>
      </c>
      <c r="P74" s="1204"/>
    </row>
    <row r="75" spans="1:16" ht="14.25" customHeight="1">
      <c r="A75" s="1195"/>
      <c r="B75" s="1261" t="s">
        <v>797</v>
      </c>
      <c r="C75" s="1262"/>
      <c r="D75" s="1262"/>
      <c r="E75" s="1262"/>
      <c r="F75" s="1262"/>
      <c r="G75" s="1262"/>
      <c r="H75" s="1262"/>
      <c r="I75" s="1262"/>
      <c r="J75" s="1262"/>
      <c r="K75" s="1262"/>
      <c r="L75" s="1262"/>
      <c r="M75" s="1262"/>
      <c r="N75" s="1262"/>
      <c r="O75" s="1262"/>
      <c r="P75" s="1263"/>
    </row>
    <row r="76" spans="1:16" ht="26.25" customHeight="1">
      <c r="A76" s="1195"/>
      <c r="B76" s="1240" t="s">
        <v>798</v>
      </c>
      <c r="C76" s="1243" t="s">
        <v>19</v>
      </c>
      <c r="D76" s="1210" t="s">
        <v>927</v>
      </c>
      <c r="E76" s="1213" t="s">
        <v>927</v>
      </c>
      <c r="F76" s="1243" t="s">
        <v>19</v>
      </c>
      <c r="G76" s="721" t="s">
        <v>20</v>
      </c>
      <c r="H76" s="189">
        <f>H77+H78+H79</f>
        <v>0</v>
      </c>
      <c r="I76" s="173">
        <f>I77+I78+I79</f>
        <v>0</v>
      </c>
      <c r="J76" s="130">
        <f>J77+J78+J79</f>
        <v>0</v>
      </c>
      <c r="K76" s="130">
        <f>K77+K78+K79</f>
        <v>0</v>
      </c>
      <c r="L76" s="299">
        <v>0</v>
      </c>
      <c r="M76" s="143">
        <f t="shared" ref="M76:M79" si="27">J76-H76</f>
        <v>0</v>
      </c>
      <c r="N76" s="299">
        <v>0</v>
      </c>
      <c r="O76" s="143">
        <f t="shared" ref="O76:O79" si="28">K76-H76</f>
        <v>0</v>
      </c>
      <c r="P76" s="1246"/>
    </row>
    <row r="77" spans="1:16" ht="23.25" customHeight="1">
      <c r="A77" s="1195"/>
      <c r="B77" s="1241"/>
      <c r="C77" s="1244"/>
      <c r="D77" s="1211"/>
      <c r="E77" s="1214"/>
      <c r="F77" s="1244"/>
      <c r="G77" s="722" t="s">
        <v>21</v>
      </c>
      <c r="H77" s="186">
        <f>H86</f>
        <v>0</v>
      </c>
      <c r="I77" s="170">
        <f>I86</f>
        <v>0</v>
      </c>
      <c r="J77" s="170">
        <f t="shared" ref="J77:K77" si="29">J86</f>
        <v>0</v>
      </c>
      <c r="K77" s="170">
        <f t="shared" si="29"/>
        <v>0</v>
      </c>
      <c r="L77" s="269">
        <v>0</v>
      </c>
      <c r="M77" s="106">
        <f t="shared" si="27"/>
        <v>0</v>
      </c>
      <c r="N77" s="269">
        <v>0</v>
      </c>
      <c r="O77" s="106">
        <f t="shared" si="28"/>
        <v>0</v>
      </c>
      <c r="P77" s="1247"/>
    </row>
    <row r="78" spans="1:16" ht="23.25" customHeight="1">
      <c r="A78" s="1195"/>
      <c r="B78" s="1241"/>
      <c r="C78" s="1244"/>
      <c r="D78" s="1211"/>
      <c r="E78" s="1214"/>
      <c r="F78" s="1244"/>
      <c r="G78" s="722" t="s">
        <v>22</v>
      </c>
      <c r="H78" s="186">
        <f t="shared" ref="H78:I79" si="30">H87</f>
        <v>0</v>
      </c>
      <c r="I78" s="170">
        <f t="shared" si="30"/>
        <v>0</v>
      </c>
      <c r="J78" s="170">
        <f t="shared" ref="J78:K78" si="31">J87</f>
        <v>0</v>
      </c>
      <c r="K78" s="170">
        <f t="shared" si="31"/>
        <v>0</v>
      </c>
      <c r="L78" s="269">
        <v>0</v>
      </c>
      <c r="M78" s="106">
        <f t="shared" si="27"/>
        <v>0</v>
      </c>
      <c r="N78" s="269">
        <v>0</v>
      </c>
      <c r="O78" s="106">
        <f t="shared" si="28"/>
        <v>0</v>
      </c>
      <c r="P78" s="1247"/>
    </row>
    <row r="79" spans="1:16" ht="23.25" customHeight="1">
      <c r="A79" s="1196"/>
      <c r="B79" s="1242"/>
      <c r="C79" s="1245"/>
      <c r="D79" s="1212"/>
      <c r="E79" s="1215"/>
      <c r="F79" s="1245"/>
      <c r="G79" s="722" t="s">
        <v>23</v>
      </c>
      <c r="H79" s="186">
        <f t="shared" si="30"/>
        <v>0</v>
      </c>
      <c r="I79" s="170">
        <f t="shared" si="30"/>
        <v>0</v>
      </c>
      <c r="J79" s="170">
        <f t="shared" ref="J79:K79" si="32">J88</f>
        <v>0</v>
      </c>
      <c r="K79" s="170">
        <f t="shared" si="32"/>
        <v>0</v>
      </c>
      <c r="L79" s="269">
        <v>0</v>
      </c>
      <c r="M79" s="106">
        <f t="shared" si="27"/>
        <v>0</v>
      </c>
      <c r="N79" s="269">
        <v>0</v>
      </c>
      <c r="O79" s="106">
        <f t="shared" si="28"/>
        <v>0</v>
      </c>
      <c r="P79" s="1248"/>
    </row>
    <row r="80" spans="1:16" ht="39.75" customHeight="1">
      <c r="A80" s="1205" t="s">
        <v>35</v>
      </c>
      <c r="B80" s="1229" t="s">
        <v>494</v>
      </c>
      <c r="C80" s="1230" t="s">
        <v>19</v>
      </c>
      <c r="D80" s="1210">
        <v>43831</v>
      </c>
      <c r="E80" s="1213">
        <v>44166</v>
      </c>
      <c r="F80" s="1216" t="s">
        <v>1452</v>
      </c>
      <c r="G80" s="61" t="s">
        <v>20</v>
      </c>
      <c r="H80" s="237">
        <f>H81+H82+H83</f>
        <v>307424.2</v>
      </c>
      <c r="I80" s="56">
        <f>I81+I82+I83</f>
        <v>242358.8</v>
      </c>
      <c r="J80" s="18">
        <f>J81+J82+J83</f>
        <v>242358.8</v>
      </c>
      <c r="K80" s="18">
        <f>K81+K82+K83</f>
        <v>242358.8</v>
      </c>
      <c r="L80" s="281">
        <f t="shared" si="0"/>
        <v>78.835303141392245</v>
      </c>
      <c r="M80" s="37">
        <f>J80-H80</f>
        <v>-65065.400000000023</v>
      </c>
      <c r="N80" s="281">
        <f t="shared" si="2"/>
        <v>78.835303141392245</v>
      </c>
      <c r="O80" s="37">
        <f t="shared" si="3"/>
        <v>-65065.400000000023</v>
      </c>
      <c r="P80" s="1368"/>
    </row>
    <row r="81" spans="1:16" ht="29.25" customHeight="1">
      <c r="A81" s="1195"/>
      <c r="B81" s="1229"/>
      <c r="C81" s="1230"/>
      <c r="D81" s="1211"/>
      <c r="E81" s="1214"/>
      <c r="F81" s="1217"/>
      <c r="G81" s="896" t="s">
        <v>21</v>
      </c>
      <c r="H81" s="903">
        <v>47185.2</v>
      </c>
      <c r="I81" s="904">
        <v>41436.300000000003</v>
      </c>
      <c r="J81" s="905">
        <v>41436.300000000003</v>
      </c>
      <c r="K81" s="906">
        <v>41436.300000000003</v>
      </c>
      <c r="L81" s="272">
        <f t="shared" si="0"/>
        <v>87.81630680806694</v>
      </c>
      <c r="M81" s="17">
        <f t="shared" si="1"/>
        <v>-5748.8999999999942</v>
      </c>
      <c r="N81" s="272">
        <f t="shared" si="2"/>
        <v>87.81630680806694</v>
      </c>
      <c r="O81" s="17">
        <f t="shared" si="3"/>
        <v>-5748.8999999999942</v>
      </c>
      <c r="P81" s="1369"/>
    </row>
    <row r="82" spans="1:16" ht="29.25" customHeight="1">
      <c r="A82" s="1195"/>
      <c r="B82" s="1229"/>
      <c r="C82" s="1230"/>
      <c r="D82" s="1211"/>
      <c r="E82" s="1214"/>
      <c r="F82" s="1217"/>
      <c r="G82" s="896" t="s">
        <v>22</v>
      </c>
      <c r="H82" s="903">
        <v>260239</v>
      </c>
      <c r="I82" s="904">
        <v>200922.5</v>
      </c>
      <c r="J82" s="905">
        <v>200922.5</v>
      </c>
      <c r="K82" s="906">
        <v>200922.5</v>
      </c>
      <c r="L82" s="272">
        <f t="shared" si="0"/>
        <v>77.20691364476501</v>
      </c>
      <c r="M82" s="17">
        <f t="shared" si="1"/>
        <v>-59316.5</v>
      </c>
      <c r="N82" s="272">
        <f t="shared" si="2"/>
        <v>77.20691364476501</v>
      </c>
      <c r="O82" s="17">
        <f t="shared" si="3"/>
        <v>-59316.5</v>
      </c>
      <c r="P82" s="1369"/>
    </row>
    <row r="83" spans="1:16" ht="29.25" customHeight="1">
      <c r="A83" s="1195"/>
      <c r="B83" s="1229"/>
      <c r="C83" s="1230"/>
      <c r="D83" s="1212"/>
      <c r="E83" s="1215"/>
      <c r="F83" s="1239"/>
      <c r="G83" s="896" t="s">
        <v>23</v>
      </c>
      <c r="H83" s="282">
        <v>0</v>
      </c>
      <c r="I83" s="66">
        <v>0</v>
      </c>
      <c r="J83" s="15">
        <v>0</v>
      </c>
      <c r="K83" s="15">
        <v>0</v>
      </c>
      <c r="L83" s="267">
        <v>0</v>
      </c>
      <c r="M83" s="19">
        <v>0</v>
      </c>
      <c r="N83" s="267">
        <v>0</v>
      </c>
      <c r="O83" s="19">
        <f t="shared" si="3"/>
        <v>0</v>
      </c>
      <c r="P83" s="1369"/>
    </row>
    <row r="84" spans="1:16" ht="15" customHeight="1">
      <c r="A84" s="1195"/>
      <c r="B84" s="1261" t="s">
        <v>797</v>
      </c>
      <c r="C84" s="1262"/>
      <c r="D84" s="1262"/>
      <c r="E84" s="1262"/>
      <c r="F84" s="1262"/>
      <c r="G84" s="1262"/>
      <c r="H84" s="1262"/>
      <c r="I84" s="1262"/>
      <c r="J84" s="1262"/>
      <c r="K84" s="1262"/>
      <c r="L84" s="1262"/>
      <c r="M84" s="1262"/>
      <c r="N84" s="1262"/>
      <c r="O84" s="1262"/>
      <c r="P84" s="1263"/>
    </row>
    <row r="85" spans="1:16" ht="29.25" customHeight="1">
      <c r="A85" s="1195"/>
      <c r="B85" s="1240" t="s">
        <v>798</v>
      </c>
      <c r="C85" s="1243" t="s">
        <v>19</v>
      </c>
      <c r="D85" s="1210" t="s">
        <v>19</v>
      </c>
      <c r="E85" s="1213" t="s">
        <v>19</v>
      </c>
      <c r="F85" s="1243" t="s">
        <v>19</v>
      </c>
      <c r="G85" s="721" t="s">
        <v>20</v>
      </c>
      <c r="H85" s="189">
        <f>H86+H87+H88</f>
        <v>0</v>
      </c>
      <c r="I85" s="173">
        <f>I86+I87+I88</f>
        <v>0</v>
      </c>
      <c r="J85" s="130">
        <f>J86+J87+J88</f>
        <v>0</v>
      </c>
      <c r="K85" s="130">
        <f>K86+K87+K88</f>
        <v>0</v>
      </c>
      <c r="L85" s="299">
        <v>0</v>
      </c>
      <c r="M85" s="143">
        <f t="shared" ref="M85" si="33">J85-H85</f>
        <v>0</v>
      </c>
      <c r="N85" s="299">
        <v>0</v>
      </c>
      <c r="O85" s="143">
        <f t="shared" ref="O85" si="34">K85-H85</f>
        <v>0</v>
      </c>
      <c r="P85" s="1246"/>
    </row>
    <row r="86" spans="1:16" ht="24.75" customHeight="1">
      <c r="A86" s="1195"/>
      <c r="B86" s="1241"/>
      <c r="C86" s="1244"/>
      <c r="D86" s="1211"/>
      <c r="E86" s="1214"/>
      <c r="F86" s="1244"/>
      <c r="G86" s="722" t="s">
        <v>21</v>
      </c>
      <c r="H86" s="915">
        <v>0</v>
      </c>
      <c r="I86" s="916">
        <v>0</v>
      </c>
      <c r="J86" s="916">
        <v>0</v>
      </c>
      <c r="K86" s="916">
        <v>0</v>
      </c>
      <c r="L86" s="269">
        <v>0</v>
      </c>
      <c r="M86" s="106">
        <v>0</v>
      </c>
      <c r="N86" s="269">
        <v>0</v>
      </c>
      <c r="O86" s="106">
        <v>0</v>
      </c>
      <c r="P86" s="1247"/>
    </row>
    <row r="87" spans="1:16" ht="24.75" customHeight="1">
      <c r="A87" s="1195"/>
      <c r="B87" s="1241"/>
      <c r="C87" s="1244"/>
      <c r="D87" s="1211"/>
      <c r="E87" s="1214"/>
      <c r="F87" s="1244"/>
      <c r="G87" s="722" t="s">
        <v>22</v>
      </c>
      <c r="H87" s="915">
        <v>0</v>
      </c>
      <c r="I87" s="916">
        <v>0</v>
      </c>
      <c r="J87" s="916">
        <v>0</v>
      </c>
      <c r="K87" s="916">
        <v>0</v>
      </c>
      <c r="L87" s="269">
        <v>0</v>
      </c>
      <c r="M87" s="106">
        <v>0</v>
      </c>
      <c r="N87" s="269">
        <v>0</v>
      </c>
      <c r="O87" s="106">
        <v>0</v>
      </c>
      <c r="P87" s="1247"/>
    </row>
    <row r="88" spans="1:16" ht="24.75" customHeight="1">
      <c r="A88" s="1196"/>
      <c r="B88" s="1242"/>
      <c r="C88" s="1245"/>
      <c r="D88" s="1212"/>
      <c r="E88" s="1215"/>
      <c r="F88" s="1245"/>
      <c r="G88" s="722" t="s">
        <v>23</v>
      </c>
      <c r="H88" s="186">
        <v>0</v>
      </c>
      <c r="I88" s="170">
        <v>0</v>
      </c>
      <c r="J88" s="170">
        <v>0</v>
      </c>
      <c r="K88" s="170">
        <v>0</v>
      </c>
      <c r="L88" s="269">
        <v>0</v>
      </c>
      <c r="M88" s="106">
        <v>0</v>
      </c>
      <c r="N88" s="269">
        <v>0</v>
      </c>
      <c r="O88" s="106">
        <v>0</v>
      </c>
      <c r="P88" s="1248"/>
    </row>
    <row r="89" spans="1:16" ht="51" customHeight="1">
      <c r="A89" s="1354" t="s">
        <v>90</v>
      </c>
      <c r="B89" s="1229" t="s">
        <v>496</v>
      </c>
      <c r="C89" s="1230" t="s">
        <v>19</v>
      </c>
      <c r="D89" s="1210">
        <v>43831</v>
      </c>
      <c r="E89" s="1213">
        <v>44166</v>
      </c>
      <c r="F89" s="1216" t="s">
        <v>616</v>
      </c>
      <c r="G89" s="61" t="s">
        <v>20</v>
      </c>
      <c r="H89" s="237">
        <f>H90+H91+H92</f>
        <v>1560</v>
      </c>
      <c r="I89" s="56">
        <f>I90+I91+I92</f>
        <v>1496.3</v>
      </c>
      <c r="J89" s="18">
        <f>J90+J91+J92</f>
        <v>1496.3</v>
      </c>
      <c r="K89" s="18">
        <f>K90+K91+K92</f>
        <v>1496.3</v>
      </c>
      <c r="L89" s="281">
        <f t="shared" ref="L89:L90" si="35">J89/H89*100</f>
        <v>95.916666666666657</v>
      </c>
      <c r="M89" s="37">
        <f>J89-H89</f>
        <v>-63.700000000000045</v>
      </c>
      <c r="N89" s="281">
        <f t="shared" ref="N89:N90" si="36">K89/H89*100</f>
        <v>95.916666666666657</v>
      </c>
      <c r="O89" s="37">
        <f t="shared" si="3"/>
        <v>-63.700000000000045</v>
      </c>
      <c r="P89" s="1358"/>
    </row>
    <row r="90" spans="1:16" ht="28.5" customHeight="1">
      <c r="A90" s="1354"/>
      <c r="B90" s="1229"/>
      <c r="C90" s="1230"/>
      <c r="D90" s="1211"/>
      <c r="E90" s="1214"/>
      <c r="F90" s="1217"/>
      <c r="G90" s="896" t="s">
        <v>21</v>
      </c>
      <c r="H90" s="903">
        <v>1560</v>
      </c>
      <c r="I90" s="904">
        <v>1496.3</v>
      </c>
      <c r="J90" s="905">
        <v>1496.3</v>
      </c>
      <c r="K90" s="906">
        <v>1496.3</v>
      </c>
      <c r="L90" s="272">
        <f t="shared" si="35"/>
        <v>95.916666666666657</v>
      </c>
      <c r="M90" s="17">
        <f t="shared" ref="M90:M91" si="37">J90-H90</f>
        <v>-63.700000000000045</v>
      </c>
      <c r="N90" s="272">
        <f t="shared" si="36"/>
        <v>95.916666666666657</v>
      </c>
      <c r="O90" s="17">
        <f t="shared" si="3"/>
        <v>-63.700000000000045</v>
      </c>
      <c r="P90" s="1359"/>
    </row>
    <row r="91" spans="1:16" ht="28.5" customHeight="1">
      <c r="A91" s="1354"/>
      <c r="B91" s="1229"/>
      <c r="C91" s="1230"/>
      <c r="D91" s="1211"/>
      <c r="E91" s="1214"/>
      <c r="F91" s="1217"/>
      <c r="G91" s="896" t="s">
        <v>22</v>
      </c>
      <c r="H91" s="186">
        <v>0</v>
      </c>
      <c r="I91" s="170">
        <v>0</v>
      </c>
      <c r="J91" s="2">
        <v>0</v>
      </c>
      <c r="K91" s="106">
        <v>0</v>
      </c>
      <c r="L91" s="269">
        <v>0</v>
      </c>
      <c r="M91" s="106">
        <f t="shared" si="37"/>
        <v>0</v>
      </c>
      <c r="N91" s="269">
        <v>0</v>
      </c>
      <c r="O91" s="106">
        <f t="shared" si="3"/>
        <v>0</v>
      </c>
      <c r="P91" s="1359"/>
    </row>
    <row r="92" spans="1:16" ht="28.5" customHeight="1">
      <c r="A92" s="1354"/>
      <c r="B92" s="1229"/>
      <c r="C92" s="1230"/>
      <c r="D92" s="1212"/>
      <c r="E92" s="1215"/>
      <c r="F92" s="1239"/>
      <c r="G92" s="896" t="s">
        <v>23</v>
      </c>
      <c r="H92" s="260">
        <v>0</v>
      </c>
      <c r="I92" s="67">
        <v>0</v>
      </c>
      <c r="J92" s="16">
        <v>0</v>
      </c>
      <c r="K92" s="16">
        <v>0</v>
      </c>
      <c r="L92" s="267">
        <v>0</v>
      </c>
      <c r="M92" s="19">
        <v>0</v>
      </c>
      <c r="N92" s="267">
        <v>0</v>
      </c>
      <c r="O92" s="19">
        <f t="shared" si="3"/>
        <v>0</v>
      </c>
      <c r="P92" s="1359"/>
    </row>
    <row r="93" spans="1:16" ht="29.25" customHeight="1">
      <c r="A93" s="1249" t="s">
        <v>36</v>
      </c>
      <c r="B93" s="1250" t="s">
        <v>970</v>
      </c>
      <c r="C93" s="1251" t="s">
        <v>19</v>
      </c>
      <c r="D93" s="1252" t="s">
        <v>19</v>
      </c>
      <c r="E93" s="1255" t="s">
        <v>19</v>
      </c>
      <c r="F93" s="1258" t="s">
        <v>19</v>
      </c>
      <c r="G93" s="59" t="s">
        <v>20</v>
      </c>
      <c r="H93" s="234">
        <f>H94+H95+H96</f>
        <v>27622.799999999999</v>
      </c>
      <c r="I93" s="53">
        <f>I94+I95+I96</f>
        <v>17566.400000000001</v>
      </c>
      <c r="J93" s="3">
        <f>J94+J95+J96</f>
        <v>17566.400000000001</v>
      </c>
      <c r="K93" s="3">
        <f>K94+K95+K96</f>
        <v>17566.400000000001</v>
      </c>
      <c r="L93" s="271">
        <f t="shared" si="0"/>
        <v>63.59384276756883</v>
      </c>
      <c r="M93" s="37">
        <f t="shared" si="1"/>
        <v>-10056.399999999998</v>
      </c>
      <c r="N93" s="271">
        <f t="shared" si="2"/>
        <v>63.59384276756883</v>
      </c>
      <c r="O93" s="37">
        <f t="shared" si="3"/>
        <v>-10056.399999999998</v>
      </c>
      <c r="P93" s="1222"/>
    </row>
    <row r="94" spans="1:16" ht="23.25" customHeight="1">
      <c r="A94" s="1249"/>
      <c r="B94" s="1250"/>
      <c r="C94" s="1251"/>
      <c r="D94" s="1253"/>
      <c r="E94" s="1256"/>
      <c r="F94" s="1259"/>
      <c r="G94" s="59" t="s">
        <v>21</v>
      </c>
      <c r="H94" s="235">
        <f>H98</f>
        <v>5085</v>
      </c>
      <c r="I94" s="54">
        <f>I98</f>
        <v>4321.2</v>
      </c>
      <c r="J94" s="4">
        <f>J98</f>
        <v>4321.2</v>
      </c>
      <c r="K94" s="17">
        <f>K98</f>
        <v>4321.2</v>
      </c>
      <c r="L94" s="272">
        <f t="shared" si="0"/>
        <v>84.979351032448363</v>
      </c>
      <c r="M94" s="17">
        <f t="shared" si="1"/>
        <v>-763.80000000000018</v>
      </c>
      <c r="N94" s="272">
        <f t="shared" si="2"/>
        <v>84.979351032448363</v>
      </c>
      <c r="O94" s="17">
        <f t="shared" si="3"/>
        <v>-763.80000000000018</v>
      </c>
      <c r="P94" s="1203"/>
    </row>
    <row r="95" spans="1:16" ht="23.25" customHeight="1">
      <c r="A95" s="1249"/>
      <c r="B95" s="1250"/>
      <c r="C95" s="1251"/>
      <c r="D95" s="1253"/>
      <c r="E95" s="1256"/>
      <c r="F95" s="1259"/>
      <c r="G95" s="59" t="s">
        <v>22</v>
      </c>
      <c r="H95" s="235">
        <f t="shared" ref="H95:K96" si="38">H99</f>
        <v>22537.8</v>
      </c>
      <c r="I95" s="54">
        <f t="shared" si="38"/>
        <v>13245.2</v>
      </c>
      <c r="J95" s="4">
        <f t="shared" si="38"/>
        <v>13245.2</v>
      </c>
      <c r="K95" s="17">
        <f t="shared" si="38"/>
        <v>13245.2</v>
      </c>
      <c r="L95" s="272">
        <f t="shared" si="0"/>
        <v>58.768823931350887</v>
      </c>
      <c r="M95" s="17">
        <f t="shared" si="1"/>
        <v>-9292.5999999999985</v>
      </c>
      <c r="N95" s="272">
        <f t="shared" si="2"/>
        <v>58.768823931350887</v>
      </c>
      <c r="O95" s="17">
        <f t="shared" si="3"/>
        <v>-9292.5999999999985</v>
      </c>
      <c r="P95" s="1203"/>
    </row>
    <row r="96" spans="1:16" ht="23.25" customHeight="1">
      <c r="A96" s="1249"/>
      <c r="B96" s="1250"/>
      <c r="C96" s="1251"/>
      <c r="D96" s="1254"/>
      <c r="E96" s="1257"/>
      <c r="F96" s="1260"/>
      <c r="G96" s="59" t="s">
        <v>23</v>
      </c>
      <c r="H96" s="282">
        <f t="shared" si="38"/>
        <v>0</v>
      </c>
      <c r="I96" s="66">
        <f t="shared" si="38"/>
        <v>0</v>
      </c>
      <c r="J96" s="15">
        <f t="shared" si="38"/>
        <v>0</v>
      </c>
      <c r="K96" s="15">
        <f t="shared" si="38"/>
        <v>0</v>
      </c>
      <c r="L96" s="524">
        <v>0</v>
      </c>
      <c r="M96" s="20">
        <f t="shared" si="1"/>
        <v>0</v>
      </c>
      <c r="N96" s="524">
        <v>0</v>
      </c>
      <c r="O96" s="20">
        <f t="shared" si="3"/>
        <v>0</v>
      </c>
      <c r="P96" s="1204"/>
    </row>
    <row r="97" spans="1:16" ht="29.25" customHeight="1">
      <c r="A97" s="1205" t="s">
        <v>37</v>
      </c>
      <c r="B97" s="1229" t="s">
        <v>593</v>
      </c>
      <c r="C97" s="1230" t="s">
        <v>19</v>
      </c>
      <c r="D97" s="1270" t="s">
        <v>19</v>
      </c>
      <c r="E97" s="1271" t="s">
        <v>19</v>
      </c>
      <c r="F97" s="1272" t="s">
        <v>19</v>
      </c>
      <c r="G97" s="59" t="s">
        <v>20</v>
      </c>
      <c r="H97" s="237">
        <f>H98+H99+H100</f>
        <v>27622.799999999999</v>
      </c>
      <c r="I97" s="56">
        <f>I98+I99+I100</f>
        <v>17566.400000000001</v>
      </c>
      <c r="J97" s="18">
        <f>J98+J99+J100</f>
        <v>17566.400000000001</v>
      </c>
      <c r="K97" s="18">
        <f>K98+K99+K100</f>
        <v>17566.400000000001</v>
      </c>
      <c r="L97" s="281">
        <f t="shared" si="0"/>
        <v>63.59384276756883</v>
      </c>
      <c r="M97" s="37">
        <f t="shared" si="1"/>
        <v>-10056.399999999998</v>
      </c>
      <c r="N97" s="281">
        <f t="shared" si="2"/>
        <v>63.59384276756883</v>
      </c>
      <c r="O97" s="37">
        <f t="shared" si="3"/>
        <v>-10056.399999999998</v>
      </c>
      <c r="P97" s="1203"/>
    </row>
    <row r="98" spans="1:16" ht="18" customHeight="1">
      <c r="A98" s="1195"/>
      <c r="B98" s="1229"/>
      <c r="C98" s="1230"/>
      <c r="D98" s="1184"/>
      <c r="E98" s="1187"/>
      <c r="F98" s="1273"/>
      <c r="G98" s="896" t="s">
        <v>21</v>
      </c>
      <c r="H98" s="235">
        <f t="shared" ref="H98:I100" si="39">H111+H124</f>
        <v>5085</v>
      </c>
      <c r="I98" s="54">
        <f t="shared" si="39"/>
        <v>4321.2</v>
      </c>
      <c r="J98" s="54">
        <f t="shared" ref="J98:K98" si="40">J111+J124</f>
        <v>4321.2</v>
      </c>
      <c r="K98" s="54">
        <f t="shared" si="40"/>
        <v>4321.2</v>
      </c>
      <c r="L98" s="272">
        <f t="shared" si="0"/>
        <v>84.979351032448363</v>
      </c>
      <c r="M98" s="17">
        <f t="shared" si="1"/>
        <v>-763.80000000000018</v>
      </c>
      <c r="N98" s="272">
        <f t="shared" si="2"/>
        <v>84.979351032448363</v>
      </c>
      <c r="O98" s="17">
        <f t="shared" si="3"/>
        <v>-763.80000000000018</v>
      </c>
      <c r="P98" s="1203"/>
    </row>
    <row r="99" spans="1:16" ht="18" customHeight="1">
      <c r="A99" s="1195"/>
      <c r="B99" s="1229"/>
      <c r="C99" s="1230"/>
      <c r="D99" s="1184"/>
      <c r="E99" s="1187"/>
      <c r="F99" s="1273"/>
      <c r="G99" s="896" t="s">
        <v>22</v>
      </c>
      <c r="H99" s="235">
        <f t="shared" si="39"/>
        <v>22537.8</v>
      </c>
      <c r="I99" s="54">
        <f t="shared" si="39"/>
        <v>13245.2</v>
      </c>
      <c r="J99" s="54">
        <f t="shared" ref="J99:K99" si="41">J112+J125</f>
        <v>13245.2</v>
      </c>
      <c r="K99" s="54">
        <f t="shared" si="41"/>
        <v>13245.2</v>
      </c>
      <c r="L99" s="272">
        <f t="shared" si="0"/>
        <v>58.768823931350887</v>
      </c>
      <c r="M99" s="17">
        <f t="shared" si="1"/>
        <v>-9292.5999999999985</v>
      </c>
      <c r="N99" s="272">
        <f t="shared" si="2"/>
        <v>58.768823931350887</v>
      </c>
      <c r="O99" s="17">
        <f t="shared" si="3"/>
        <v>-9292.5999999999985</v>
      </c>
      <c r="P99" s="1203"/>
    </row>
    <row r="100" spans="1:16" ht="18" customHeight="1">
      <c r="A100" s="1195"/>
      <c r="B100" s="1229"/>
      <c r="C100" s="1230"/>
      <c r="D100" s="1185"/>
      <c r="E100" s="1188"/>
      <c r="F100" s="1274"/>
      <c r="G100" s="896" t="s">
        <v>23</v>
      </c>
      <c r="H100" s="260">
        <f t="shared" si="39"/>
        <v>0</v>
      </c>
      <c r="I100" s="67">
        <f t="shared" si="39"/>
        <v>0</v>
      </c>
      <c r="J100" s="67">
        <f t="shared" ref="J100:K100" si="42">J113+J126</f>
        <v>0</v>
      </c>
      <c r="K100" s="67">
        <f t="shared" si="42"/>
        <v>0</v>
      </c>
      <c r="L100" s="524">
        <v>0</v>
      </c>
      <c r="M100" s="20">
        <f t="shared" si="1"/>
        <v>0</v>
      </c>
      <c r="N100" s="524">
        <v>0</v>
      </c>
      <c r="O100" s="20">
        <f t="shared" si="3"/>
        <v>0</v>
      </c>
      <c r="P100" s="1203"/>
    </row>
    <row r="101" spans="1:16" ht="23.25" customHeight="1">
      <c r="A101" s="1195"/>
      <c r="B101" s="1261" t="s">
        <v>797</v>
      </c>
      <c r="C101" s="1262"/>
      <c r="D101" s="1262"/>
      <c r="E101" s="1262"/>
      <c r="F101" s="1262"/>
      <c r="G101" s="1262"/>
      <c r="H101" s="1262"/>
      <c r="I101" s="1262"/>
      <c r="J101" s="1262"/>
      <c r="K101" s="1262"/>
      <c r="L101" s="1262"/>
      <c r="M101" s="1262"/>
      <c r="N101" s="1262"/>
      <c r="O101" s="1262"/>
      <c r="P101" s="1263"/>
    </row>
    <row r="102" spans="1:16" ht="23.25" customHeight="1">
      <c r="A102" s="1195"/>
      <c r="B102" s="1240" t="s">
        <v>798</v>
      </c>
      <c r="C102" s="1243" t="s">
        <v>19</v>
      </c>
      <c r="D102" s="1210" t="s">
        <v>927</v>
      </c>
      <c r="E102" s="1213" t="s">
        <v>927</v>
      </c>
      <c r="F102" s="1243" t="s">
        <v>19</v>
      </c>
      <c r="G102" s="721" t="s">
        <v>20</v>
      </c>
      <c r="H102" s="189">
        <f>H103+H104+H105</f>
        <v>0</v>
      </c>
      <c r="I102" s="173">
        <f>I103+I104+I105</f>
        <v>0</v>
      </c>
      <c r="J102" s="130">
        <f>J103+J104+J105</f>
        <v>0</v>
      </c>
      <c r="K102" s="130">
        <f>K103+K104+K105</f>
        <v>0</v>
      </c>
      <c r="L102" s="299">
        <v>0</v>
      </c>
      <c r="M102" s="143">
        <f t="shared" ref="M102:M106" si="43">J102-H102</f>
        <v>0</v>
      </c>
      <c r="N102" s="299">
        <v>0</v>
      </c>
      <c r="O102" s="143">
        <f t="shared" ref="O102:O106" si="44">K102-H102</f>
        <v>0</v>
      </c>
      <c r="P102" s="1246"/>
    </row>
    <row r="103" spans="1:16" ht="18.75" customHeight="1">
      <c r="A103" s="1195"/>
      <c r="B103" s="1241"/>
      <c r="C103" s="1244"/>
      <c r="D103" s="1211"/>
      <c r="E103" s="1214"/>
      <c r="F103" s="1244"/>
      <c r="G103" s="722" t="s">
        <v>21</v>
      </c>
      <c r="H103" s="186">
        <f>H116</f>
        <v>0</v>
      </c>
      <c r="I103" s="170">
        <f>I116</f>
        <v>0</v>
      </c>
      <c r="J103" s="170">
        <f t="shared" ref="J103:K103" si="45">J116</f>
        <v>0</v>
      </c>
      <c r="K103" s="170">
        <f t="shared" si="45"/>
        <v>0</v>
      </c>
      <c r="L103" s="269">
        <v>0</v>
      </c>
      <c r="M103" s="106">
        <f t="shared" si="43"/>
        <v>0</v>
      </c>
      <c r="N103" s="269">
        <v>0</v>
      </c>
      <c r="O103" s="106">
        <f t="shared" si="44"/>
        <v>0</v>
      </c>
      <c r="P103" s="1247"/>
    </row>
    <row r="104" spans="1:16" ht="18.75" customHeight="1">
      <c r="A104" s="1195"/>
      <c r="B104" s="1241"/>
      <c r="C104" s="1244"/>
      <c r="D104" s="1211"/>
      <c r="E104" s="1214"/>
      <c r="F104" s="1244"/>
      <c r="G104" s="722" t="s">
        <v>22</v>
      </c>
      <c r="H104" s="186">
        <f t="shared" ref="H104:I105" si="46">H117</f>
        <v>0</v>
      </c>
      <c r="I104" s="170">
        <f t="shared" si="46"/>
        <v>0</v>
      </c>
      <c r="J104" s="170">
        <f>J117</f>
        <v>0</v>
      </c>
      <c r="K104" s="170">
        <f t="shared" ref="K104" si="47">K117</f>
        <v>0</v>
      </c>
      <c r="L104" s="269">
        <v>0</v>
      </c>
      <c r="M104" s="106">
        <f t="shared" si="43"/>
        <v>0</v>
      </c>
      <c r="N104" s="269">
        <v>0</v>
      </c>
      <c r="O104" s="106">
        <f t="shared" si="44"/>
        <v>0</v>
      </c>
      <c r="P104" s="1247"/>
    </row>
    <row r="105" spans="1:16" ht="18.75" customHeight="1">
      <c r="A105" s="1195"/>
      <c r="B105" s="1242"/>
      <c r="C105" s="1245"/>
      <c r="D105" s="1212"/>
      <c r="E105" s="1215"/>
      <c r="F105" s="1245"/>
      <c r="G105" s="722" t="s">
        <v>23</v>
      </c>
      <c r="H105" s="186">
        <f t="shared" si="46"/>
        <v>0</v>
      </c>
      <c r="I105" s="170">
        <f t="shared" si="46"/>
        <v>0</v>
      </c>
      <c r="J105" s="170">
        <f t="shared" ref="J105:K105" si="48">J118</f>
        <v>0</v>
      </c>
      <c r="K105" s="170">
        <f t="shared" si="48"/>
        <v>0</v>
      </c>
      <c r="L105" s="269">
        <v>0</v>
      </c>
      <c r="M105" s="106">
        <f t="shared" si="43"/>
        <v>0</v>
      </c>
      <c r="N105" s="269">
        <v>0</v>
      </c>
      <c r="O105" s="106">
        <f t="shared" si="44"/>
        <v>0</v>
      </c>
      <c r="P105" s="1248"/>
    </row>
    <row r="106" spans="1:16" ht="24.75" customHeight="1">
      <c r="A106" s="1195"/>
      <c r="B106" s="1240" t="s">
        <v>1210</v>
      </c>
      <c r="C106" s="1243" t="s">
        <v>19</v>
      </c>
      <c r="D106" s="1210" t="s">
        <v>927</v>
      </c>
      <c r="E106" s="1213" t="s">
        <v>927</v>
      </c>
      <c r="F106" s="1243" t="s">
        <v>19</v>
      </c>
      <c r="G106" s="721" t="s">
        <v>20</v>
      </c>
      <c r="H106" s="469">
        <f>H107+H108+H109</f>
        <v>8354.9</v>
      </c>
      <c r="I106" s="471">
        <f>I107+I108+I109</f>
        <v>2182.3000000000002</v>
      </c>
      <c r="J106" s="760">
        <f>J107+J108+J109</f>
        <v>2182.3000000000002</v>
      </c>
      <c r="K106" s="760">
        <f>K107+K108+K109</f>
        <v>2182.3000000000002</v>
      </c>
      <c r="L106" s="271">
        <f t="shared" ref="L106" si="49">J106/H106*100</f>
        <v>26.120001436282902</v>
      </c>
      <c r="M106" s="31">
        <f t="shared" si="43"/>
        <v>-6172.5999999999995</v>
      </c>
      <c r="N106" s="271">
        <f t="shared" ref="N106" si="50">K106/H106*100</f>
        <v>26.120001436282902</v>
      </c>
      <c r="O106" s="31">
        <f t="shared" si="44"/>
        <v>-6172.5999999999995</v>
      </c>
      <c r="P106" s="1246"/>
    </row>
    <row r="107" spans="1:16" ht="22.5" customHeight="1">
      <c r="A107" s="1195"/>
      <c r="B107" s="1241"/>
      <c r="C107" s="1244"/>
      <c r="D107" s="1211"/>
      <c r="E107" s="1214"/>
      <c r="F107" s="1244"/>
      <c r="G107" s="722" t="s">
        <v>21</v>
      </c>
      <c r="H107" s="186">
        <f>H120</f>
        <v>0</v>
      </c>
      <c r="I107" s="170">
        <f>I120</f>
        <v>0</v>
      </c>
      <c r="J107" s="170">
        <f>J120</f>
        <v>0</v>
      </c>
      <c r="K107" s="170">
        <f>K120</f>
        <v>0</v>
      </c>
      <c r="L107" s="267">
        <v>0</v>
      </c>
      <c r="M107" s="19">
        <v>0</v>
      </c>
      <c r="N107" s="267">
        <v>0</v>
      </c>
      <c r="O107" s="19">
        <v>0</v>
      </c>
      <c r="P107" s="1247"/>
    </row>
    <row r="108" spans="1:16" ht="22.5" customHeight="1">
      <c r="A108" s="1195"/>
      <c r="B108" s="1241"/>
      <c r="C108" s="1244"/>
      <c r="D108" s="1211"/>
      <c r="E108" s="1214"/>
      <c r="F108" s="1244"/>
      <c r="G108" s="722" t="s">
        <v>22</v>
      </c>
      <c r="H108" s="235">
        <f t="shared" ref="H108:K109" si="51">H121</f>
        <v>8354.9</v>
      </c>
      <c r="I108" s="170">
        <f t="shared" si="51"/>
        <v>2182.3000000000002</v>
      </c>
      <c r="J108" s="170">
        <f t="shared" si="51"/>
        <v>2182.3000000000002</v>
      </c>
      <c r="K108" s="170">
        <f t="shared" si="51"/>
        <v>2182.3000000000002</v>
      </c>
      <c r="L108" s="272">
        <f t="shared" ref="L108" si="52">J108/H108*100</f>
        <v>26.120001436282902</v>
      </c>
      <c r="M108" s="17">
        <f t="shared" ref="M108" si="53">J108-H108</f>
        <v>-6172.5999999999995</v>
      </c>
      <c r="N108" s="272">
        <f t="shared" ref="N108" si="54">K108/H108*100</f>
        <v>26.120001436282902</v>
      </c>
      <c r="O108" s="17">
        <f t="shared" ref="O108" si="55">K108-H108</f>
        <v>-6172.5999999999995</v>
      </c>
      <c r="P108" s="1247"/>
    </row>
    <row r="109" spans="1:16" ht="22.5" customHeight="1">
      <c r="A109" s="1196"/>
      <c r="B109" s="1242"/>
      <c r="C109" s="1245"/>
      <c r="D109" s="1212"/>
      <c r="E109" s="1215"/>
      <c r="F109" s="1245"/>
      <c r="G109" s="722" t="s">
        <v>23</v>
      </c>
      <c r="H109" s="186">
        <f t="shared" si="51"/>
        <v>0</v>
      </c>
      <c r="I109" s="170">
        <f t="shared" si="51"/>
        <v>0</v>
      </c>
      <c r="J109" s="170">
        <f t="shared" si="51"/>
        <v>0</v>
      </c>
      <c r="K109" s="170">
        <f t="shared" si="51"/>
        <v>0</v>
      </c>
      <c r="L109" s="269">
        <v>0</v>
      </c>
      <c r="M109" s="106">
        <v>0</v>
      </c>
      <c r="N109" s="269">
        <v>0</v>
      </c>
      <c r="O109" s="106">
        <v>0</v>
      </c>
      <c r="P109" s="1248"/>
    </row>
    <row r="110" spans="1:16" ht="39" customHeight="1">
      <c r="A110" s="1205" t="s">
        <v>38</v>
      </c>
      <c r="B110" s="1229" t="s">
        <v>206</v>
      </c>
      <c r="C110" s="1230" t="s">
        <v>19</v>
      </c>
      <c r="D110" s="1210">
        <v>43831</v>
      </c>
      <c r="E110" s="1213">
        <v>44166</v>
      </c>
      <c r="F110" s="1335" t="s">
        <v>1453</v>
      </c>
      <c r="G110" s="59" t="s">
        <v>20</v>
      </c>
      <c r="H110" s="234">
        <f>H111+H112+H113</f>
        <v>27622.799999999999</v>
      </c>
      <c r="I110" s="53">
        <f>I111+I112+I113</f>
        <v>17566.400000000001</v>
      </c>
      <c r="J110" s="3">
        <f>J111+J112+J113</f>
        <v>17566.400000000001</v>
      </c>
      <c r="K110" s="3">
        <f>K111+K112+K113</f>
        <v>17566.400000000001</v>
      </c>
      <c r="L110" s="271">
        <f t="shared" si="0"/>
        <v>63.59384276756883</v>
      </c>
      <c r="M110" s="31">
        <f t="shared" si="1"/>
        <v>-10056.399999999998</v>
      </c>
      <c r="N110" s="271">
        <f t="shared" si="2"/>
        <v>63.59384276756883</v>
      </c>
      <c r="O110" s="31">
        <f t="shared" si="3"/>
        <v>-10056.399999999998</v>
      </c>
      <c r="P110" s="1358"/>
    </row>
    <row r="111" spans="1:16" ht="23.25" customHeight="1">
      <c r="A111" s="1195"/>
      <c r="B111" s="1229"/>
      <c r="C111" s="1230"/>
      <c r="D111" s="1211"/>
      <c r="E111" s="1214"/>
      <c r="F111" s="1336"/>
      <c r="G111" s="1071" t="s">
        <v>21</v>
      </c>
      <c r="H111" s="903">
        <v>5085</v>
      </c>
      <c r="I111" s="904">
        <v>4321.2</v>
      </c>
      <c r="J111" s="905">
        <v>4321.2</v>
      </c>
      <c r="K111" s="906">
        <v>4321.2</v>
      </c>
      <c r="L111" s="272">
        <f t="shared" si="0"/>
        <v>84.979351032448363</v>
      </c>
      <c r="M111" s="17">
        <f t="shared" si="1"/>
        <v>-763.80000000000018</v>
      </c>
      <c r="N111" s="272">
        <f t="shared" si="2"/>
        <v>84.979351032448363</v>
      </c>
      <c r="O111" s="17">
        <f t="shared" si="3"/>
        <v>-763.80000000000018</v>
      </c>
      <c r="P111" s="1359"/>
    </row>
    <row r="112" spans="1:16" ht="23.25" customHeight="1">
      <c r="A112" s="1195"/>
      <c r="B112" s="1229"/>
      <c r="C112" s="1230"/>
      <c r="D112" s="1211"/>
      <c r="E112" s="1214"/>
      <c r="F112" s="1336"/>
      <c r="G112" s="1071" t="s">
        <v>22</v>
      </c>
      <c r="H112" s="903">
        <v>22537.8</v>
      </c>
      <c r="I112" s="904">
        <v>13245.2</v>
      </c>
      <c r="J112" s="905">
        <v>13245.2</v>
      </c>
      <c r="K112" s="906">
        <v>13245.2</v>
      </c>
      <c r="L112" s="272">
        <f t="shared" si="0"/>
        <v>58.768823931350887</v>
      </c>
      <c r="M112" s="17">
        <f t="shared" si="1"/>
        <v>-9292.5999999999985</v>
      </c>
      <c r="N112" s="272">
        <f t="shared" si="2"/>
        <v>58.768823931350887</v>
      </c>
      <c r="O112" s="17">
        <f t="shared" si="3"/>
        <v>-9292.5999999999985</v>
      </c>
      <c r="P112" s="1359"/>
    </row>
    <row r="113" spans="1:16" ht="23.25" customHeight="1">
      <c r="A113" s="1195"/>
      <c r="B113" s="1229"/>
      <c r="C113" s="1230"/>
      <c r="D113" s="1212"/>
      <c r="E113" s="1215"/>
      <c r="F113" s="1337"/>
      <c r="G113" s="1071" t="s">
        <v>23</v>
      </c>
      <c r="H113" s="282">
        <v>0</v>
      </c>
      <c r="I113" s="66">
        <v>0</v>
      </c>
      <c r="J113" s="15">
        <v>0</v>
      </c>
      <c r="K113" s="15">
        <v>0</v>
      </c>
      <c r="L113" s="524">
        <v>0</v>
      </c>
      <c r="M113" s="20">
        <f t="shared" si="1"/>
        <v>0</v>
      </c>
      <c r="N113" s="524">
        <v>0</v>
      </c>
      <c r="O113" s="20">
        <f t="shared" si="3"/>
        <v>0</v>
      </c>
      <c r="P113" s="1359"/>
    </row>
    <row r="114" spans="1:16" ht="23.25" customHeight="1">
      <c r="A114" s="1195"/>
      <c r="B114" s="1261" t="s">
        <v>797</v>
      </c>
      <c r="C114" s="1262"/>
      <c r="D114" s="1262"/>
      <c r="E114" s="1262"/>
      <c r="F114" s="1262"/>
      <c r="G114" s="1262"/>
      <c r="H114" s="1262"/>
      <c r="I114" s="1262"/>
      <c r="J114" s="1262"/>
      <c r="K114" s="1262"/>
      <c r="L114" s="1262"/>
      <c r="M114" s="1262"/>
      <c r="N114" s="1262"/>
      <c r="O114" s="1262"/>
      <c r="P114" s="1263"/>
    </row>
    <row r="115" spans="1:16" ht="23.25" customHeight="1">
      <c r="A115" s="1195"/>
      <c r="B115" s="1240" t="s">
        <v>798</v>
      </c>
      <c r="C115" s="1243" t="s">
        <v>19</v>
      </c>
      <c r="D115" s="1210" t="s">
        <v>19</v>
      </c>
      <c r="E115" s="1213" t="s">
        <v>19</v>
      </c>
      <c r="F115" s="1243" t="s">
        <v>19</v>
      </c>
      <c r="G115" s="721" t="s">
        <v>20</v>
      </c>
      <c r="H115" s="189">
        <f>H116+H117+H118</f>
        <v>0</v>
      </c>
      <c r="I115" s="173">
        <f>I116+I117+I118</f>
        <v>0</v>
      </c>
      <c r="J115" s="130">
        <f>J116+J117+J118</f>
        <v>0</v>
      </c>
      <c r="K115" s="130">
        <f>K116+K117+K118</f>
        <v>0</v>
      </c>
      <c r="L115" s="299">
        <v>0</v>
      </c>
      <c r="M115" s="143">
        <f t="shared" ref="M115" si="56">J115-H115</f>
        <v>0</v>
      </c>
      <c r="N115" s="299">
        <v>0</v>
      </c>
      <c r="O115" s="143">
        <f t="shared" ref="O115" si="57">K115-H115</f>
        <v>0</v>
      </c>
      <c r="P115" s="1246"/>
    </row>
    <row r="116" spans="1:16" ht="19.5" customHeight="1">
      <c r="A116" s="1195"/>
      <c r="B116" s="1241"/>
      <c r="C116" s="1244"/>
      <c r="D116" s="1211"/>
      <c r="E116" s="1214"/>
      <c r="F116" s="1244"/>
      <c r="G116" s="722" t="s">
        <v>21</v>
      </c>
      <c r="H116" s="915">
        <v>0</v>
      </c>
      <c r="I116" s="916">
        <v>0</v>
      </c>
      <c r="J116" s="916">
        <v>0</v>
      </c>
      <c r="K116" s="916">
        <v>0</v>
      </c>
      <c r="L116" s="269">
        <v>0</v>
      </c>
      <c r="M116" s="106">
        <v>0</v>
      </c>
      <c r="N116" s="269">
        <v>0</v>
      </c>
      <c r="O116" s="106">
        <v>0</v>
      </c>
      <c r="P116" s="1247"/>
    </row>
    <row r="117" spans="1:16" ht="19.5" customHeight="1">
      <c r="A117" s="1195"/>
      <c r="B117" s="1241"/>
      <c r="C117" s="1244"/>
      <c r="D117" s="1211"/>
      <c r="E117" s="1214"/>
      <c r="F117" s="1244"/>
      <c r="G117" s="722" t="s">
        <v>22</v>
      </c>
      <c r="H117" s="915">
        <v>0</v>
      </c>
      <c r="I117" s="916">
        <v>0</v>
      </c>
      <c r="J117" s="916">
        <v>0</v>
      </c>
      <c r="K117" s="916">
        <v>0</v>
      </c>
      <c r="L117" s="269">
        <v>0</v>
      </c>
      <c r="M117" s="106">
        <v>0</v>
      </c>
      <c r="N117" s="269">
        <v>0</v>
      </c>
      <c r="O117" s="106">
        <v>0</v>
      </c>
      <c r="P117" s="1247"/>
    </row>
    <row r="118" spans="1:16" ht="19.5" customHeight="1">
      <c r="A118" s="1195"/>
      <c r="B118" s="1242"/>
      <c r="C118" s="1245"/>
      <c r="D118" s="1212"/>
      <c r="E118" s="1215"/>
      <c r="F118" s="1245"/>
      <c r="G118" s="722" t="s">
        <v>23</v>
      </c>
      <c r="H118" s="186">
        <v>0</v>
      </c>
      <c r="I118" s="170">
        <v>0</v>
      </c>
      <c r="J118" s="170">
        <v>0</v>
      </c>
      <c r="K118" s="170">
        <v>0</v>
      </c>
      <c r="L118" s="269">
        <v>0</v>
      </c>
      <c r="M118" s="106">
        <v>0</v>
      </c>
      <c r="N118" s="269">
        <v>0</v>
      </c>
      <c r="O118" s="106">
        <v>0</v>
      </c>
      <c r="P118" s="1248"/>
    </row>
    <row r="119" spans="1:16" ht="27" customHeight="1">
      <c r="A119" s="1195"/>
      <c r="B119" s="1240" t="s">
        <v>1210</v>
      </c>
      <c r="C119" s="1243" t="s">
        <v>19</v>
      </c>
      <c r="D119" s="1210">
        <v>43831</v>
      </c>
      <c r="E119" s="1213">
        <v>44166</v>
      </c>
      <c r="F119" s="1243" t="s">
        <v>19</v>
      </c>
      <c r="G119" s="721" t="s">
        <v>20</v>
      </c>
      <c r="H119" s="469">
        <f>H120+H121+H122</f>
        <v>8354.9</v>
      </c>
      <c r="I119" s="471">
        <f>I120+I121+I122</f>
        <v>2182.3000000000002</v>
      </c>
      <c r="J119" s="760">
        <f>J120+J121+J122</f>
        <v>2182.3000000000002</v>
      </c>
      <c r="K119" s="760">
        <f>K120+K121+K122</f>
        <v>2182.3000000000002</v>
      </c>
      <c r="L119" s="271">
        <f t="shared" ref="L119" si="58">J119/H119*100</f>
        <v>26.120001436282902</v>
      </c>
      <c r="M119" s="31">
        <f t="shared" ref="M119" si="59">J119-H119</f>
        <v>-6172.5999999999995</v>
      </c>
      <c r="N119" s="271">
        <f t="shared" ref="N119" si="60">K119/H119*100</f>
        <v>26.120001436282902</v>
      </c>
      <c r="O119" s="31">
        <f t="shared" ref="O119" si="61">K119-H119</f>
        <v>-6172.5999999999995</v>
      </c>
      <c r="P119" s="1246"/>
    </row>
    <row r="120" spans="1:16" ht="22.5" customHeight="1">
      <c r="A120" s="1195"/>
      <c r="B120" s="1241"/>
      <c r="C120" s="1244"/>
      <c r="D120" s="1211"/>
      <c r="E120" s="1214"/>
      <c r="F120" s="1244"/>
      <c r="G120" s="722" t="s">
        <v>21</v>
      </c>
      <c r="H120" s="915">
        <v>0</v>
      </c>
      <c r="I120" s="916">
        <v>0</v>
      </c>
      <c r="J120" s="916">
        <v>0</v>
      </c>
      <c r="K120" s="916">
        <v>0</v>
      </c>
      <c r="L120" s="267">
        <v>0</v>
      </c>
      <c r="M120" s="19">
        <v>0</v>
      </c>
      <c r="N120" s="267">
        <v>0</v>
      </c>
      <c r="O120" s="19">
        <v>0</v>
      </c>
      <c r="P120" s="1247"/>
    </row>
    <row r="121" spans="1:16" ht="22.5" customHeight="1">
      <c r="A121" s="1195"/>
      <c r="B121" s="1241"/>
      <c r="C121" s="1244"/>
      <c r="D121" s="1211"/>
      <c r="E121" s="1214"/>
      <c r="F121" s="1244"/>
      <c r="G121" s="722" t="s">
        <v>22</v>
      </c>
      <c r="H121" s="1093">
        <v>8354.9</v>
      </c>
      <c r="I121" s="956">
        <v>2182.3000000000002</v>
      </c>
      <c r="J121" s="956">
        <v>2182.3000000000002</v>
      </c>
      <c r="K121" s="956">
        <v>2182.3000000000002</v>
      </c>
      <c r="L121" s="272">
        <f t="shared" ref="L121" si="62">J121/H121*100</f>
        <v>26.120001436282902</v>
      </c>
      <c r="M121" s="17">
        <f t="shared" ref="M121" si="63">J121-H121</f>
        <v>-6172.5999999999995</v>
      </c>
      <c r="N121" s="272">
        <f t="shared" ref="N121" si="64">K121/H121*100</f>
        <v>26.120001436282902</v>
      </c>
      <c r="O121" s="17">
        <f t="shared" ref="O121" si="65">K121-H121</f>
        <v>-6172.5999999999995</v>
      </c>
      <c r="P121" s="1247"/>
    </row>
    <row r="122" spans="1:16" ht="22.5" customHeight="1">
      <c r="A122" s="1196"/>
      <c r="B122" s="1242"/>
      <c r="C122" s="1245"/>
      <c r="D122" s="1212"/>
      <c r="E122" s="1215"/>
      <c r="F122" s="1245"/>
      <c r="G122" s="722" t="s">
        <v>23</v>
      </c>
      <c r="H122" s="186">
        <v>0</v>
      </c>
      <c r="I122" s="170">
        <v>0</v>
      </c>
      <c r="J122" s="170">
        <v>0</v>
      </c>
      <c r="K122" s="170">
        <v>0</v>
      </c>
      <c r="L122" s="269">
        <v>0</v>
      </c>
      <c r="M122" s="106">
        <v>0</v>
      </c>
      <c r="N122" s="269">
        <v>0</v>
      </c>
      <c r="O122" s="106">
        <v>0</v>
      </c>
      <c r="P122" s="1248"/>
    </row>
    <row r="123" spans="1:16" ht="39.75" customHeight="1">
      <c r="A123" s="1196" t="s">
        <v>91</v>
      </c>
      <c r="B123" s="1198" t="s">
        <v>968</v>
      </c>
      <c r="C123" s="1367" t="s">
        <v>19</v>
      </c>
      <c r="D123" s="1210" t="s">
        <v>814</v>
      </c>
      <c r="E123" s="1213" t="s">
        <v>814</v>
      </c>
      <c r="F123" s="1180" t="s">
        <v>19</v>
      </c>
      <c r="G123" s="721" t="s">
        <v>20</v>
      </c>
      <c r="H123" s="189">
        <f>H124+H125+H126</f>
        <v>0</v>
      </c>
      <c r="I123" s="173">
        <f>I124+I125+I126</f>
        <v>0</v>
      </c>
      <c r="J123" s="130">
        <f>J124+J125+J126</f>
        <v>0</v>
      </c>
      <c r="K123" s="130">
        <f>K124+K125+K126</f>
        <v>0</v>
      </c>
      <c r="L123" s="299">
        <v>0</v>
      </c>
      <c r="M123" s="302">
        <f t="shared" ref="M123:M124" si="66">J123-H123</f>
        <v>0</v>
      </c>
      <c r="N123" s="299">
        <v>0</v>
      </c>
      <c r="O123" s="302">
        <f t="shared" ref="O123:O124" si="67">K123-H123</f>
        <v>0</v>
      </c>
      <c r="P123" s="1359"/>
    </row>
    <row r="124" spans="1:16" ht="30" customHeight="1">
      <c r="A124" s="1354"/>
      <c r="B124" s="1229"/>
      <c r="C124" s="1230"/>
      <c r="D124" s="1211"/>
      <c r="E124" s="1214"/>
      <c r="F124" s="1181"/>
      <c r="G124" s="722" t="s">
        <v>21</v>
      </c>
      <c r="H124" s="186">
        <v>0</v>
      </c>
      <c r="I124" s="170">
        <v>0</v>
      </c>
      <c r="J124" s="2">
        <v>0</v>
      </c>
      <c r="K124" s="106">
        <v>0</v>
      </c>
      <c r="L124" s="269">
        <v>0</v>
      </c>
      <c r="M124" s="106">
        <f t="shared" si="66"/>
        <v>0</v>
      </c>
      <c r="N124" s="269">
        <v>0</v>
      </c>
      <c r="O124" s="106">
        <f t="shared" si="67"/>
        <v>0</v>
      </c>
      <c r="P124" s="1359"/>
    </row>
    <row r="125" spans="1:16" ht="30" customHeight="1">
      <c r="A125" s="1354"/>
      <c r="B125" s="1229"/>
      <c r="C125" s="1230"/>
      <c r="D125" s="1211"/>
      <c r="E125" s="1214"/>
      <c r="F125" s="1181"/>
      <c r="G125" s="722" t="s">
        <v>22</v>
      </c>
      <c r="H125" s="186">
        <v>0</v>
      </c>
      <c r="I125" s="170">
        <v>0</v>
      </c>
      <c r="J125" s="2">
        <v>0</v>
      </c>
      <c r="K125" s="106">
        <v>0</v>
      </c>
      <c r="L125" s="269">
        <v>0</v>
      </c>
      <c r="M125" s="106">
        <v>0</v>
      </c>
      <c r="N125" s="269">
        <v>0</v>
      </c>
      <c r="O125" s="106">
        <v>0</v>
      </c>
      <c r="P125" s="1359"/>
    </row>
    <row r="126" spans="1:16" ht="30" customHeight="1">
      <c r="A126" s="1354"/>
      <c r="B126" s="1229"/>
      <c r="C126" s="1230"/>
      <c r="D126" s="1212"/>
      <c r="E126" s="1215"/>
      <c r="F126" s="1182"/>
      <c r="G126" s="722" t="s">
        <v>23</v>
      </c>
      <c r="H126" s="260">
        <v>0</v>
      </c>
      <c r="I126" s="67">
        <v>0</v>
      </c>
      <c r="J126" s="16">
        <v>0</v>
      </c>
      <c r="K126" s="16">
        <v>0</v>
      </c>
      <c r="L126" s="267">
        <v>0</v>
      </c>
      <c r="M126" s="19">
        <v>0</v>
      </c>
      <c r="N126" s="267">
        <v>0</v>
      </c>
      <c r="O126" s="19">
        <v>0</v>
      </c>
      <c r="P126" s="1359"/>
    </row>
    <row r="127" spans="1:16" ht="30" customHeight="1">
      <c r="A127" s="1249" t="s">
        <v>1056</v>
      </c>
      <c r="B127" s="1250" t="s">
        <v>1211</v>
      </c>
      <c r="C127" s="1251" t="s">
        <v>19</v>
      </c>
      <c r="D127" s="1252" t="s">
        <v>19</v>
      </c>
      <c r="E127" s="1255" t="s">
        <v>19</v>
      </c>
      <c r="F127" s="1259" t="s">
        <v>19</v>
      </c>
      <c r="G127" s="59" t="s">
        <v>20</v>
      </c>
      <c r="H127" s="234">
        <f>H128+H129+H130</f>
        <v>2351.6999999999998</v>
      </c>
      <c r="I127" s="53">
        <f>I128+I129+I130</f>
        <v>2351.6999999999998</v>
      </c>
      <c r="J127" s="3">
        <f>J128+J129+J130</f>
        <v>2351.6999999999998</v>
      </c>
      <c r="K127" s="3">
        <f>K128+K129+K130</f>
        <v>2351.6999999999998</v>
      </c>
      <c r="L127" s="271">
        <f t="shared" ref="L127:L129" si="68">J127/H127*100</f>
        <v>100</v>
      </c>
      <c r="M127" s="563">
        <f t="shared" ref="M127:M138" si="69">J127-H127</f>
        <v>0</v>
      </c>
      <c r="N127" s="271">
        <f t="shared" ref="N127:N129" si="70">K127/H127*100</f>
        <v>100</v>
      </c>
      <c r="O127" s="563">
        <f t="shared" ref="O127:O138" si="71">K127-H127</f>
        <v>0</v>
      </c>
      <c r="P127" s="1222"/>
    </row>
    <row r="128" spans="1:16" ht="30" customHeight="1">
      <c r="A128" s="1249"/>
      <c r="B128" s="1250"/>
      <c r="C128" s="1251"/>
      <c r="D128" s="1253"/>
      <c r="E128" s="1256"/>
      <c r="F128" s="1259"/>
      <c r="G128" s="59" t="s">
        <v>21</v>
      </c>
      <c r="H128" s="235">
        <f>H132</f>
        <v>117.6</v>
      </c>
      <c r="I128" s="54">
        <f>I132</f>
        <v>117.6</v>
      </c>
      <c r="J128" s="4">
        <f>J132</f>
        <v>117.6</v>
      </c>
      <c r="K128" s="17">
        <f>K132</f>
        <v>117.6</v>
      </c>
      <c r="L128" s="272">
        <f t="shared" si="68"/>
        <v>100</v>
      </c>
      <c r="M128" s="19">
        <f t="shared" si="69"/>
        <v>0</v>
      </c>
      <c r="N128" s="272">
        <f t="shared" si="70"/>
        <v>100</v>
      </c>
      <c r="O128" s="19">
        <f t="shared" si="71"/>
        <v>0</v>
      </c>
      <c r="P128" s="1203"/>
    </row>
    <row r="129" spans="1:16" ht="30" customHeight="1">
      <c r="A129" s="1249"/>
      <c r="B129" s="1250"/>
      <c r="C129" s="1251"/>
      <c r="D129" s="1253"/>
      <c r="E129" s="1256"/>
      <c r="F129" s="1259"/>
      <c r="G129" s="59" t="s">
        <v>22</v>
      </c>
      <c r="H129" s="235">
        <f t="shared" ref="H129:K130" si="72">H133</f>
        <v>2234.1</v>
      </c>
      <c r="I129" s="54">
        <f t="shared" si="72"/>
        <v>2234.1</v>
      </c>
      <c r="J129" s="4">
        <f t="shared" si="72"/>
        <v>2234.1</v>
      </c>
      <c r="K129" s="17">
        <f t="shared" si="72"/>
        <v>2234.1</v>
      </c>
      <c r="L129" s="272">
        <f t="shared" si="68"/>
        <v>100</v>
      </c>
      <c r="M129" s="19">
        <f t="shared" si="69"/>
        <v>0</v>
      </c>
      <c r="N129" s="272">
        <f t="shared" si="70"/>
        <v>100</v>
      </c>
      <c r="O129" s="19">
        <f t="shared" si="71"/>
        <v>0</v>
      </c>
      <c r="P129" s="1203"/>
    </row>
    <row r="130" spans="1:16" ht="30" customHeight="1">
      <c r="A130" s="1249"/>
      <c r="B130" s="1250"/>
      <c r="C130" s="1251"/>
      <c r="D130" s="1254"/>
      <c r="E130" s="1257"/>
      <c r="F130" s="1260"/>
      <c r="G130" s="59" t="s">
        <v>23</v>
      </c>
      <c r="H130" s="260">
        <f t="shared" si="72"/>
        <v>0</v>
      </c>
      <c r="I130" s="67">
        <f t="shared" si="72"/>
        <v>0</v>
      </c>
      <c r="J130" s="16">
        <f t="shared" si="72"/>
        <v>0</v>
      </c>
      <c r="K130" s="19">
        <f t="shared" si="72"/>
        <v>0</v>
      </c>
      <c r="L130" s="524">
        <v>0</v>
      </c>
      <c r="M130" s="20">
        <f t="shared" si="69"/>
        <v>0</v>
      </c>
      <c r="N130" s="524">
        <v>0</v>
      </c>
      <c r="O130" s="20">
        <f t="shared" si="71"/>
        <v>0</v>
      </c>
      <c r="P130" s="1204"/>
    </row>
    <row r="131" spans="1:16" ht="24.75" customHeight="1">
      <c r="A131" s="1205" t="s">
        <v>1057</v>
      </c>
      <c r="B131" s="1229" t="s">
        <v>1212</v>
      </c>
      <c r="C131" s="1230" t="s">
        <v>19</v>
      </c>
      <c r="D131" s="1270" t="s">
        <v>19</v>
      </c>
      <c r="E131" s="1271" t="s">
        <v>19</v>
      </c>
      <c r="F131" s="1272" t="s">
        <v>19</v>
      </c>
      <c r="G131" s="59" t="s">
        <v>20</v>
      </c>
      <c r="H131" s="237">
        <f>H132+H133+H134</f>
        <v>2351.6999999999998</v>
      </c>
      <c r="I131" s="56">
        <f>I132+I133+I134</f>
        <v>2351.6999999999998</v>
      </c>
      <c r="J131" s="18">
        <f>J132+J133+J134</f>
        <v>2351.6999999999998</v>
      </c>
      <c r="K131" s="18">
        <f>K132+K133+K134</f>
        <v>2351.6999999999998</v>
      </c>
      <c r="L131" s="281">
        <f t="shared" ref="L131:L133" si="73">J131/H131*100</f>
        <v>100</v>
      </c>
      <c r="M131" s="563">
        <f t="shared" si="69"/>
        <v>0</v>
      </c>
      <c r="N131" s="281">
        <f t="shared" ref="N131:N133" si="74">K131/H131*100</f>
        <v>100</v>
      </c>
      <c r="O131" s="563">
        <f t="shared" si="71"/>
        <v>0</v>
      </c>
      <c r="P131" s="1203"/>
    </row>
    <row r="132" spans="1:16" ht="22.5" customHeight="1">
      <c r="A132" s="1195"/>
      <c r="B132" s="1229"/>
      <c r="C132" s="1230"/>
      <c r="D132" s="1184"/>
      <c r="E132" s="1187"/>
      <c r="F132" s="1273"/>
      <c r="G132" s="1091" t="s">
        <v>21</v>
      </c>
      <c r="H132" s="235">
        <f>H136</f>
        <v>117.6</v>
      </c>
      <c r="I132" s="54">
        <f>I136</f>
        <v>117.6</v>
      </c>
      <c r="J132" s="54">
        <f>J136</f>
        <v>117.6</v>
      </c>
      <c r="K132" s="54">
        <f>K136</f>
        <v>117.6</v>
      </c>
      <c r="L132" s="272">
        <f t="shared" si="73"/>
        <v>100</v>
      </c>
      <c r="M132" s="19">
        <f t="shared" si="69"/>
        <v>0</v>
      </c>
      <c r="N132" s="272">
        <f t="shared" si="74"/>
        <v>100</v>
      </c>
      <c r="O132" s="19">
        <f t="shared" si="71"/>
        <v>0</v>
      </c>
      <c r="P132" s="1203"/>
    </row>
    <row r="133" spans="1:16" ht="22.5" customHeight="1">
      <c r="A133" s="1195"/>
      <c r="B133" s="1229"/>
      <c r="C133" s="1230"/>
      <c r="D133" s="1184"/>
      <c r="E133" s="1187"/>
      <c r="F133" s="1273"/>
      <c r="G133" s="1091" t="s">
        <v>22</v>
      </c>
      <c r="H133" s="235">
        <f t="shared" ref="H133:I134" si="75">H137</f>
        <v>2234.1</v>
      </c>
      <c r="I133" s="54">
        <f t="shared" si="75"/>
        <v>2234.1</v>
      </c>
      <c r="J133" s="54">
        <f>J137</f>
        <v>2234.1</v>
      </c>
      <c r="K133" s="54">
        <f t="shared" ref="K133:K134" si="76">K137</f>
        <v>2234.1</v>
      </c>
      <c r="L133" s="272">
        <f t="shared" si="73"/>
        <v>100</v>
      </c>
      <c r="M133" s="19">
        <f t="shared" si="69"/>
        <v>0</v>
      </c>
      <c r="N133" s="272">
        <f t="shared" si="74"/>
        <v>100</v>
      </c>
      <c r="O133" s="19">
        <f t="shared" si="71"/>
        <v>0</v>
      </c>
      <c r="P133" s="1203"/>
    </row>
    <row r="134" spans="1:16" ht="22.5" customHeight="1">
      <c r="A134" s="1196"/>
      <c r="B134" s="1229"/>
      <c r="C134" s="1230"/>
      <c r="D134" s="1185"/>
      <c r="E134" s="1188"/>
      <c r="F134" s="1274"/>
      <c r="G134" s="1091" t="s">
        <v>23</v>
      </c>
      <c r="H134" s="260">
        <f t="shared" si="75"/>
        <v>0</v>
      </c>
      <c r="I134" s="67">
        <f t="shared" si="75"/>
        <v>0</v>
      </c>
      <c r="J134" s="67">
        <f>J138</f>
        <v>0</v>
      </c>
      <c r="K134" s="67">
        <f t="shared" si="76"/>
        <v>0</v>
      </c>
      <c r="L134" s="524">
        <v>0</v>
      </c>
      <c r="M134" s="20">
        <f t="shared" si="69"/>
        <v>0</v>
      </c>
      <c r="N134" s="524">
        <v>0</v>
      </c>
      <c r="O134" s="20">
        <f t="shared" si="71"/>
        <v>0</v>
      </c>
      <c r="P134" s="1203"/>
    </row>
    <row r="135" spans="1:16" ht="71.25" customHeight="1">
      <c r="A135" s="1205" t="s">
        <v>1058</v>
      </c>
      <c r="B135" s="1229" t="s">
        <v>1213</v>
      </c>
      <c r="C135" s="1230" t="s">
        <v>19</v>
      </c>
      <c r="D135" s="1210">
        <v>43891</v>
      </c>
      <c r="E135" s="1213">
        <v>44013</v>
      </c>
      <c r="F135" s="1231" t="s">
        <v>1455</v>
      </c>
      <c r="G135" s="59" t="s">
        <v>20</v>
      </c>
      <c r="H135" s="234">
        <f>H136+H137+H138</f>
        <v>2351.6999999999998</v>
      </c>
      <c r="I135" s="53">
        <f>I136+I137+I138</f>
        <v>2351.6999999999998</v>
      </c>
      <c r="J135" s="3">
        <f>J136+J137+J138</f>
        <v>2351.6999999999998</v>
      </c>
      <c r="K135" s="3">
        <f>K136+K137+K138</f>
        <v>2351.6999999999998</v>
      </c>
      <c r="L135" s="271">
        <f t="shared" ref="L135" si="77">J135/H135*100</f>
        <v>100</v>
      </c>
      <c r="M135" s="459">
        <f t="shared" si="69"/>
        <v>0</v>
      </c>
      <c r="N135" s="271">
        <f t="shared" ref="N135" si="78">K135/H135*100</f>
        <v>100</v>
      </c>
      <c r="O135" s="459">
        <f t="shared" si="71"/>
        <v>0</v>
      </c>
      <c r="P135" s="1234" t="s">
        <v>1454</v>
      </c>
    </row>
    <row r="136" spans="1:16" ht="35.25" customHeight="1">
      <c r="A136" s="1195"/>
      <c r="B136" s="1229"/>
      <c r="C136" s="1230"/>
      <c r="D136" s="1211"/>
      <c r="E136" s="1214"/>
      <c r="F136" s="1232"/>
      <c r="G136" s="1091" t="s">
        <v>21</v>
      </c>
      <c r="H136" s="903">
        <v>117.6</v>
      </c>
      <c r="I136" s="904">
        <v>117.6</v>
      </c>
      <c r="J136" s="905">
        <v>117.6</v>
      </c>
      <c r="K136" s="906">
        <v>117.6</v>
      </c>
      <c r="L136" s="272">
        <f t="shared" ref="L136:L137" si="79">J136/H136*100</f>
        <v>100</v>
      </c>
      <c r="M136" s="19">
        <f t="shared" si="69"/>
        <v>0</v>
      </c>
      <c r="N136" s="272">
        <f t="shared" ref="N136:N137" si="80">K136/H136*100</f>
        <v>100</v>
      </c>
      <c r="O136" s="19">
        <f t="shared" si="71"/>
        <v>0</v>
      </c>
      <c r="P136" s="1235"/>
    </row>
    <row r="137" spans="1:16" ht="35.25" customHeight="1">
      <c r="A137" s="1195"/>
      <c r="B137" s="1229"/>
      <c r="C137" s="1230"/>
      <c r="D137" s="1211"/>
      <c r="E137" s="1214"/>
      <c r="F137" s="1232"/>
      <c r="G137" s="1091" t="s">
        <v>22</v>
      </c>
      <c r="H137" s="903">
        <v>2234.1</v>
      </c>
      <c r="I137" s="904">
        <v>2234.1</v>
      </c>
      <c r="J137" s="905">
        <v>2234.1</v>
      </c>
      <c r="K137" s="906">
        <v>2234.1</v>
      </c>
      <c r="L137" s="272">
        <f t="shared" si="79"/>
        <v>100</v>
      </c>
      <c r="M137" s="19">
        <f t="shared" si="69"/>
        <v>0</v>
      </c>
      <c r="N137" s="272">
        <f t="shared" si="80"/>
        <v>100</v>
      </c>
      <c r="O137" s="19">
        <f t="shared" si="71"/>
        <v>0</v>
      </c>
      <c r="P137" s="1235"/>
    </row>
    <row r="138" spans="1:16" ht="35.25" customHeight="1" thickBot="1">
      <c r="A138" s="1206"/>
      <c r="B138" s="1229"/>
      <c r="C138" s="1230"/>
      <c r="D138" s="1212"/>
      <c r="E138" s="1215"/>
      <c r="F138" s="1233"/>
      <c r="G138" s="1091" t="s">
        <v>23</v>
      </c>
      <c r="H138" s="282">
        <v>0</v>
      </c>
      <c r="I138" s="66">
        <v>0</v>
      </c>
      <c r="J138" s="15">
        <v>0</v>
      </c>
      <c r="K138" s="15">
        <v>0</v>
      </c>
      <c r="L138" s="524">
        <v>0</v>
      </c>
      <c r="M138" s="20">
        <f t="shared" si="69"/>
        <v>0</v>
      </c>
      <c r="N138" s="524">
        <v>0</v>
      </c>
      <c r="O138" s="20">
        <f t="shared" si="71"/>
        <v>0</v>
      </c>
      <c r="P138" s="1235"/>
    </row>
    <row r="139" spans="1:16" ht="28.5" customHeight="1">
      <c r="A139" s="1309" t="s">
        <v>39</v>
      </c>
      <c r="B139" s="1311" t="s">
        <v>40</v>
      </c>
      <c r="C139" s="1313" t="s">
        <v>618</v>
      </c>
      <c r="D139" s="1315" t="s">
        <v>19</v>
      </c>
      <c r="E139" s="1318" t="s">
        <v>19</v>
      </c>
      <c r="F139" s="1321" t="s">
        <v>19</v>
      </c>
      <c r="G139" s="58" t="s">
        <v>20</v>
      </c>
      <c r="H139" s="181">
        <f>H140+H141+H142</f>
        <v>74574.200000000012</v>
      </c>
      <c r="I139" s="51">
        <f>I140+I141+I142</f>
        <v>55193.700000000004</v>
      </c>
      <c r="J139" s="12">
        <f>J140+J141+J142</f>
        <v>54469.599999999999</v>
      </c>
      <c r="K139" s="12">
        <f>K140+K141+K142</f>
        <v>54469.599999999999</v>
      </c>
      <c r="L139" s="33">
        <f t="shared" si="0"/>
        <v>73.040810360687729</v>
      </c>
      <c r="M139" s="28">
        <f t="shared" si="1"/>
        <v>-20104.600000000013</v>
      </c>
      <c r="N139" s="33">
        <f t="shared" si="2"/>
        <v>73.040810360687729</v>
      </c>
      <c r="O139" s="28">
        <f t="shared" si="3"/>
        <v>-20104.600000000013</v>
      </c>
      <c r="P139" s="1324"/>
    </row>
    <row r="140" spans="1:16" ht="22.5" customHeight="1">
      <c r="A140" s="1310"/>
      <c r="B140" s="1312"/>
      <c r="C140" s="1314"/>
      <c r="D140" s="1316"/>
      <c r="E140" s="1319"/>
      <c r="F140" s="1322"/>
      <c r="G140" s="60" t="s">
        <v>21</v>
      </c>
      <c r="H140" s="182">
        <f t="shared" ref="H140:K142" si="81">H144+H166+H196</f>
        <v>74574.200000000012</v>
      </c>
      <c r="I140" s="55">
        <f t="shared" si="81"/>
        <v>55193.700000000004</v>
      </c>
      <c r="J140" s="13">
        <f t="shared" si="81"/>
        <v>54469.599999999999</v>
      </c>
      <c r="K140" s="13">
        <f t="shared" si="81"/>
        <v>54469.599999999999</v>
      </c>
      <c r="L140" s="280">
        <f t="shared" si="0"/>
        <v>73.040810360687729</v>
      </c>
      <c r="M140" s="34">
        <f t="shared" si="1"/>
        <v>-20104.600000000013</v>
      </c>
      <c r="N140" s="280">
        <f t="shared" si="2"/>
        <v>73.040810360687729</v>
      </c>
      <c r="O140" s="34">
        <f t="shared" si="3"/>
        <v>-20104.600000000013</v>
      </c>
      <c r="P140" s="1325"/>
    </row>
    <row r="141" spans="1:16" ht="22.5" customHeight="1">
      <c r="A141" s="1310"/>
      <c r="B141" s="1312"/>
      <c r="C141" s="1314"/>
      <c r="D141" s="1316"/>
      <c r="E141" s="1319"/>
      <c r="F141" s="1322"/>
      <c r="G141" s="60" t="s">
        <v>22</v>
      </c>
      <c r="H141" s="183">
        <f t="shared" si="81"/>
        <v>0</v>
      </c>
      <c r="I141" s="65">
        <f t="shared" si="81"/>
        <v>0</v>
      </c>
      <c r="J141" s="14">
        <f t="shared" si="81"/>
        <v>0</v>
      </c>
      <c r="K141" s="14">
        <f t="shared" si="81"/>
        <v>0</v>
      </c>
      <c r="L141" s="525">
        <v>0</v>
      </c>
      <c r="M141" s="140">
        <f t="shared" si="1"/>
        <v>0</v>
      </c>
      <c r="N141" s="525">
        <v>0</v>
      </c>
      <c r="O141" s="140">
        <f t="shared" si="3"/>
        <v>0</v>
      </c>
      <c r="P141" s="1325"/>
    </row>
    <row r="142" spans="1:16" ht="22.5" customHeight="1">
      <c r="A142" s="1310"/>
      <c r="B142" s="1312"/>
      <c r="C142" s="1314"/>
      <c r="D142" s="1317"/>
      <c r="E142" s="1320"/>
      <c r="F142" s="1323"/>
      <c r="G142" s="60" t="s">
        <v>23</v>
      </c>
      <c r="H142" s="183">
        <f t="shared" si="81"/>
        <v>0</v>
      </c>
      <c r="I142" s="65">
        <f t="shared" si="81"/>
        <v>0</v>
      </c>
      <c r="J142" s="14">
        <f t="shared" si="81"/>
        <v>0</v>
      </c>
      <c r="K142" s="14">
        <f t="shared" si="81"/>
        <v>0</v>
      </c>
      <c r="L142" s="525">
        <v>0</v>
      </c>
      <c r="M142" s="140">
        <f t="shared" si="1"/>
        <v>0</v>
      </c>
      <c r="N142" s="525">
        <v>0</v>
      </c>
      <c r="O142" s="140">
        <f t="shared" si="3"/>
        <v>0</v>
      </c>
      <c r="P142" s="1326"/>
    </row>
    <row r="143" spans="1:16" ht="33.75" customHeight="1">
      <c r="A143" s="1266" t="s">
        <v>41</v>
      </c>
      <c r="B143" s="1269" t="s">
        <v>594</v>
      </c>
      <c r="C143" s="1366" t="s">
        <v>19</v>
      </c>
      <c r="D143" s="1253" t="s">
        <v>19</v>
      </c>
      <c r="E143" s="1256" t="s">
        <v>19</v>
      </c>
      <c r="F143" s="1259" t="s">
        <v>19</v>
      </c>
      <c r="G143" s="61" t="s">
        <v>20</v>
      </c>
      <c r="H143" s="237">
        <f>H144+H145+H146</f>
        <v>22023.3</v>
      </c>
      <c r="I143" s="56">
        <f>I144+I145+I146</f>
        <v>15607</v>
      </c>
      <c r="J143" s="18">
        <f>J144+J145+J146</f>
        <v>15125.1</v>
      </c>
      <c r="K143" s="18">
        <f>K144+K145+K146</f>
        <v>15125.1</v>
      </c>
      <c r="L143" s="281">
        <f t="shared" ref="L143:L231" si="82">J143/H143*100</f>
        <v>68.677718598030268</v>
      </c>
      <c r="M143" s="37">
        <f t="shared" si="1"/>
        <v>-6898.1999999999989</v>
      </c>
      <c r="N143" s="281">
        <f t="shared" ref="N143:N231" si="83">K143/H143*100</f>
        <v>68.677718598030268</v>
      </c>
      <c r="O143" s="37">
        <f t="shared" si="3"/>
        <v>-6898.1999999999989</v>
      </c>
      <c r="P143" s="1203"/>
    </row>
    <row r="144" spans="1:16" ht="27" customHeight="1">
      <c r="A144" s="1249"/>
      <c r="B144" s="1250"/>
      <c r="C144" s="1251"/>
      <c r="D144" s="1253"/>
      <c r="E144" s="1256"/>
      <c r="F144" s="1259"/>
      <c r="G144" s="896" t="s">
        <v>21</v>
      </c>
      <c r="H144" s="235">
        <f>H148</f>
        <v>22023.3</v>
      </c>
      <c r="I144" s="54">
        <f>I148</f>
        <v>15607</v>
      </c>
      <c r="J144" s="4">
        <f>J148</f>
        <v>15125.1</v>
      </c>
      <c r="K144" s="17">
        <f>K148</f>
        <v>15125.1</v>
      </c>
      <c r="L144" s="272">
        <f t="shared" si="82"/>
        <v>68.677718598030268</v>
      </c>
      <c r="M144" s="17">
        <f t="shared" si="1"/>
        <v>-6898.1999999999989</v>
      </c>
      <c r="N144" s="272">
        <f t="shared" si="83"/>
        <v>68.677718598030268</v>
      </c>
      <c r="O144" s="17">
        <f t="shared" si="3"/>
        <v>-6898.1999999999989</v>
      </c>
      <c r="P144" s="1203"/>
    </row>
    <row r="145" spans="1:16" ht="27" customHeight="1">
      <c r="A145" s="1249"/>
      <c r="B145" s="1250"/>
      <c r="C145" s="1251"/>
      <c r="D145" s="1253"/>
      <c r="E145" s="1256"/>
      <c r="F145" s="1259"/>
      <c r="G145" s="896" t="s">
        <v>22</v>
      </c>
      <c r="H145" s="260">
        <f t="shared" ref="H145:K146" si="84">H149</f>
        <v>0</v>
      </c>
      <c r="I145" s="67">
        <f t="shared" si="84"/>
        <v>0</v>
      </c>
      <c r="J145" s="16">
        <f t="shared" si="84"/>
        <v>0</v>
      </c>
      <c r="K145" s="19">
        <f t="shared" si="84"/>
        <v>0</v>
      </c>
      <c r="L145" s="267">
        <v>0</v>
      </c>
      <c r="M145" s="19">
        <f t="shared" si="1"/>
        <v>0</v>
      </c>
      <c r="N145" s="267">
        <v>0</v>
      </c>
      <c r="O145" s="19">
        <f t="shared" si="3"/>
        <v>0</v>
      </c>
      <c r="P145" s="1203"/>
    </row>
    <row r="146" spans="1:16" ht="27" customHeight="1">
      <c r="A146" s="1249"/>
      <c r="B146" s="1250"/>
      <c r="C146" s="1251"/>
      <c r="D146" s="1254"/>
      <c r="E146" s="1257"/>
      <c r="F146" s="1260"/>
      <c r="G146" s="896" t="s">
        <v>23</v>
      </c>
      <c r="H146" s="260">
        <f t="shared" si="84"/>
        <v>0</v>
      </c>
      <c r="I146" s="67">
        <f t="shared" si="84"/>
        <v>0</v>
      </c>
      <c r="J146" s="16">
        <f t="shared" si="84"/>
        <v>0</v>
      </c>
      <c r="K146" s="16">
        <f t="shared" si="84"/>
        <v>0</v>
      </c>
      <c r="L146" s="267">
        <v>0</v>
      </c>
      <c r="M146" s="19">
        <f t="shared" si="1"/>
        <v>0</v>
      </c>
      <c r="N146" s="267">
        <v>0</v>
      </c>
      <c r="O146" s="19">
        <f t="shared" si="3"/>
        <v>0</v>
      </c>
      <c r="P146" s="1204"/>
    </row>
    <row r="147" spans="1:16" ht="33.75" customHeight="1">
      <c r="A147" s="1205" t="s">
        <v>42</v>
      </c>
      <c r="B147" s="1229" t="s">
        <v>595</v>
      </c>
      <c r="C147" s="1230" t="s">
        <v>19</v>
      </c>
      <c r="D147" s="1270" t="s">
        <v>19</v>
      </c>
      <c r="E147" s="1271" t="s">
        <v>19</v>
      </c>
      <c r="F147" s="1272" t="s">
        <v>19</v>
      </c>
      <c r="G147" s="59" t="s">
        <v>20</v>
      </c>
      <c r="H147" s="237">
        <f>H148+H149+H150</f>
        <v>22023.3</v>
      </c>
      <c r="I147" s="56">
        <f>I148+I149+I150</f>
        <v>15607</v>
      </c>
      <c r="J147" s="18">
        <f>J148+J149+J150</f>
        <v>15125.1</v>
      </c>
      <c r="K147" s="18">
        <f>K148+K149+K150</f>
        <v>15125.1</v>
      </c>
      <c r="L147" s="281">
        <f t="shared" si="82"/>
        <v>68.677718598030268</v>
      </c>
      <c r="M147" s="37">
        <f t="shared" si="1"/>
        <v>-6898.1999999999989</v>
      </c>
      <c r="N147" s="281">
        <f t="shared" si="83"/>
        <v>68.677718598030268</v>
      </c>
      <c r="O147" s="37">
        <f t="shared" si="3"/>
        <v>-6898.1999999999989</v>
      </c>
      <c r="P147" s="1203"/>
    </row>
    <row r="148" spans="1:16" ht="19.5" customHeight="1">
      <c r="A148" s="1195"/>
      <c r="B148" s="1229"/>
      <c r="C148" s="1230"/>
      <c r="D148" s="1184"/>
      <c r="E148" s="1187"/>
      <c r="F148" s="1273"/>
      <c r="G148" s="896" t="s">
        <v>21</v>
      </c>
      <c r="H148" s="235">
        <f>H157</f>
        <v>22023.3</v>
      </c>
      <c r="I148" s="54">
        <f>I157</f>
        <v>15607</v>
      </c>
      <c r="J148" s="4">
        <f>J157</f>
        <v>15125.1</v>
      </c>
      <c r="K148" s="17">
        <f>K157</f>
        <v>15125.1</v>
      </c>
      <c r="L148" s="272">
        <f t="shared" si="82"/>
        <v>68.677718598030268</v>
      </c>
      <c r="M148" s="17">
        <f t="shared" si="1"/>
        <v>-6898.1999999999989</v>
      </c>
      <c r="N148" s="272">
        <f t="shared" si="83"/>
        <v>68.677718598030268</v>
      </c>
      <c r="O148" s="17">
        <f t="shared" si="3"/>
        <v>-6898.1999999999989</v>
      </c>
      <c r="P148" s="1203"/>
    </row>
    <row r="149" spans="1:16" ht="19.5" customHeight="1">
      <c r="A149" s="1195"/>
      <c r="B149" s="1229"/>
      <c r="C149" s="1230"/>
      <c r="D149" s="1184"/>
      <c r="E149" s="1187"/>
      <c r="F149" s="1273"/>
      <c r="G149" s="896" t="s">
        <v>22</v>
      </c>
      <c r="H149" s="260">
        <f t="shared" ref="H149:K150" si="85">H158</f>
        <v>0</v>
      </c>
      <c r="I149" s="67">
        <f t="shared" si="85"/>
        <v>0</v>
      </c>
      <c r="J149" s="16">
        <f t="shared" si="85"/>
        <v>0</v>
      </c>
      <c r="K149" s="19">
        <f t="shared" si="85"/>
        <v>0</v>
      </c>
      <c r="L149" s="267">
        <v>0</v>
      </c>
      <c r="M149" s="19">
        <f t="shared" si="1"/>
        <v>0</v>
      </c>
      <c r="N149" s="267">
        <v>0</v>
      </c>
      <c r="O149" s="19">
        <f t="shared" si="3"/>
        <v>0</v>
      </c>
      <c r="P149" s="1203"/>
    </row>
    <row r="150" spans="1:16" ht="19.5" customHeight="1">
      <c r="A150" s="1195"/>
      <c r="B150" s="1229"/>
      <c r="C150" s="1230"/>
      <c r="D150" s="1185"/>
      <c r="E150" s="1188"/>
      <c r="F150" s="1274"/>
      <c r="G150" s="896" t="s">
        <v>23</v>
      </c>
      <c r="H150" s="260">
        <f t="shared" si="85"/>
        <v>0</v>
      </c>
      <c r="I150" s="67">
        <f t="shared" si="85"/>
        <v>0</v>
      </c>
      <c r="J150" s="16">
        <f t="shared" si="85"/>
        <v>0</v>
      </c>
      <c r="K150" s="16">
        <f t="shared" si="85"/>
        <v>0</v>
      </c>
      <c r="L150" s="267">
        <v>0</v>
      </c>
      <c r="M150" s="19">
        <f t="shared" si="1"/>
        <v>0</v>
      </c>
      <c r="N150" s="267">
        <v>0</v>
      </c>
      <c r="O150" s="19">
        <f t="shared" si="3"/>
        <v>0</v>
      </c>
      <c r="P150" s="1203"/>
    </row>
    <row r="151" spans="1:16">
      <c r="A151" s="1195"/>
      <c r="B151" s="1261" t="s">
        <v>797</v>
      </c>
      <c r="C151" s="1262"/>
      <c r="D151" s="1262"/>
      <c r="E151" s="1262"/>
      <c r="F151" s="1262"/>
      <c r="G151" s="1262"/>
      <c r="H151" s="1262"/>
      <c r="I151" s="1262"/>
      <c r="J151" s="1262"/>
      <c r="K151" s="1262"/>
      <c r="L151" s="1262"/>
      <c r="M151" s="1262"/>
      <c r="N151" s="1262"/>
      <c r="O151" s="1262"/>
      <c r="P151" s="1263"/>
    </row>
    <row r="152" spans="1:16" ht="33.75" customHeight="1">
      <c r="A152" s="1195"/>
      <c r="B152" s="1240" t="s">
        <v>798</v>
      </c>
      <c r="C152" s="1243" t="s">
        <v>19</v>
      </c>
      <c r="D152" s="1210" t="s">
        <v>19</v>
      </c>
      <c r="E152" s="1213" t="s">
        <v>19</v>
      </c>
      <c r="F152" s="1243" t="s">
        <v>19</v>
      </c>
      <c r="G152" s="721" t="s">
        <v>20</v>
      </c>
      <c r="H152" s="189">
        <f>H153+H154+H155</f>
        <v>0</v>
      </c>
      <c r="I152" s="173">
        <f>I153+I154+I155</f>
        <v>0</v>
      </c>
      <c r="J152" s="130">
        <f>J153+J154+J155</f>
        <v>0</v>
      </c>
      <c r="K152" s="130">
        <f>K153+K154+K155</f>
        <v>0</v>
      </c>
      <c r="L152" s="299">
        <v>0</v>
      </c>
      <c r="M152" s="143">
        <f t="shared" ref="M152:M155" si="86">J152-H152</f>
        <v>0</v>
      </c>
      <c r="N152" s="299">
        <v>0</v>
      </c>
      <c r="O152" s="143">
        <f t="shared" ref="O152:O155" si="87">K152-H152</f>
        <v>0</v>
      </c>
      <c r="P152" s="1246"/>
    </row>
    <row r="153" spans="1:16" ht="21.75" customHeight="1">
      <c r="A153" s="1195"/>
      <c r="B153" s="1241"/>
      <c r="C153" s="1244"/>
      <c r="D153" s="1211"/>
      <c r="E153" s="1214"/>
      <c r="F153" s="1244"/>
      <c r="G153" s="722" t="s">
        <v>21</v>
      </c>
      <c r="H153" s="186">
        <f>H162</f>
        <v>0</v>
      </c>
      <c r="I153" s="170">
        <f>I162</f>
        <v>0</v>
      </c>
      <c r="J153" s="170">
        <f t="shared" ref="J153:K155" si="88">J162</f>
        <v>0</v>
      </c>
      <c r="K153" s="170">
        <f t="shared" si="88"/>
        <v>0</v>
      </c>
      <c r="L153" s="269">
        <v>0</v>
      </c>
      <c r="M153" s="106">
        <f t="shared" si="86"/>
        <v>0</v>
      </c>
      <c r="N153" s="269">
        <v>0</v>
      </c>
      <c r="O153" s="106">
        <f t="shared" si="87"/>
        <v>0</v>
      </c>
      <c r="P153" s="1247"/>
    </row>
    <row r="154" spans="1:16" ht="21.75" customHeight="1">
      <c r="A154" s="1195"/>
      <c r="B154" s="1241"/>
      <c r="C154" s="1244"/>
      <c r="D154" s="1211"/>
      <c r="E154" s="1214"/>
      <c r="F154" s="1244"/>
      <c r="G154" s="722" t="s">
        <v>22</v>
      </c>
      <c r="H154" s="186">
        <f t="shared" ref="H154:I155" si="89">H163</f>
        <v>0</v>
      </c>
      <c r="I154" s="170">
        <f t="shared" si="89"/>
        <v>0</v>
      </c>
      <c r="J154" s="170">
        <f t="shared" si="88"/>
        <v>0</v>
      </c>
      <c r="K154" s="170">
        <f t="shared" si="88"/>
        <v>0</v>
      </c>
      <c r="L154" s="269">
        <v>0</v>
      </c>
      <c r="M154" s="106">
        <f t="shared" si="86"/>
        <v>0</v>
      </c>
      <c r="N154" s="269">
        <v>0</v>
      </c>
      <c r="O154" s="106">
        <f t="shared" si="87"/>
        <v>0</v>
      </c>
      <c r="P154" s="1247"/>
    </row>
    <row r="155" spans="1:16" ht="21.75" customHeight="1">
      <c r="A155" s="1196"/>
      <c r="B155" s="1242"/>
      <c r="C155" s="1245"/>
      <c r="D155" s="1212"/>
      <c r="E155" s="1215"/>
      <c r="F155" s="1245"/>
      <c r="G155" s="722" t="s">
        <v>23</v>
      </c>
      <c r="H155" s="186">
        <f t="shared" si="89"/>
        <v>0</v>
      </c>
      <c r="I155" s="170">
        <f t="shared" si="89"/>
        <v>0</v>
      </c>
      <c r="J155" s="170">
        <f t="shared" si="88"/>
        <v>0</v>
      </c>
      <c r="K155" s="170">
        <f t="shared" si="88"/>
        <v>0</v>
      </c>
      <c r="L155" s="269">
        <v>0</v>
      </c>
      <c r="M155" s="106">
        <f t="shared" si="86"/>
        <v>0</v>
      </c>
      <c r="N155" s="269">
        <v>0</v>
      </c>
      <c r="O155" s="106">
        <f t="shared" si="87"/>
        <v>0</v>
      </c>
      <c r="P155" s="1248"/>
    </row>
    <row r="156" spans="1:16" ht="33" customHeight="1">
      <c r="A156" s="1205" t="s">
        <v>43</v>
      </c>
      <c r="B156" s="1229" t="s">
        <v>207</v>
      </c>
      <c r="C156" s="1230" t="s">
        <v>19</v>
      </c>
      <c r="D156" s="1210">
        <v>43831</v>
      </c>
      <c r="E156" s="1213">
        <v>44166</v>
      </c>
      <c r="F156" s="1363" t="s">
        <v>619</v>
      </c>
      <c r="G156" s="59" t="s">
        <v>20</v>
      </c>
      <c r="H156" s="237">
        <f>H157+H158+H159</f>
        <v>22023.3</v>
      </c>
      <c r="I156" s="56">
        <f>I157+I158+I159</f>
        <v>15607</v>
      </c>
      <c r="J156" s="18">
        <f>J157+J158+J159</f>
        <v>15125.1</v>
      </c>
      <c r="K156" s="18">
        <f>K157+K158+K159</f>
        <v>15125.1</v>
      </c>
      <c r="L156" s="281">
        <f t="shared" si="82"/>
        <v>68.677718598030268</v>
      </c>
      <c r="M156" s="37">
        <f t="shared" si="1"/>
        <v>-6898.1999999999989</v>
      </c>
      <c r="N156" s="281">
        <f t="shared" si="83"/>
        <v>68.677718598030268</v>
      </c>
      <c r="O156" s="37">
        <f t="shared" si="3"/>
        <v>-6898.1999999999989</v>
      </c>
      <c r="P156" s="1222"/>
    </row>
    <row r="157" spans="1:16" ht="21" customHeight="1">
      <c r="A157" s="1195"/>
      <c r="B157" s="1229"/>
      <c r="C157" s="1230"/>
      <c r="D157" s="1211"/>
      <c r="E157" s="1214"/>
      <c r="F157" s="1364"/>
      <c r="G157" s="896" t="s">
        <v>21</v>
      </c>
      <c r="H157" s="903">
        <v>22023.3</v>
      </c>
      <c r="I157" s="904">
        <v>15607</v>
      </c>
      <c r="J157" s="905">
        <v>15125.1</v>
      </c>
      <c r="K157" s="906">
        <v>15125.1</v>
      </c>
      <c r="L157" s="272">
        <f t="shared" si="82"/>
        <v>68.677718598030268</v>
      </c>
      <c r="M157" s="17">
        <f t="shared" si="1"/>
        <v>-6898.1999999999989</v>
      </c>
      <c r="N157" s="272">
        <f t="shared" si="83"/>
        <v>68.677718598030268</v>
      </c>
      <c r="O157" s="17">
        <f t="shared" si="3"/>
        <v>-6898.1999999999989</v>
      </c>
      <c r="P157" s="1203"/>
    </row>
    <row r="158" spans="1:16" ht="21" customHeight="1">
      <c r="A158" s="1195"/>
      <c r="B158" s="1229"/>
      <c r="C158" s="1230"/>
      <c r="D158" s="1211"/>
      <c r="E158" s="1214"/>
      <c r="F158" s="1364"/>
      <c r="G158" s="896" t="s">
        <v>22</v>
      </c>
      <c r="H158" s="186">
        <v>0</v>
      </c>
      <c r="I158" s="170">
        <v>0</v>
      </c>
      <c r="J158" s="2">
        <v>0</v>
      </c>
      <c r="K158" s="106">
        <v>0</v>
      </c>
      <c r="L158" s="267">
        <v>0</v>
      </c>
      <c r="M158" s="19">
        <f t="shared" si="1"/>
        <v>0</v>
      </c>
      <c r="N158" s="267">
        <v>0</v>
      </c>
      <c r="O158" s="19">
        <f t="shared" si="3"/>
        <v>0</v>
      </c>
      <c r="P158" s="1203"/>
    </row>
    <row r="159" spans="1:16" ht="21" customHeight="1">
      <c r="A159" s="1195"/>
      <c r="B159" s="1229"/>
      <c r="C159" s="1230"/>
      <c r="D159" s="1212"/>
      <c r="E159" s="1215"/>
      <c r="F159" s="1365"/>
      <c r="G159" s="896" t="s">
        <v>23</v>
      </c>
      <c r="H159" s="260">
        <v>0</v>
      </c>
      <c r="I159" s="67">
        <v>0</v>
      </c>
      <c r="J159" s="16">
        <v>0</v>
      </c>
      <c r="K159" s="16">
        <v>0</v>
      </c>
      <c r="L159" s="267">
        <v>0</v>
      </c>
      <c r="M159" s="19">
        <f t="shared" si="1"/>
        <v>0</v>
      </c>
      <c r="N159" s="267">
        <v>0</v>
      </c>
      <c r="O159" s="19">
        <f t="shared" si="3"/>
        <v>0</v>
      </c>
      <c r="P159" s="1204"/>
    </row>
    <row r="160" spans="1:16">
      <c r="A160" s="1195"/>
      <c r="B160" s="1261" t="s">
        <v>797</v>
      </c>
      <c r="C160" s="1262"/>
      <c r="D160" s="1262"/>
      <c r="E160" s="1262"/>
      <c r="F160" s="1262"/>
      <c r="G160" s="1262"/>
      <c r="H160" s="1262"/>
      <c r="I160" s="1262"/>
      <c r="J160" s="1262"/>
      <c r="K160" s="1262"/>
      <c r="L160" s="1262"/>
      <c r="M160" s="1262"/>
      <c r="N160" s="1262"/>
      <c r="O160" s="1262"/>
      <c r="P160" s="1263"/>
    </row>
    <row r="161" spans="1:16" ht="28.5" customHeight="1">
      <c r="A161" s="1195"/>
      <c r="B161" s="1240" t="s">
        <v>798</v>
      </c>
      <c r="C161" s="1243" t="s">
        <v>19</v>
      </c>
      <c r="D161" s="1210" t="s">
        <v>19</v>
      </c>
      <c r="E161" s="1213" t="s">
        <v>19</v>
      </c>
      <c r="F161" s="1243" t="s">
        <v>19</v>
      </c>
      <c r="G161" s="721" t="s">
        <v>20</v>
      </c>
      <c r="H161" s="189">
        <f>H162+H163+H164</f>
        <v>0</v>
      </c>
      <c r="I161" s="173">
        <f>I162+I163+I164</f>
        <v>0</v>
      </c>
      <c r="J161" s="130">
        <f>J162+J163+J164</f>
        <v>0</v>
      </c>
      <c r="K161" s="130">
        <f>K162+K163+K164</f>
        <v>0</v>
      </c>
      <c r="L161" s="299">
        <v>0</v>
      </c>
      <c r="M161" s="143">
        <f t="shared" ref="M161:M224" si="90">J161-H161</f>
        <v>0</v>
      </c>
      <c r="N161" s="299">
        <v>0</v>
      </c>
      <c r="O161" s="143">
        <f t="shared" ref="O161:O224" si="91">K161-H161</f>
        <v>0</v>
      </c>
      <c r="P161" s="1246"/>
    </row>
    <row r="162" spans="1:16" ht="22.5" customHeight="1">
      <c r="A162" s="1195"/>
      <c r="B162" s="1241"/>
      <c r="C162" s="1244"/>
      <c r="D162" s="1211"/>
      <c r="E162" s="1214"/>
      <c r="F162" s="1244"/>
      <c r="G162" s="722" t="s">
        <v>21</v>
      </c>
      <c r="H162" s="915">
        <v>0</v>
      </c>
      <c r="I162" s="916">
        <v>0</v>
      </c>
      <c r="J162" s="917">
        <v>0</v>
      </c>
      <c r="K162" s="918">
        <v>0</v>
      </c>
      <c r="L162" s="269">
        <v>0</v>
      </c>
      <c r="M162" s="106">
        <f t="shared" si="90"/>
        <v>0</v>
      </c>
      <c r="N162" s="269">
        <v>0</v>
      </c>
      <c r="O162" s="106">
        <f t="shared" si="91"/>
        <v>0</v>
      </c>
      <c r="P162" s="1247"/>
    </row>
    <row r="163" spans="1:16" ht="22.5" customHeight="1">
      <c r="A163" s="1195"/>
      <c r="B163" s="1241"/>
      <c r="C163" s="1244"/>
      <c r="D163" s="1211"/>
      <c r="E163" s="1214"/>
      <c r="F163" s="1244"/>
      <c r="G163" s="722" t="s">
        <v>22</v>
      </c>
      <c r="H163" s="915">
        <v>0</v>
      </c>
      <c r="I163" s="916">
        <v>0</v>
      </c>
      <c r="J163" s="917">
        <v>0</v>
      </c>
      <c r="K163" s="918">
        <v>0</v>
      </c>
      <c r="L163" s="269">
        <v>0</v>
      </c>
      <c r="M163" s="106">
        <f t="shared" si="90"/>
        <v>0</v>
      </c>
      <c r="N163" s="269">
        <v>0</v>
      </c>
      <c r="O163" s="106">
        <f t="shared" si="91"/>
        <v>0</v>
      </c>
      <c r="P163" s="1247"/>
    </row>
    <row r="164" spans="1:16" ht="22.5" customHeight="1">
      <c r="A164" s="1196"/>
      <c r="B164" s="1242"/>
      <c r="C164" s="1245"/>
      <c r="D164" s="1212"/>
      <c r="E164" s="1215"/>
      <c r="F164" s="1245"/>
      <c r="G164" s="722" t="s">
        <v>23</v>
      </c>
      <c r="H164" s="186">
        <v>0</v>
      </c>
      <c r="I164" s="170">
        <v>0</v>
      </c>
      <c r="J164" s="2">
        <v>0</v>
      </c>
      <c r="K164" s="2">
        <v>0</v>
      </c>
      <c r="L164" s="269">
        <v>0</v>
      </c>
      <c r="M164" s="106">
        <f t="shared" si="90"/>
        <v>0</v>
      </c>
      <c r="N164" s="269">
        <v>0</v>
      </c>
      <c r="O164" s="106">
        <f t="shared" si="91"/>
        <v>0</v>
      </c>
      <c r="P164" s="1248"/>
    </row>
    <row r="165" spans="1:16" ht="33.75" customHeight="1">
      <c r="A165" s="1291" t="s">
        <v>44</v>
      </c>
      <c r="B165" s="1267" t="s">
        <v>969</v>
      </c>
      <c r="C165" s="1292" t="s">
        <v>19</v>
      </c>
      <c r="D165" s="1252" t="s">
        <v>19</v>
      </c>
      <c r="E165" s="1255" t="s">
        <v>19</v>
      </c>
      <c r="F165" s="1298" t="s">
        <v>19</v>
      </c>
      <c r="G165" s="59" t="s">
        <v>20</v>
      </c>
      <c r="H165" s="234">
        <f>H166+H167+H168</f>
        <v>43846.3</v>
      </c>
      <c r="I165" s="53">
        <f>I166+I167+I168</f>
        <v>33001.800000000003</v>
      </c>
      <c r="J165" s="3">
        <f>J166+J167+J168</f>
        <v>33001.800000000003</v>
      </c>
      <c r="K165" s="3">
        <f>K166+K167+K168</f>
        <v>33001.800000000003</v>
      </c>
      <c r="L165" s="271">
        <f t="shared" si="82"/>
        <v>75.267012267853843</v>
      </c>
      <c r="M165" s="31">
        <f t="shared" si="90"/>
        <v>-10844.5</v>
      </c>
      <c r="N165" s="271">
        <f t="shared" si="83"/>
        <v>75.267012267853843</v>
      </c>
      <c r="O165" s="31">
        <f t="shared" si="91"/>
        <v>-10844.5</v>
      </c>
      <c r="P165" s="1222"/>
    </row>
    <row r="166" spans="1:16" ht="24" customHeight="1">
      <c r="A166" s="1265"/>
      <c r="B166" s="1268"/>
      <c r="C166" s="1293"/>
      <c r="D166" s="1253"/>
      <c r="E166" s="1256"/>
      <c r="F166" s="1299"/>
      <c r="G166" s="1071" t="s">
        <v>21</v>
      </c>
      <c r="H166" s="235">
        <f>H170</f>
        <v>43846.3</v>
      </c>
      <c r="I166" s="54">
        <f>I170</f>
        <v>33001.800000000003</v>
      </c>
      <c r="J166" s="4">
        <f>J170</f>
        <v>33001.800000000003</v>
      </c>
      <c r="K166" s="17">
        <f>K170</f>
        <v>33001.800000000003</v>
      </c>
      <c r="L166" s="272">
        <f t="shared" si="82"/>
        <v>75.267012267853843</v>
      </c>
      <c r="M166" s="17">
        <f t="shared" si="90"/>
        <v>-10844.5</v>
      </c>
      <c r="N166" s="272">
        <f t="shared" si="83"/>
        <v>75.267012267853843</v>
      </c>
      <c r="O166" s="17">
        <f t="shared" si="91"/>
        <v>-10844.5</v>
      </c>
      <c r="P166" s="1203"/>
    </row>
    <row r="167" spans="1:16" ht="24" customHeight="1">
      <c r="A167" s="1265"/>
      <c r="B167" s="1268"/>
      <c r="C167" s="1293"/>
      <c r="D167" s="1253"/>
      <c r="E167" s="1256"/>
      <c r="F167" s="1299"/>
      <c r="G167" s="1071" t="s">
        <v>22</v>
      </c>
      <c r="H167" s="260">
        <f t="shared" ref="H167:K168" si="92">H171</f>
        <v>0</v>
      </c>
      <c r="I167" s="67">
        <f t="shared" si="92"/>
        <v>0</v>
      </c>
      <c r="J167" s="16">
        <f t="shared" si="92"/>
        <v>0</v>
      </c>
      <c r="K167" s="19">
        <f t="shared" si="92"/>
        <v>0</v>
      </c>
      <c r="L167" s="267">
        <v>0</v>
      </c>
      <c r="M167" s="19">
        <f t="shared" si="90"/>
        <v>0</v>
      </c>
      <c r="N167" s="267">
        <v>0</v>
      </c>
      <c r="O167" s="19">
        <f t="shared" si="91"/>
        <v>0</v>
      </c>
      <c r="P167" s="1203"/>
    </row>
    <row r="168" spans="1:16" ht="24" customHeight="1">
      <c r="A168" s="1266"/>
      <c r="B168" s="1269"/>
      <c r="C168" s="1294"/>
      <c r="D168" s="1254"/>
      <c r="E168" s="1257"/>
      <c r="F168" s="1300"/>
      <c r="G168" s="1071" t="s">
        <v>23</v>
      </c>
      <c r="H168" s="260">
        <f t="shared" si="92"/>
        <v>0</v>
      </c>
      <c r="I168" s="67">
        <f t="shared" si="92"/>
        <v>0</v>
      </c>
      <c r="J168" s="16">
        <f t="shared" si="92"/>
        <v>0</v>
      </c>
      <c r="K168" s="16">
        <f t="shared" si="92"/>
        <v>0</v>
      </c>
      <c r="L168" s="267">
        <v>0</v>
      </c>
      <c r="M168" s="19">
        <f t="shared" si="90"/>
        <v>0</v>
      </c>
      <c r="N168" s="267">
        <v>0</v>
      </c>
      <c r="O168" s="19">
        <f t="shared" si="91"/>
        <v>0</v>
      </c>
      <c r="P168" s="1204"/>
    </row>
    <row r="169" spans="1:16" ht="25.5" customHeight="1">
      <c r="A169" s="1205" t="s">
        <v>45</v>
      </c>
      <c r="B169" s="1229" t="s">
        <v>596</v>
      </c>
      <c r="C169" s="1230" t="s">
        <v>19</v>
      </c>
      <c r="D169" s="1270" t="s">
        <v>19</v>
      </c>
      <c r="E169" s="1271" t="s">
        <v>19</v>
      </c>
      <c r="F169" s="1272" t="s">
        <v>19</v>
      </c>
      <c r="G169" s="59" t="s">
        <v>20</v>
      </c>
      <c r="H169" s="237">
        <f>H170+H171+H172</f>
        <v>43846.3</v>
      </c>
      <c r="I169" s="56">
        <f>I170+I171+I172</f>
        <v>33001.800000000003</v>
      </c>
      <c r="J169" s="18">
        <f>J170+J171+J172</f>
        <v>33001.800000000003</v>
      </c>
      <c r="K169" s="18">
        <f>K170+K171+K172</f>
        <v>33001.800000000003</v>
      </c>
      <c r="L169" s="281">
        <f t="shared" si="82"/>
        <v>75.267012267853843</v>
      </c>
      <c r="M169" s="37">
        <f t="shared" si="90"/>
        <v>-10844.5</v>
      </c>
      <c r="N169" s="281">
        <f t="shared" si="83"/>
        <v>75.267012267853843</v>
      </c>
      <c r="O169" s="37">
        <f t="shared" si="91"/>
        <v>-10844.5</v>
      </c>
      <c r="P169" s="1222"/>
    </row>
    <row r="170" spans="1:16" ht="24" customHeight="1">
      <c r="A170" s="1195"/>
      <c r="B170" s="1229"/>
      <c r="C170" s="1230"/>
      <c r="D170" s="1184"/>
      <c r="E170" s="1187"/>
      <c r="F170" s="1273"/>
      <c r="G170" s="896" t="s">
        <v>21</v>
      </c>
      <c r="H170" s="235">
        <f>H179+H188+H192</f>
        <v>43846.3</v>
      </c>
      <c r="I170" s="353">
        <f t="shared" ref="I170:K172" si="93">I179+I188+I192</f>
        <v>33001.800000000003</v>
      </c>
      <c r="J170" s="4">
        <f t="shared" si="93"/>
        <v>33001.800000000003</v>
      </c>
      <c r="K170" s="354">
        <f t="shared" si="93"/>
        <v>33001.800000000003</v>
      </c>
      <c r="L170" s="272">
        <f t="shared" si="82"/>
        <v>75.267012267853843</v>
      </c>
      <c r="M170" s="17">
        <f t="shared" si="90"/>
        <v>-10844.5</v>
      </c>
      <c r="N170" s="272">
        <f t="shared" si="83"/>
        <v>75.267012267853843</v>
      </c>
      <c r="O170" s="17">
        <f t="shared" si="91"/>
        <v>-10844.5</v>
      </c>
      <c r="P170" s="1203"/>
    </row>
    <row r="171" spans="1:16" ht="24" customHeight="1">
      <c r="A171" s="1195"/>
      <c r="B171" s="1229"/>
      <c r="C171" s="1230"/>
      <c r="D171" s="1184"/>
      <c r="E171" s="1187"/>
      <c r="F171" s="1273"/>
      <c r="G171" s="896" t="s">
        <v>22</v>
      </c>
      <c r="H171" s="260">
        <f>H180+H189+H193</f>
        <v>0</v>
      </c>
      <c r="I171" s="355">
        <f t="shared" si="93"/>
        <v>0</v>
      </c>
      <c r="J171" s="16">
        <f t="shared" si="93"/>
        <v>0</v>
      </c>
      <c r="K171" s="356">
        <f t="shared" si="93"/>
        <v>0</v>
      </c>
      <c r="L171" s="267">
        <v>0</v>
      </c>
      <c r="M171" s="19">
        <f t="shared" si="90"/>
        <v>0</v>
      </c>
      <c r="N171" s="267">
        <v>0</v>
      </c>
      <c r="O171" s="19">
        <f t="shared" si="91"/>
        <v>0</v>
      </c>
      <c r="P171" s="1203"/>
    </row>
    <row r="172" spans="1:16" ht="24" customHeight="1">
      <c r="A172" s="1195"/>
      <c r="B172" s="1229"/>
      <c r="C172" s="1230"/>
      <c r="D172" s="1185"/>
      <c r="E172" s="1188"/>
      <c r="F172" s="1274"/>
      <c r="G172" s="896" t="s">
        <v>23</v>
      </c>
      <c r="H172" s="260">
        <f>H181+H190+H194</f>
        <v>0</v>
      </c>
      <c r="I172" s="355">
        <f t="shared" si="93"/>
        <v>0</v>
      </c>
      <c r="J172" s="16">
        <f t="shared" si="93"/>
        <v>0</v>
      </c>
      <c r="K172" s="356">
        <f t="shared" si="93"/>
        <v>0</v>
      </c>
      <c r="L172" s="267">
        <v>0</v>
      </c>
      <c r="M172" s="19">
        <v>0</v>
      </c>
      <c r="N172" s="267">
        <v>0</v>
      </c>
      <c r="O172" s="19">
        <f t="shared" si="91"/>
        <v>0</v>
      </c>
      <c r="P172" s="1204"/>
    </row>
    <row r="173" spans="1:16">
      <c r="A173" s="1195"/>
      <c r="B173" s="1261" t="s">
        <v>797</v>
      </c>
      <c r="C173" s="1262"/>
      <c r="D173" s="1262"/>
      <c r="E173" s="1262"/>
      <c r="F173" s="1262"/>
      <c r="G173" s="1262"/>
      <c r="H173" s="1262"/>
      <c r="I173" s="1262"/>
      <c r="J173" s="1262"/>
      <c r="K173" s="1262"/>
      <c r="L173" s="1262"/>
      <c r="M173" s="1262"/>
      <c r="N173" s="1262"/>
      <c r="O173" s="1262"/>
      <c r="P173" s="1263"/>
    </row>
    <row r="174" spans="1:16" ht="25.5" customHeight="1">
      <c r="A174" s="1195"/>
      <c r="B174" s="1240" t="s">
        <v>798</v>
      </c>
      <c r="C174" s="1243" t="s">
        <v>19</v>
      </c>
      <c r="D174" s="1210" t="s">
        <v>19</v>
      </c>
      <c r="E174" s="1213" t="s">
        <v>19</v>
      </c>
      <c r="F174" s="1243" t="s">
        <v>19</v>
      </c>
      <c r="G174" s="721" t="s">
        <v>20</v>
      </c>
      <c r="H174" s="189">
        <f>H175+H176+H177</f>
        <v>0</v>
      </c>
      <c r="I174" s="173">
        <f>I175+I176+I177</f>
        <v>0</v>
      </c>
      <c r="J174" s="130">
        <f>J175+J176+J177</f>
        <v>0</v>
      </c>
      <c r="K174" s="130">
        <f>K175+K176+K177</f>
        <v>0</v>
      </c>
      <c r="L174" s="299">
        <v>0</v>
      </c>
      <c r="M174" s="143">
        <f t="shared" ref="M174:M177" si="94">J174-H174</f>
        <v>0</v>
      </c>
      <c r="N174" s="299">
        <v>0</v>
      </c>
      <c r="O174" s="143">
        <f t="shared" ref="O174:O177" si="95">K174-H174</f>
        <v>0</v>
      </c>
      <c r="P174" s="1246"/>
    </row>
    <row r="175" spans="1:16" ht="24" customHeight="1">
      <c r="A175" s="1195"/>
      <c r="B175" s="1241"/>
      <c r="C175" s="1244"/>
      <c r="D175" s="1211"/>
      <c r="E175" s="1214"/>
      <c r="F175" s="1244"/>
      <c r="G175" s="722" t="s">
        <v>21</v>
      </c>
      <c r="H175" s="186">
        <f>H184</f>
        <v>0</v>
      </c>
      <c r="I175" s="170">
        <f>I184</f>
        <v>0</v>
      </c>
      <c r="J175" s="170">
        <f t="shared" ref="J175:K177" si="96">J184</f>
        <v>0</v>
      </c>
      <c r="K175" s="170">
        <f t="shared" si="96"/>
        <v>0</v>
      </c>
      <c r="L175" s="269">
        <v>0</v>
      </c>
      <c r="M175" s="106">
        <f t="shared" si="94"/>
        <v>0</v>
      </c>
      <c r="N175" s="269">
        <v>0</v>
      </c>
      <c r="O175" s="106">
        <f t="shared" si="95"/>
        <v>0</v>
      </c>
      <c r="P175" s="1247"/>
    </row>
    <row r="176" spans="1:16" ht="24" customHeight="1">
      <c r="A176" s="1195"/>
      <c r="B176" s="1241"/>
      <c r="C176" s="1244"/>
      <c r="D176" s="1211"/>
      <c r="E176" s="1214"/>
      <c r="F176" s="1244"/>
      <c r="G176" s="722" t="s">
        <v>22</v>
      </c>
      <c r="H176" s="186">
        <f t="shared" ref="H176:I177" si="97">H185</f>
        <v>0</v>
      </c>
      <c r="I176" s="170">
        <f t="shared" si="97"/>
        <v>0</v>
      </c>
      <c r="J176" s="170">
        <f t="shared" si="96"/>
        <v>0</v>
      </c>
      <c r="K176" s="170">
        <f t="shared" si="96"/>
        <v>0</v>
      </c>
      <c r="L176" s="269">
        <v>0</v>
      </c>
      <c r="M176" s="106">
        <f t="shared" si="94"/>
        <v>0</v>
      </c>
      <c r="N176" s="269">
        <v>0</v>
      </c>
      <c r="O176" s="106">
        <f t="shared" si="95"/>
        <v>0</v>
      </c>
      <c r="P176" s="1247"/>
    </row>
    <row r="177" spans="1:16" ht="24" customHeight="1">
      <c r="A177" s="1196"/>
      <c r="B177" s="1242"/>
      <c r="C177" s="1245"/>
      <c r="D177" s="1212"/>
      <c r="E177" s="1215"/>
      <c r="F177" s="1245"/>
      <c r="G177" s="722" t="s">
        <v>23</v>
      </c>
      <c r="H177" s="186">
        <f t="shared" si="97"/>
        <v>0</v>
      </c>
      <c r="I177" s="170">
        <f t="shared" si="97"/>
        <v>0</v>
      </c>
      <c r="J177" s="170">
        <f t="shared" si="96"/>
        <v>0</v>
      </c>
      <c r="K177" s="170">
        <f t="shared" si="96"/>
        <v>0</v>
      </c>
      <c r="L177" s="269">
        <v>0</v>
      </c>
      <c r="M177" s="106">
        <f t="shared" si="94"/>
        <v>0</v>
      </c>
      <c r="N177" s="269">
        <v>0</v>
      </c>
      <c r="O177" s="106">
        <f t="shared" si="95"/>
        <v>0</v>
      </c>
      <c r="P177" s="1248"/>
    </row>
    <row r="178" spans="1:16" ht="36.75" customHeight="1">
      <c r="A178" s="1205" t="s">
        <v>46</v>
      </c>
      <c r="B178" s="1229" t="s">
        <v>47</v>
      </c>
      <c r="C178" s="1230" t="s">
        <v>19</v>
      </c>
      <c r="D178" s="1183">
        <v>43831</v>
      </c>
      <c r="E178" s="1186">
        <v>44166</v>
      </c>
      <c r="F178" s="1360" t="s">
        <v>1111</v>
      </c>
      <c r="G178" s="59" t="s">
        <v>20</v>
      </c>
      <c r="H178" s="237">
        <f>H179+H180+H181</f>
        <v>43446.3</v>
      </c>
      <c r="I178" s="56">
        <f>I179+I180+I181</f>
        <v>32729.3</v>
      </c>
      <c r="J178" s="18">
        <f>J179+J180+J181</f>
        <v>32729.3</v>
      </c>
      <c r="K178" s="18">
        <f>K179+K180+K181</f>
        <v>32729.3</v>
      </c>
      <c r="L178" s="281">
        <f t="shared" si="82"/>
        <v>75.332767117107778</v>
      </c>
      <c r="M178" s="37">
        <f t="shared" si="90"/>
        <v>-10717.000000000004</v>
      </c>
      <c r="N178" s="281">
        <f t="shared" si="83"/>
        <v>75.332767117107778</v>
      </c>
      <c r="O178" s="37">
        <f t="shared" si="91"/>
        <v>-10717.000000000004</v>
      </c>
      <c r="P178" s="1222" t="s">
        <v>1456</v>
      </c>
    </row>
    <row r="179" spans="1:16" ht="26.25" customHeight="1">
      <c r="A179" s="1195"/>
      <c r="B179" s="1229"/>
      <c r="C179" s="1230"/>
      <c r="D179" s="1184"/>
      <c r="E179" s="1187"/>
      <c r="F179" s="1361"/>
      <c r="G179" s="896" t="s">
        <v>21</v>
      </c>
      <c r="H179" s="903">
        <v>43446.3</v>
      </c>
      <c r="I179" s="904">
        <v>32729.3</v>
      </c>
      <c r="J179" s="905">
        <v>32729.3</v>
      </c>
      <c r="K179" s="906">
        <v>32729.3</v>
      </c>
      <c r="L179" s="272">
        <f t="shared" si="82"/>
        <v>75.332767117107778</v>
      </c>
      <c r="M179" s="17">
        <f t="shared" si="90"/>
        <v>-10717.000000000004</v>
      </c>
      <c r="N179" s="272">
        <f t="shared" si="83"/>
        <v>75.332767117107778</v>
      </c>
      <c r="O179" s="17">
        <f t="shared" si="91"/>
        <v>-10717.000000000004</v>
      </c>
      <c r="P179" s="1203"/>
    </row>
    <row r="180" spans="1:16" ht="26.25" customHeight="1">
      <c r="A180" s="1195"/>
      <c r="B180" s="1229"/>
      <c r="C180" s="1230"/>
      <c r="D180" s="1184"/>
      <c r="E180" s="1187"/>
      <c r="F180" s="1361"/>
      <c r="G180" s="896" t="s">
        <v>22</v>
      </c>
      <c r="H180" s="186">
        <v>0</v>
      </c>
      <c r="I180" s="170">
        <v>0</v>
      </c>
      <c r="J180" s="2">
        <v>0</v>
      </c>
      <c r="K180" s="106">
        <v>0</v>
      </c>
      <c r="L180" s="267">
        <v>0</v>
      </c>
      <c r="M180" s="19">
        <f t="shared" si="90"/>
        <v>0</v>
      </c>
      <c r="N180" s="267">
        <v>0</v>
      </c>
      <c r="O180" s="19">
        <f t="shared" si="91"/>
        <v>0</v>
      </c>
      <c r="P180" s="1203"/>
    </row>
    <row r="181" spans="1:16" ht="26.25" customHeight="1">
      <c r="A181" s="1195"/>
      <c r="B181" s="1229"/>
      <c r="C181" s="1230"/>
      <c r="D181" s="1185"/>
      <c r="E181" s="1188"/>
      <c r="F181" s="1362"/>
      <c r="G181" s="896" t="s">
        <v>23</v>
      </c>
      <c r="H181" s="260">
        <v>0</v>
      </c>
      <c r="I181" s="67">
        <v>0</v>
      </c>
      <c r="J181" s="16">
        <v>0</v>
      </c>
      <c r="K181" s="16">
        <v>0</v>
      </c>
      <c r="L181" s="267">
        <v>0</v>
      </c>
      <c r="M181" s="19">
        <v>0</v>
      </c>
      <c r="N181" s="267">
        <v>0</v>
      </c>
      <c r="O181" s="19">
        <f t="shared" si="91"/>
        <v>0</v>
      </c>
      <c r="P181" s="1204"/>
    </row>
    <row r="182" spans="1:16">
      <c r="A182" s="1195"/>
      <c r="B182" s="1261" t="s">
        <v>797</v>
      </c>
      <c r="C182" s="1262"/>
      <c r="D182" s="1262"/>
      <c r="E182" s="1262"/>
      <c r="F182" s="1262"/>
      <c r="G182" s="1262"/>
      <c r="H182" s="1262"/>
      <c r="I182" s="1262"/>
      <c r="J182" s="1262"/>
      <c r="K182" s="1262"/>
      <c r="L182" s="1262"/>
      <c r="M182" s="1262"/>
      <c r="N182" s="1262"/>
      <c r="O182" s="1262"/>
      <c r="P182" s="1263"/>
    </row>
    <row r="183" spans="1:16" ht="32.25" customHeight="1">
      <c r="A183" s="1195"/>
      <c r="B183" s="1240" t="s">
        <v>798</v>
      </c>
      <c r="C183" s="1243" t="s">
        <v>19</v>
      </c>
      <c r="D183" s="1210" t="s">
        <v>19</v>
      </c>
      <c r="E183" s="1213" t="s">
        <v>19</v>
      </c>
      <c r="F183" s="1243" t="s">
        <v>19</v>
      </c>
      <c r="G183" s="721" t="s">
        <v>20</v>
      </c>
      <c r="H183" s="189">
        <f>H184+H185+H186</f>
        <v>0</v>
      </c>
      <c r="I183" s="173">
        <f>I184+I185+I186</f>
        <v>0</v>
      </c>
      <c r="J183" s="130">
        <f>J184+J185+J186</f>
        <v>0</v>
      </c>
      <c r="K183" s="130">
        <f>K184+K185+K186</f>
        <v>0</v>
      </c>
      <c r="L183" s="299">
        <v>0</v>
      </c>
      <c r="M183" s="143">
        <f t="shared" ref="M183:M190" si="98">J183-H183</f>
        <v>0</v>
      </c>
      <c r="N183" s="299">
        <v>0</v>
      </c>
      <c r="O183" s="143">
        <f t="shared" ref="O183:O186" si="99">K183-H183</f>
        <v>0</v>
      </c>
      <c r="P183" s="1246"/>
    </row>
    <row r="184" spans="1:16" ht="21" customHeight="1">
      <c r="A184" s="1195"/>
      <c r="B184" s="1241"/>
      <c r="C184" s="1244"/>
      <c r="D184" s="1211"/>
      <c r="E184" s="1214"/>
      <c r="F184" s="1244"/>
      <c r="G184" s="722" t="s">
        <v>21</v>
      </c>
      <c r="H184" s="915">
        <v>0</v>
      </c>
      <c r="I184" s="916">
        <v>0</v>
      </c>
      <c r="J184" s="917">
        <v>0</v>
      </c>
      <c r="K184" s="918">
        <v>0</v>
      </c>
      <c r="L184" s="269">
        <v>0</v>
      </c>
      <c r="M184" s="106">
        <f t="shared" si="98"/>
        <v>0</v>
      </c>
      <c r="N184" s="269">
        <v>0</v>
      </c>
      <c r="O184" s="106">
        <f t="shared" si="99"/>
        <v>0</v>
      </c>
      <c r="P184" s="1247"/>
    </row>
    <row r="185" spans="1:16" ht="21" customHeight="1">
      <c r="A185" s="1195"/>
      <c r="B185" s="1241"/>
      <c r="C185" s="1244"/>
      <c r="D185" s="1211"/>
      <c r="E185" s="1214"/>
      <c r="F185" s="1244"/>
      <c r="G185" s="722" t="s">
        <v>22</v>
      </c>
      <c r="H185" s="915">
        <v>0</v>
      </c>
      <c r="I185" s="916">
        <v>0</v>
      </c>
      <c r="J185" s="917">
        <v>0</v>
      </c>
      <c r="K185" s="918">
        <v>0</v>
      </c>
      <c r="L185" s="269">
        <v>0</v>
      </c>
      <c r="M185" s="106">
        <f t="shared" si="98"/>
        <v>0</v>
      </c>
      <c r="N185" s="269">
        <v>0</v>
      </c>
      <c r="O185" s="106">
        <f t="shared" si="99"/>
        <v>0</v>
      </c>
      <c r="P185" s="1247"/>
    </row>
    <row r="186" spans="1:16" ht="21" customHeight="1">
      <c r="A186" s="1196"/>
      <c r="B186" s="1242"/>
      <c r="C186" s="1245"/>
      <c r="D186" s="1212"/>
      <c r="E186" s="1215"/>
      <c r="F186" s="1245"/>
      <c r="G186" s="722" t="s">
        <v>23</v>
      </c>
      <c r="H186" s="186">
        <v>0</v>
      </c>
      <c r="I186" s="170">
        <v>0</v>
      </c>
      <c r="J186" s="2">
        <v>0</v>
      </c>
      <c r="K186" s="2">
        <v>0</v>
      </c>
      <c r="L186" s="269">
        <v>0</v>
      </c>
      <c r="M186" s="106">
        <f t="shared" si="98"/>
        <v>0</v>
      </c>
      <c r="N186" s="269">
        <v>0</v>
      </c>
      <c r="O186" s="106">
        <f t="shared" si="99"/>
        <v>0</v>
      </c>
      <c r="P186" s="1248"/>
    </row>
    <row r="187" spans="1:16" ht="32.25" customHeight="1">
      <c r="A187" s="1354" t="s">
        <v>169</v>
      </c>
      <c r="B187" s="1229" t="s">
        <v>208</v>
      </c>
      <c r="C187" s="1230" t="s">
        <v>19</v>
      </c>
      <c r="D187" s="1183" t="s">
        <v>810</v>
      </c>
      <c r="E187" s="1186" t="s">
        <v>810</v>
      </c>
      <c r="F187" s="1302" t="s">
        <v>19</v>
      </c>
      <c r="G187" s="59" t="s">
        <v>20</v>
      </c>
      <c r="H187" s="189">
        <f>H188+H189+H190</f>
        <v>0</v>
      </c>
      <c r="I187" s="173">
        <f>I188+I189+I190</f>
        <v>0</v>
      </c>
      <c r="J187" s="130">
        <f>J188+J189+J190</f>
        <v>0</v>
      </c>
      <c r="K187" s="130">
        <f>K188+K189+K190</f>
        <v>0</v>
      </c>
      <c r="L187" s="299">
        <v>0</v>
      </c>
      <c r="M187" s="143">
        <f t="shared" si="98"/>
        <v>0</v>
      </c>
      <c r="N187" s="299">
        <v>0</v>
      </c>
      <c r="O187" s="143">
        <f t="shared" si="91"/>
        <v>0</v>
      </c>
      <c r="P187" s="1222"/>
    </row>
    <row r="188" spans="1:16" ht="21" customHeight="1">
      <c r="A188" s="1354"/>
      <c r="B188" s="1229"/>
      <c r="C188" s="1230"/>
      <c r="D188" s="1184"/>
      <c r="E188" s="1187"/>
      <c r="F188" s="1201"/>
      <c r="G188" s="896" t="s">
        <v>21</v>
      </c>
      <c r="H188" s="186">
        <v>0</v>
      </c>
      <c r="I188" s="170">
        <v>0</v>
      </c>
      <c r="J188" s="2">
        <v>0</v>
      </c>
      <c r="K188" s="106">
        <v>0</v>
      </c>
      <c r="L188" s="269">
        <v>0</v>
      </c>
      <c r="M188" s="106">
        <f t="shared" si="98"/>
        <v>0</v>
      </c>
      <c r="N188" s="269">
        <v>0</v>
      </c>
      <c r="O188" s="106">
        <f t="shared" si="91"/>
        <v>0</v>
      </c>
      <c r="P188" s="1203"/>
    </row>
    <row r="189" spans="1:16" ht="21" customHeight="1">
      <c r="A189" s="1354"/>
      <c r="B189" s="1229"/>
      <c r="C189" s="1230"/>
      <c r="D189" s="1184"/>
      <c r="E189" s="1187"/>
      <c r="F189" s="1201"/>
      <c r="G189" s="896" t="s">
        <v>22</v>
      </c>
      <c r="H189" s="260">
        <v>0</v>
      </c>
      <c r="I189" s="67">
        <v>0</v>
      </c>
      <c r="J189" s="16">
        <v>0</v>
      </c>
      <c r="K189" s="19">
        <v>0</v>
      </c>
      <c r="L189" s="267">
        <v>0</v>
      </c>
      <c r="M189" s="19">
        <f t="shared" si="98"/>
        <v>0</v>
      </c>
      <c r="N189" s="267">
        <v>0</v>
      </c>
      <c r="O189" s="19">
        <f t="shared" si="91"/>
        <v>0</v>
      </c>
      <c r="P189" s="1203"/>
    </row>
    <row r="190" spans="1:16" ht="21" customHeight="1">
      <c r="A190" s="1354"/>
      <c r="B190" s="1229"/>
      <c r="C190" s="1230"/>
      <c r="D190" s="1185"/>
      <c r="E190" s="1188"/>
      <c r="F190" s="1202"/>
      <c r="G190" s="896" t="s">
        <v>23</v>
      </c>
      <c r="H190" s="260">
        <v>0</v>
      </c>
      <c r="I190" s="67">
        <v>0</v>
      </c>
      <c r="J190" s="16">
        <v>0</v>
      </c>
      <c r="K190" s="16">
        <v>0</v>
      </c>
      <c r="L190" s="267">
        <v>0</v>
      </c>
      <c r="M190" s="19">
        <f t="shared" si="98"/>
        <v>0</v>
      </c>
      <c r="N190" s="267">
        <v>0</v>
      </c>
      <c r="O190" s="19">
        <f t="shared" si="91"/>
        <v>0</v>
      </c>
      <c r="P190" s="1204"/>
    </row>
    <row r="191" spans="1:16" ht="54.75" customHeight="1">
      <c r="A191" s="1354" t="s">
        <v>170</v>
      </c>
      <c r="B191" s="1229" t="s">
        <v>864</v>
      </c>
      <c r="C191" s="1230" t="s">
        <v>19</v>
      </c>
      <c r="D191" s="1183">
        <v>43831</v>
      </c>
      <c r="E191" s="1186">
        <v>44166</v>
      </c>
      <c r="F191" s="1355" t="s">
        <v>616</v>
      </c>
      <c r="G191" s="61" t="s">
        <v>20</v>
      </c>
      <c r="H191" s="237">
        <f>H192+H193+H194</f>
        <v>400</v>
      </c>
      <c r="I191" s="56">
        <f>I192+I193+I194</f>
        <v>272.5</v>
      </c>
      <c r="J191" s="18">
        <f>J192+J193+J194</f>
        <v>272.5</v>
      </c>
      <c r="K191" s="18">
        <f>K192+K193+K194</f>
        <v>272.5</v>
      </c>
      <c r="L191" s="281">
        <f t="shared" ref="L191:L192" si="100">J191/H191*100</f>
        <v>68.125</v>
      </c>
      <c r="M191" s="37">
        <f>J191-H191</f>
        <v>-127.5</v>
      </c>
      <c r="N191" s="281">
        <f t="shared" ref="N191:N192" si="101">K191/H191*100</f>
        <v>68.125</v>
      </c>
      <c r="O191" s="37">
        <f t="shared" si="91"/>
        <v>-127.5</v>
      </c>
      <c r="P191" s="1358"/>
    </row>
    <row r="192" spans="1:16" ht="26.25" customHeight="1">
      <c r="A192" s="1354"/>
      <c r="B192" s="1229"/>
      <c r="C192" s="1230"/>
      <c r="D192" s="1184"/>
      <c r="E192" s="1187"/>
      <c r="F192" s="1356"/>
      <c r="G192" s="896" t="s">
        <v>21</v>
      </c>
      <c r="H192" s="903">
        <v>400</v>
      </c>
      <c r="I192" s="904">
        <v>272.5</v>
      </c>
      <c r="J192" s="905">
        <v>272.5</v>
      </c>
      <c r="K192" s="906">
        <v>272.5</v>
      </c>
      <c r="L192" s="272">
        <f t="shared" si="100"/>
        <v>68.125</v>
      </c>
      <c r="M192" s="17">
        <f t="shared" ref="M192:M193" si="102">J192-H192</f>
        <v>-127.5</v>
      </c>
      <c r="N192" s="272">
        <f t="shared" si="101"/>
        <v>68.125</v>
      </c>
      <c r="O192" s="17">
        <f t="shared" si="91"/>
        <v>-127.5</v>
      </c>
      <c r="P192" s="1359"/>
    </row>
    <row r="193" spans="1:16" ht="26.25" customHeight="1">
      <c r="A193" s="1354"/>
      <c r="B193" s="1229"/>
      <c r="C193" s="1230"/>
      <c r="D193" s="1184"/>
      <c r="E193" s="1187"/>
      <c r="F193" s="1356"/>
      <c r="G193" s="896" t="s">
        <v>22</v>
      </c>
      <c r="H193" s="186">
        <v>0</v>
      </c>
      <c r="I193" s="170">
        <v>0</v>
      </c>
      <c r="J193" s="2">
        <v>0</v>
      </c>
      <c r="K193" s="106">
        <v>0</v>
      </c>
      <c r="L193" s="269">
        <v>0</v>
      </c>
      <c r="M193" s="106">
        <f t="shared" si="102"/>
        <v>0</v>
      </c>
      <c r="N193" s="269">
        <v>0</v>
      </c>
      <c r="O193" s="106">
        <f t="shared" si="91"/>
        <v>0</v>
      </c>
      <c r="P193" s="1359"/>
    </row>
    <row r="194" spans="1:16" ht="26.25" customHeight="1">
      <c r="A194" s="1354"/>
      <c r="B194" s="1229"/>
      <c r="C194" s="1230"/>
      <c r="D194" s="1185"/>
      <c r="E194" s="1188"/>
      <c r="F194" s="1357"/>
      <c r="G194" s="896" t="s">
        <v>23</v>
      </c>
      <c r="H194" s="260">
        <v>0</v>
      </c>
      <c r="I194" s="67">
        <v>0</v>
      </c>
      <c r="J194" s="16">
        <v>0</v>
      </c>
      <c r="K194" s="16">
        <v>0</v>
      </c>
      <c r="L194" s="267">
        <v>0</v>
      </c>
      <c r="M194" s="19">
        <v>0</v>
      </c>
      <c r="N194" s="267">
        <v>0</v>
      </c>
      <c r="O194" s="19">
        <f t="shared" si="91"/>
        <v>0</v>
      </c>
      <c r="P194" s="1359"/>
    </row>
    <row r="195" spans="1:16" ht="60.75" customHeight="1">
      <c r="A195" s="1264" t="s">
        <v>48</v>
      </c>
      <c r="B195" s="1267" t="s">
        <v>597</v>
      </c>
      <c r="C195" s="1251" t="s">
        <v>19</v>
      </c>
      <c r="D195" s="1252" t="s">
        <v>19</v>
      </c>
      <c r="E195" s="1255" t="s">
        <v>19</v>
      </c>
      <c r="F195" s="1258" t="s">
        <v>19</v>
      </c>
      <c r="G195" s="59" t="s">
        <v>20</v>
      </c>
      <c r="H195" s="234">
        <f>H196+H197+H198</f>
        <v>8704.6</v>
      </c>
      <c r="I195" s="53">
        <f>I196+I197+I198</f>
        <v>6584.9</v>
      </c>
      <c r="J195" s="3">
        <f>J196+J197+J198</f>
        <v>6342.7</v>
      </c>
      <c r="K195" s="3">
        <f>K196+K197+K198</f>
        <v>6342.7</v>
      </c>
      <c r="L195" s="271">
        <f t="shared" si="82"/>
        <v>72.866070813133277</v>
      </c>
      <c r="M195" s="31">
        <f t="shared" si="90"/>
        <v>-2361.9000000000005</v>
      </c>
      <c r="N195" s="271">
        <f t="shared" si="83"/>
        <v>72.866070813133277</v>
      </c>
      <c r="O195" s="31">
        <f t="shared" si="91"/>
        <v>-2361.9000000000005</v>
      </c>
      <c r="P195" s="1222"/>
    </row>
    <row r="196" spans="1:16" ht="31.5" customHeight="1">
      <c r="A196" s="1265"/>
      <c r="B196" s="1268"/>
      <c r="C196" s="1251"/>
      <c r="D196" s="1253"/>
      <c r="E196" s="1256"/>
      <c r="F196" s="1259"/>
      <c r="G196" s="896" t="s">
        <v>21</v>
      </c>
      <c r="H196" s="235">
        <f>H200</f>
        <v>8704.6</v>
      </c>
      <c r="I196" s="54">
        <f>I200</f>
        <v>6584.9</v>
      </c>
      <c r="J196" s="4">
        <f>J200</f>
        <v>6342.7</v>
      </c>
      <c r="K196" s="17">
        <f>K200</f>
        <v>6342.7</v>
      </c>
      <c r="L196" s="272">
        <f t="shared" si="82"/>
        <v>72.866070813133277</v>
      </c>
      <c r="M196" s="17">
        <f t="shared" si="90"/>
        <v>-2361.9000000000005</v>
      </c>
      <c r="N196" s="272">
        <f t="shared" si="83"/>
        <v>72.866070813133277</v>
      </c>
      <c r="O196" s="17">
        <f t="shared" si="91"/>
        <v>-2361.9000000000005</v>
      </c>
      <c r="P196" s="1203"/>
    </row>
    <row r="197" spans="1:16" ht="31.5" customHeight="1">
      <c r="A197" s="1265"/>
      <c r="B197" s="1268"/>
      <c r="C197" s="1251"/>
      <c r="D197" s="1253"/>
      <c r="E197" s="1256"/>
      <c r="F197" s="1259"/>
      <c r="G197" s="896" t="s">
        <v>22</v>
      </c>
      <c r="H197" s="260">
        <f t="shared" ref="H197:K198" si="103">H201</f>
        <v>0</v>
      </c>
      <c r="I197" s="67">
        <f t="shared" si="103"/>
        <v>0</v>
      </c>
      <c r="J197" s="16">
        <f t="shared" si="103"/>
        <v>0</v>
      </c>
      <c r="K197" s="19">
        <f t="shared" si="103"/>
        <v>0</v>
      </c>
      <c r="L197" s="267">
        <v>0</v>
      </c>
      <c r="M197" s="19">
        <f t="shared" si="90"/>
        <v>0</v>
      </c>
      <c r="N197" s="267">
        <v>0</v>
      </c>
      <c r="O197" s="19">
        <f t="shared" si="91"/>
        <v>0</v>
      </c>
      <c r="P197" s="1203"/>
    </row>
    <row r="198" spans="1:16" ht="31.5" customHeight="1">
      <c r="A198" s="1266"/>
      <c r="B198" s="1269"/>
      <c r="C198" s="1251"/>
      <c r="D198" s="1254"/>
      <c r="E198" s="1257"/>
      <c r="F198" s="1260"/>
      <c r="G198" s="896" t="s">
        <v>23</v>
      </c>
      <c r="H198" s="260">
        <f t="shared" si="103"/>
        <v>0</v>
      </c>
      <c r="I198" s="67">
        <f t="shared" si="103"/>
        <v>0</v>
      </c>
      <c r="J198" s="16">
        <f t="shared" si="103"/>
        <v>0</v>
      </c>
      <c r="K198" s="16">
        <f t="shared" si="103"/>
        <v>0</v>
      </c>
      <c r="L198" s="267">
        <v>0</v>
      </c>
      <c r="M198" s="19">
        <f t="shared" si="90"/>
        <v>0</v>
      </c>
      <c r="N198" s="267">
        <v>0</v>
      </c>
      <c r="O198" s="19">
        <f t="shared" si="91"/>
        <v>0</v>
      </c>
      <c r="P198" s="1204"/>
    </row>
    <row r="199" spans="1:16" ht="27.75" customHeight="1">
      <c r="A199" s="1205" t="s">
        <v>49</v>
      </c>
      <c r="B199" s="1207" t="s">
        <v>598</v>
      </c>
      <c r="C199" s="1230" t="s">
        <v>19</v>
      </c>
      <c r="D199" s="1270" t="s">
        <v>19</v>
      </c>
      <c r="E199" s="1271" t="s">
        <v>19</v>
      </c>
      <c r="F199" s="1272" t="s">
        <v>19</v>
      </c>
      <c r="G199" s="59" t="s">
        <v>20</v>
      </c>
      <c r="H199" s="234">
        <f>H200+H201+H202</f>
        <v>8704.6</v>
      </c>
      <c r="I199" s="53">
        <f>I200+I201+I202</f>
        <v>6584.9</v>
      </c>
      <c r="J199" s="3">
        <f>J200+J201+J202</f>
        <v>6342.7</v>
      </c>
      <c r="K199" s="3">
        <f>K200+K201+K202</f>
        <v>6342.7</v>
      </c>
      <c r="L199" s="271">
        <f t="shared" si="82"/>
        <v>72.866070813133277</v>
      </c>
      <c r="M199" s="31">
        <f t="shared" si="90"/>
        <v>-2361.9000000000005</v>
      </c>
      <c r="N199" s="271">
        <f t="shared" si="83"/>
        <v>72.866070813133277</v>
      </c>
      <c r="O199" s="31">
        <f t="shared" si="91"/>
        <v>-2361.9000000000005</v>
      </c>
      <c r="P199" s="1222"/>
    </row>
    <row r="200" spans="1:16" ht="23.25" customHeight="1">
      <c r="A200" s="1195"/>
      <c r="B200" s="1197"/>
      <c r="C200" s="1230"/>
      <c r="D200" s="1184"/>
      <c r="E200" s="1187"/>
      <c r="F200" s="1273"/>
      <c r="G200" s="1071" t="s">
        <v>21</v>
      </c>
      <c r="H200" s="235">
        <f>H209</f>
        <v>8704.6</v>
      </c>
      <c r="I200" s="54">
        <f>I209</f>
        <v>6584.9</v>
      </c>
      <c r="J200" s="4">
        <f>J209</f>
        <v>6342.7</v>
      </c>
      <c r="K200" s="17">
        <f>K209</f>
        <v>6342.7</v>
      </c>
      <c r="L200" s="272">
        <f t="shared" si="82"/>
        <v>72.866070813133277</v>
      </c>
      <c r="M200" s="17">
        <f t="shared" si="90"/>
        <v>-2361.9000000000005</v>
      </c>
      <c r="N200" s="272">
        <f t="shared" si="83"/>
        <v>72.866070813133277</v>
      </c>
      <c r="O200" s="17">
        <f t="shared" si="91"/>
        <v>-2361.9000000000005</v>
      </c>
      <c r="P200" s="1203"/>
    </row>
    <row r="201" spans="1:16" ht="23.25" customHeight="1">
      <c r="A201" s="1195"/>
      <c r="B201" s="1197"/>
      <c r="C201" s="1230"/>
      <c r="D201" s="1184"/>
      <c r="E201" s="1187"/>
      <c r="F201" s="1273"/>
      <c r="G201" s="1071" t="s">
        <v>22</v>
      </c>
      <c r="H201" s="260">
        <f t="shared" ref="H201:K202" si="104">H210</f>
        <v>0</v>
      </c>
      <c r="I201" s="67">
        <f t="shared" si="104"/>
        <v>0</v>
      </c>
      <c r="J201" s="16">
        <f t="shared" si="104"/>
        <v>0</v>
      </c>
      <c r="K201" s="19">
        <f t="shared" si="104"/>
        <v>0</v>
      </c>
      <c r="L201" s="267">
        <v>0</v>
      </c>
      <c r="M201" s="19">
        <f t="shared" si="90"/>
        <v>0</v>
      </c>
      <c r="N201" s="267">
        <v>0</v>
      </c>
      <c r="O201" s="19">
        <f t="shared" si="91"/>
        <v>0</v>
      </c>
      <c r="P201" s="1203"/>
    </row>
    <row r="202" spans="1:16" ht="23.25" customHeight="1">
      <c r="A202" s="1195"/>
      <c r="B202" s="1198"/>
      <c r="C202" s="1230"/>
      <c r="D202" s="1185"/>
      <c r="E202" s="1188"/>
      <c r="F202" s="1274"/>
      <c r="G202" s="1071" t="s">
        <v>23</v>
      </c>
      <c r="H202" s="260">
        <f t="shared" si="104"/>
        <v>0</v>
      </c>
      <c r="I202" s="67">
        <f t="shared" si="104"/>
        <v>0</v>
      </c>
      <c r="J202" s="16">
        <f t="shared" si="104"/>
        <v>0</v>
      </c>
      <c r="K202" s="16">
        <f t="shared" si="104"/>
        <v>0</v>
      </c>
      <c r="L202" s="267">
        <v>0</v>
      </c>
      <c r="M202" s="19">
        <f t="shared" si="90"/>
        <v>0</v>
      </c>
      <c r="N202" s="267">
        <v>0</v>
      </c>
      <c r="O202" s="19">
        <f t="shared" si="91"/>
        <v>0</v>
      </c>
      <c r="P202" s="1204"/>
    </row>
    <row r="203" spans="1:16">
      <c r="A203" s="1195"/>
      <c r="B203" s="1261" t="s">
        <v>797</v>
      </c>
      <c r="C203" s="1262"/>
      <c r="D203" s="1262"/>
      <c r="E203" s="1262"/>
      <c r="F203" s="1262"/>
      <c r="G203" s="1262"/>
      <c r="H203" s="1262"/>
      <c r="I203" s="1262"/>
      <c r="J203" s="1262"/>
      <c r="K203" s="1262"/>
      <c r="L203" s="1262"/>
      <c r="M203" s="1262"/>
      <c r="N203" s="1262"/>
      <c r="O203" s="1262"/>
      <c r="P203" s="1263"/>
    </row>
    <row r="204" spans="1:16" ht="27.75" customHeight="1">
      <c r="A204" s="1195"/>
      <c r="B204" s="1240" t="s">
        <v>798</v>
      </c>
      <c r="C204" s="1243" t="s">
        <v>19</v>
      </c>
      <c r="D204" s="1210" t="s">
        <v>19</v>
      </c>
      <c r="E204" s="1213" t="s">
        <v>19</v>
      </c>
      <c r="F204" s="1243" t="s">
        <v>19</v>
      </c>
      <c r="G204" s="721" t="s">
        <v>20</v>
      </c>
      <c r="H204" s="189">
        <f>H205+H206+H207</f>
        <v>0</v>
      </c>
      <c r="I204" s="173">
        <f>I205+I206+I207</f>
        <v>0</v>
      </c>
      <c r="J204" s="130">
        <f>J205+J206+J207</f>
        <v>0</v>
      </c>
      <c r="K204" s="130">
        <f>K205+K206+K207</f>
        <v>0</v>
      </c>
      <c r="L204" s="299">
        <v>0</v>
      </c>
      <c r="M204" s="143">
        <f t="shared" ref="M204:M207" si="105">J204-H204</f>
        <v>0</v>
      </c>
      <c r="N204" s="299">
        <v>0</v>
      </c>
      <c r="O204" s="143">
        <f t="shared" ref="O204:O207" si="106">K204-H204</f>
        <v>0</v>
      </c>
      <c r="P204" s="1246"/>
    </row>
    <row r="205" spans="1:16" ht="16.5" customHeight="1">
      <c r="A205" s="1195"/>
      <c r="B205" s="1241"/>
      <c r="C205" s="1244"/>
      <c r="D205" s="1211"/>
      <c r="E205" s="1214"/>
      <c r="F205" s="1244"/>
      <c r="G205" s="722" t="s">
        <v>21</v>
      </c>
      <c r="H205" s="186">
        <f>H214</f>
        <v>0</v>
      </c>
      <c r="I205" s="170">
        <f>I214</f>
        <v>0</v>
      </c>
      <c r="J205" s="170">
        <f t="shared" ref="J205:K207" si="107">J214</f>
        <v>0</v>
      </c>
      <c r="K205" s="170">
        <f t="shared" si="107"/>
        <v>0</v>
      </c>
      <c r="L205" s="269">
        <v>0</v>
      </c>
      <c r="M205" s="106">
        <f t="shared" si="105"/>
        <v>0</v>
      </c>
      <c r="N205" s="269">
        <v>0</v>
      </c>
      <c r="O205" s="106">
        <f t="shared" si="106"/>
        <v>0</v>
      </c>
      <c r="P205" s="1247"/>
    </row>
    <row r="206" spans="1:16" ht="16.5" customHeight="1">
      <c r="A206" s="1195"/>
      <c r="B206" s="1241"/>
      <c r="C206" s="1244"/>
      <c r="D206" s="1211"/>
      <c r="E206" s="1214"/>
      <c r="F206" s="1244"/>
      <c r="G206" s="722" t="s">
        <v>22</v>
      </c>
      <c r="H206" s="186">
        <f t="shared" ref="H206:I207" si="108">H215</f>
        <v>0</v>
      </c>
      <c r="I206" s="170">
        <f t="shared" si="108"/>
        <v>0</v>
      </c>
      <c r="J206" s="170">
        <f t="shared" si="107"/>
        <v>0</v>
      </c>
      <c r="K206" s="170">
        <f t="shared" si="107"/>
        <v>0</v>
      </c>
      <c r="L206" s="269">
        <v>0</v>
      </c>
      <c r="M206" s="106">
        <f t="shared" si="105"/>
        <v>0</v>
      </c>
      <c r="N206" s="269">
        <v>0</v>
      </c>
      <c r="O206" s="106">
        <f t="shared" si="106"/>
        <v>0</v>
      </c>
      <c r="P206" s="1247"/>
    </row>
    <row r="207" spans="1:16" ht="16.5" customHeight="1">
      <c r="A207" s="1196"/>
      <c r="B207" s="1242"/>
      <c r="C207" s="1245"/>
      <c r="D207" s="1212"/>
      <c r="E207" s="1215"/>
      <c r="F207" s="1245"/>
      <c r="G207" s="722" t="s">
        <v>23</v>
      </c>
      <c r="H207" s="186">
        <f t="shared" si="108"/>
        <v>0</v>
      </c>
      <c r="I207" s="170">
        <f t="shared" si="108"/>
        <v>0</v>
      </c>
      <c r="J207" s="170">
        <f t="shared" si="107"/>
        <v>0</v>
      </c>
      <c r="K207" s="170">
        <f t="shared" si="107"/>
        <v>0</v>
      </c>
      <c r="L207" s="269">
        <v>0</v>
      </c>
      <c r="M207" s="106">
        <f t="shared" si="105"/>
        <v>0</v>
      </c>
      <c r="N207" s="269">
        <v>0</v>
      </c>
      <c r="O207" s="106">
        <f t="shared" si="106"/>
        <v>0</v>
      </c>
      <c r="P207" s="1248"/>
    </row>
    <row r="208" spans="1:16" ht="33.75" customHeight="1">
      <c r="A208" s="1205" t="s">
        <v>50</v>
      </c>
      <c r="B208" s="1207" t="s">
        <v>51</v>
      </c>
      <c r="C208" s="1230" t="s">
        <v>19</v>
      </c>
      <c r="D208" s="1183">
        <v>43831</v>
      </c>
      <c r="E208" s="1186">
        <v>44196</v>
      </c>
      <c r="F208" s="1231" t="s">
        <v>1112</v>
      </c>
      <c r="G208" s="59" t="s">
        <v>20</v>
      </c>
      <c r="H208" s="234">
        <f>H209+H210+H211</f>
        <v>8704.6</v>
      </c>
      <c r="I208" s="53">
        <f>I209+I210+I211</f>
        <v>6584.9</v>
      </c>
      <c r="J208" s="3">
        <f>J209+J210+J211</f>
        <v>6342.7</v>
      </c>
      <c r="K208" s="3">
        <f>K209+K210+K211</f>
        <v>6342.7</v>
      </c>
      <c r="L208" s="271">
        <f t="shared" si="82"/>
        <v>72.866070813133277</v>
      </c>
      <c r="M208" s="31">
        <f t="shared" si="90"/>
        <v>-2361.9000000000005</v>
      </c>
      <c r="N208" s="271">
        <f t="shared" si="83"/>
        <v>72.866070813133277</v>
      </c>
      <c r="O208" s="31">
        <f t="shared" si="91"/>
        <v>-2361.9000000000005</v>
      </c>
      <c r="P208" s="1222"/>
    </row>
    <row r="209" spans="1:16" ht="23.25" customHeight="1">
      <c r="A209" s="1195"/>
      <c r="B209" s="1197"/>
      <c r="C209" s="1230"/>
      <c r="D209" s="1184"/>
      <c r="E209" s="1187"/>
      <c r="F209" s="1232"/>
      <c r="G209" s="1173" t="s">
        <v>21</v>
      </c>
      <c r="H209" s="903">
        <v>8704.6</v>
      </c>
      <c r="I209" s="904">
        <v>6584.9</v>
      </c>
      <c r="J209" s="905">
        <v>6342.7</v>
      </c>
      <c r="K209" s="906">
        <v>6342.7</v>
      </c>
      <c r="L209" s="272">
        <f t="shared" si="82"/>
        <v>72.866070813133277</v>
      </c>
      <c r="M209" s="17">
        <f t="shared" si="90"/>
        <v>-2361.9000000000005</v>
      </c>
      <c r="N209" s="272">
        <f t="shared" si="83"/>
        <v>72.866070813133277</v>
      </c>
      <c r="O209" s="17">
        <f t="shared" si="91"/>
        <v>-2361.9000000000005</v>
      </c>
      <c r="P209" s="1203"/>
    </row>
    <row r="210" spans="1:16" ht="23.25" customHeight="1">
      <c r="A210" s="1195"/>
      <c r="B210" s="1197"/>
      <c r="C210" s="1230"/>
      <c r="D210" s="1184"/>
      <c r="E210" s="1187"/>
      <c r="F210" s="1232"/>
      <c r="G210" s="1173" t="s">
        <v>22</v>
      </c>
      <c r="H210" s="186">
        <v>0</v>
      </c>
      <c r="I210" s="170">
        <v>0</v>
      </c>
      <c r="J210" s="2">
        <v>0</v>
      </c>
      <c r="K210" s="106">
        <v>0</v>
      </c>
      <c r="L210" s="267">
        <v>0</v>
      </c>
      <c r="M210" s="19">
        <f t="shared" si="90"/>
        <v>0</v>
      </c>
      <c r="N210" s="267">
        <v>0</v>
      </c>
      <c r="O210" s="19">
        <f t="shared" si="91"/>
        <v>0</v>
      </c>
      <c r="P210" s="1203"/>
    </row>
    <row r="211" spans="1:16" ht="23.25" customHeight="1">
      <c r="A211" s="1195"/>
      <c r="B211" s="1198"/>
      <c r="C211" s="1230"/>
      <c r="D211" s="1185"/>
      <c r="E211" s="1188"/>
      <c r="F211" s="1233"/>
      <c r="G211" s="1173" t="s">
        <v>23</v>
      </c>
      <c r="H211" s="260">
        <v>0</v>
      </c>
      <c r="I211" s="67">
        <v>0</v>
      </c>
      <c r="J211" s="16">
        <v>0</v>
      </c>
      <c r="K211" s="16">
        <v>0</v>
      </c>
      <c r="L211" s="267">
        <v>0</v>
      </c>
      <c r="M211" s="19">
        <f t="shared" si="90"/>
        <v>0</v>
      </c>
      <c r="N211" s="267">
        <v>0</v>
      </c>
      <c r="O211" s="19">
        <f t="shared" si="91"/>
        <v>0</v>
      </c>
      <c r="P211" s="1204"/>
    </row>
    <row r="212" spans="1:16">
      <c r="A212" s="1195"/>
      <c r="B212" s="1348" t="s">
        <v>797</v>
      </c>
      <c r="C212" s="1349"/>
      <c r="D212" s="1349"/>
      <c r="E212" s="1349"/>
      <c r="F212" s="1349"/>
      <c r="G212" s="1349"/>
      <c r="H212" s="1349"/>
      <c r="I212" s="1349"/>
      <c r="J212" s="1349"/>
      <c r="K212" s="1349"/>
      <c r="L212" s="1349"/>
      <c r="M212" s="1349"/>
      <c r="N212" s="1349"/>
      <c r="O212" s="1349"/>
      <c r="P212" s="1350"/>
    </row>
    <row r="213" spans="1:16" ht="27.75" customHeight="1">
      <c r="A213" s="1195"/>
      <c r="B213" s="1240" t="s">
        <v>798</v>
      </c>
      <c r="C213" s="1243" t="s">
        <v>19</v>
      </c>
      <c r="D213" s="1210" t="s">
        <v>19</v>
      </c>
      <c r="E213" s="1213" t="s">
        <v>19</v>
      </c>
      <c r="F213" s="1243" t="s">
        <v>19</v>
      </c>
      <c r="G213" s="721" t="s">
        <v>20</v>
      </c>
      <c r="H213" s="189">
        <f>H214+H215+H216</f>
        <v>0</v>
      </c>
      <c r="I213" s="173">
        <f>I214+I215+I216</f>
        <v>0</v>
      </c>
      <c r="J213" s="130">
        <f>J214+J215+J216</f>
        <v>0</v>
      </c>
      <c r="K213" s="130">
        <f>K214+K215+K216</f>
        <v>0</v>
      </c>
      <c r="L213" s="299">
        <v>0</v>
      </c>
      <c r="M213" s="143">
        <f t="shared" ref="M213:M216" si="109">J213-H213</f>
        <v>0</v>
      </c>
      <c r="N213" s="299">
        <v>0</v>
      </c>
      <c r="O213" s="143">
        <f t="shared" ref="O213:O216" si="110">K213-H213</f>
        <v>0</v>
      </c>
      <c r="P213" s="1246"/>
    </row>
    <row r="214" spans="1:16" ht="19.5" customHeight="1">
      <c r="A214" s="1195"/>
      <c r="B214" s="1241"/>
      <c r="C214" s="1244"/>
      <c r="D214" s="1211"/>
      <c r="E214" s="1214"/>
      <c r="F214" s="1244"/>
      <c r="G214" s="722" t="s">
        <v>21</v>
      </c>
      <c r="H214" s="915">
        <v>0</v>
      </c>
      <c r="I214" s="916">
        <v>0</v>
      </c>
      <c r="J214" s="917">
        <v>0</v>
      </c>
      <c r="K214" s="918">
        <v>0</v>
      </c>
      <c r="L214" s="269">
        <v>0</v>
      </c>
      <c r="M214" s="106">
        <v>0</v>
      </c>
      <c r="N214" s="269">
        <v>0</v>
      </c>
      <c r="O214" s="106">
        <v>0</v>
      </c>
      <c r="P214" s="1247"/>
    </row>
    <row r="215" spans="1:16" ht="19.5" customHeight="1">
      <c r="A215" s="1195"/>
      <c r="B215" s="1241"/>
      <c r="C215" s="1244"/>
      <c r="D215" s="1211"/>
      <c r="E215" s="1214"/>
      <c r="F215" s="1244"/>
      <c r="G215" s="722" t="s">
        <v>22</v>
      </c>
      <c r="H215" s="915">
        <v>0</v>
      </c>
      <c r="I215" s="916">
        <v>0</v>
      </c>
      <c r="J215" s="917">
        <v>0</v>
      </c>
      <c r="K215" s="918">
        <v>0</v>
      </c>
      <c r="L215" s="269">
        <v>0</v>
      </c>
      <c r="M215" s="106">
        <v>0</v>
      </c>
      <c r="N215" s="269">
        <v>0</v>
      </c>
      <c r="O215" s="106">
        <v>0</v>
      </c>
      <c r="P215" s="1247"/>
    </row>
    <row r="216" spans="1:16" ht="19.5" customHeight="1" thickBot="1">
      <c r="A216" s="1206"/>
      <c r="B216" s="1344"/>
      <c r="C216" s="1463"/>
      <c r="D216" s="1727"/>
      <c r="E216" s="2275"/>
      <c r="F216" s="1463"/>
      <c r="G216" s="726" t="s">
        <v>23</v>
      </c>
      <c r="H216" s="188">
        <v>0</v>
      </c>
      <c r="I216" s="172">
        <v>0</v>
      </c>
      <c r="J216" s="131">
        <v>0</v>
      </c>
      <c r="K216" s="131">
        <v>0</v>
      </c>
      <c r="L216" s="678">
        <v>0</v>
      </c>
      <c r="M216" s="142">
        <f t="shared" si="109"/>
        <v>0</v>
      </c>
      <c r="N216" s="678">
        <v>0</v>
      </c>
      <c r="O216" s="142">
        <f t="shared" si="110"/>
        <v>0</v>
      </c>
      <c r="P216" s="2276"/>
    </row>
    <row r="217" spans="1:16" ht="28.5" customHeight="1">
      <c r="A217" s="1309" t="s">
        <v>52</v>
      </c>
      <c r="B217" s="1311" t="s">
        <v>497</v>
      </c>
      <c r="C217" s="1313" t="s">
        <v>620</v>
      </c>
      <c r="D217" s="1315" t="s">
        <v>19</v>
      </c>
      <c r="E217" s="1318" t="s">
        <v>19</v>
      </c>
      <c r="F217" s="1321" t="s">
        <v>19</v>
      </c>
      <c r="G217" s="58" t="s">
        <v>20</v>
      </c>
      <c r="H217" s="181">
        <f>H218+H219+H220</f>
        <v>50645.9</v>
      </c>
      <c r="I217" s="51">
        <f>I218+I219+I220</f>
        <v>17882.199999999997</v>
      </c>
      <c r="J217" s="12">
        <f>J218+J219+J220</f>
        <v>17882.199999999997</v>
      </c>
      <c r="K217" s="12">
        <f>K218+K219+K220</f>
        <v>17882.199999999997</v>
      </c>
      <c r="L217" s="33">
        <f t="shared" si="82"/>
        <v>35.308287541538405</v>
      </c>
      <c r="M217" s="28">
        <f t="shared" si="90"/>
        <v>-32763.700000000004</v>
      </c>
      <c r="N217" s="33">
        <f t="shared" si="83"/>
        <v>35.308287541538405</v>
      </c>
      <c r="O217" s="28">
        <f t="shared" si="91"/>
        <v>-32763.700000000004</v>
      </c>
      <c r="P217" s="1324"/>
    </row>
    <row r="218" spans="1:16" ht="20.25" customHeight="1">
      <c r="A218" s="1310"/>
      <c r="B218" s="1312"/>
      <c r="C218" s="1314"/>
      <c r="D218" s="1316"/>
      <c r="E218" s="1319"/>
      <c r="F218" s="1322"/>
      <c r="G218" s="60" t="s">
        <v>21</v>
      </c>
      <c r="H218" s="182">
        <f t="shared" ref="H218:K220" si="111">H222</f>
        <v>6870.0999999999995</v>
      </c>
      <c r="I218" s="55">
        <f t="shared" si="111"/>
        <v>4735.8999999999987</v>
      </c>
      <c r="J218" s="13">
        <f t="shared" si="111"/>
        <v>4735.8999999999987</v>
      </c>
      <c r="K218" s="13">
        <f t="shared" si="111"/>
        <v>4735.8999999999987</v>
      </c>
      <c r="L218" s="280">
        <f t="shared" si="82"/>
        <v>68.934950000727781</v>
      </c>
      <c r="M218" s="34">
        <f t="shared" si="90"/>
        <v>-2134.2000000000007</v>
      </c>
      <c r="N218" s="280">
        <f t="shared" si="83"/>
        <v>68.934950000727781</v>
      </c>
      <c r="O218" s="34">
        <f t="shared" si="91"/>
        <v>-2134.2000000000007</v>
      </c>
      <c r="P218" s="1325"/>
    </row>
    <row r="219" spans="1:16" ht="20.25" customHeight="1">
      <c r="A219" s="1310"/>
      <c r="B219" s="1312"/>
      <c r="C219" s="1314"/>
      <c r="D219" s="1316"/>
      <c r="E219" s="1319"/>
      <c r="F219" s="1322"/>
      <c r="G219" s="60" t="s">
        <v>22</v>
      </c>
      <c r="H219" s="182">
        <f t="shared" si="111"/>
        <v>43775.8</v>
      </c>
      <c r="I219" s="55">
        <f t="shared" si="111"/>
        <v>13146.3</v>
      </c>
      <c r="J219" s="13">
        <f t="shared" si="111"/>
        <v>13146.3</v>
      </c>
      <c r="K219" s="13">
        <f t="shared" si="111"/>
        <v>13146.3</v>
      </c>
      <c r="L219" s="280">
        <f t="shared" si="82"/>
        <v>30.030976018713535</v>
      </c>
      <c r="M219" s="34">
        <f t="shared" si="90"/>
        <v>-30629.500000000004</v>
      </c>
      <c r="N219" s="280">
        <f t="shared" si="83"/>
        <v>30.030976018713535</v>
      </c>
      <c r="O219" s="34">
        <f t="shared" si="91"/>
        <v>-30629.500000000004</v>
      </c>
      <c r="P219" s="1325"/>
    </row>
    <row r="220" spans="1:16" ht="20.25" customHeight="1">
      <c r="A220" s="1310"/>
      <c r="B220" s="1312"/>
      <c r="C220" s="1314"/>
      <c r="D220" s="1317"/>
      <c r="E220" s="1320"/>
      <c r="F220" s="1323"/>
      <c r="G220" s="60" t="s">
        <v>23</v>
      </c>
      <c r="H220" s="183">
        <f t="shared" si="111"/>
        <v>0</v>
      </c>
      <c r="I220" s="65">
        <f t="shared" si="111"/>
        <v>0</v>
      </c>
      <c r="J220" s="14">
        <f t="shared" si="111"/>
        <v>0</v>
      </c>
      <c r="K220" s="14">
        <f t="shared" si="111"/>
        <v>0</v>
      </c>
      <c r="L220" s="522">
        <v>0</v>
      </c>
      <c r="M220" s="523">
        <f t="shared" si="90"/>
        <v>0</v>
      </c>
      <c r="N220" s="522">
        <v>0</v>
      </c>
      <c r="O220" s="523">
        <f t="shared" si="91"/>
        <v>0</v>
      </c>
      <c r="P220" s="1326"/>
    </row>
    <row r="221" spans="1:16" ht="42" customHeight="1">
      <c r="A221" s="1291" t="s">
        <v>53</v>
      </c>
      <c r="B221" s="1327" t="s">
        <v>599</v>
      </c>
      <c r="C221" s="1292" t="s">
        <v>19</v>
      </c>
      <c r="D221" s="1252" t="s">
        <v>19</v>
      </c>
      <c r="E221" s="1255" t="s">
        <v>19</v>
      </c>
      <c r="F221" s="1258" t="s">
        <v>19</v>
      </c>
      <c r="G221" s="59" t="s">
        <v>20</v>
      </c>
      <c r="H221" s="234">
        <f>H222+H223+H224</f>
        <v>50645.9</v>
      </c>
      <c r="I221" s="53">
        <f>I222+I223+I224</f>
        <v>17882.199999999997</v>
      </c>
      <c r="J221" s="3">
        <f>J222+J223+J224</f>
        <v>17882.199999999997</v>
      </c>
      <c r="K221" s="3">
        <f>K222+K223+K224</f>
        <v>17882.199999999997</v>
      </c>
      <c r="L221" s="271">
        <f t="shared" si="82"/>
        <v>35.308287541538405</v>
      </c>
      <c r="M221" s="31">
        <f t="shared" si="90"/>
        <v>-32763.700000000004</v>
      </c>
      <c r="N221" s="271">
        <f t="shared" si="83"/>
        <v>35.308287541538405</v>
      </c>
      <c r="O221" s="31">
        <f t="shared" si="91"/>
        <v>-32763.700000000004</v>
      </c>
      <c r="P221" s="1351"/>
    </row>
    <row r="222" spans="1:16" ht="20.25" customHeight="1">
      <c r="A222" s="1265"/>
      <c r="B222" s="1328"/>
      <c r="C222" s="1293"/>
      <c r="D222" s="1253"/>
      <c r="E222" s="1256"/>
      <c r="F222" s="1259"/>
      <c r="G222" s="896" t="s">
        <v>21</v>
      </c>
      <c r="H222" s="235">
        <f>H226+H618+H626</f>
        <v>6870.0999999999995</v>
      </c>
      <c r="I222" s="353">
        <f t="shared" ref="I222:K222" si="112">I226+I618+I626</f>
        <v>4735.8999999999987</v>
      </c>
      <c r="J222" s="4">
        <f t="shared" si="112"/>
        <v>4735.8999999999987</v>
      </c>
      <c r="K222" s="354">
        <f t="shared" si="112"/>
        <v>4735.8999999999987</v>
      </c>
      <c r="L222" s="272">
        <f t="shared" si="82"/>
        <v>68.934950000727781</v>
      </c>
      <c r="M222" s="17">
        <f t="shared" si="90"/>
        <v>-2134.2000000000007</v>
      </c>
      <c r="N222" s="272">
        <f t="shared" si="83"/>
        <v>68.934950000727781</v>
      </c>
      <c r="O222" s="17">
        <f t="shared" si="91"/>
        <v>-2134.2000000000007</v>
      </c>
      <c r="P222" s="1352"/>
    </row>
    <row r="223" spans="1:16" ht="20.25" customHeight="1">
      <c r="A223" s="1265"/>
      <c r="B223" s="1328"/>
      <c r="C223" s="1293"/>
      <c r="D223" s="1253"/>
      <c r="E223" s="1256"/>
      <c r="F223" s="1259"/>
      <c r="G223" s="896" t="s">
        <v>22</v>
      </c>
      <c r="H223" s="235">
        <f t="shared" ref="H223:K224" si="113">H227+H619+H627</f>
        <v>43775.8</v>
      </c>
      <c r="I223" s="353">
        <f t="shared" si="113"/>
        <v>13146.3</v>
      </c>
      <c r="J223" s="4">
        <f t="shared" si="113"/>
        <v>13146.3</v>
      </c>
      <c r="K223" s="354">
        <f t="shared" si="113"/>
        <v>13146.3</v>
      </c>
      <c r="L223" s="272">
        <f t="shared" si="82"/>
        <v>30.030976018713535</v>
      </c>
      <c r="M223" s="17">
        <f t="shared" si="90"/>
        <v>-30629.500000000004</v>
      </c>
      <c r="N223" s="272">
        <f t="shared" si="83"/>
        <v>30.030976018713535</v>
      </c>
      <c r="O223" s="17">
        <f t="shared" si="91"/>
        <v>-30629.500000000004</v>
      </c>
      <c r="P223" s="1352"/>
    </row>
    <row r="224" spans="1:16" ht="20.25" customHeight="1">
      <c r="A224" s="1266"/>
      <c r="B224" s="1329"/>
      <c r="C224" s="1294"/>
      <c r="D224" s="1254"/>
      <c r="E224" s="1257"/>
      <c r="F224" s="1260"/>
      <c r="G224" s="896" t="s">
        <v>23</v>
      </c>
      <c r="H224" s="260">
        <f t="shared" si="113"/>
        <v>0</v>
      </c>
      <c r="I224" s="355">
        <f t="shared" si="113"/>
        <v>0</v>
      </c>
      <c r="J224" s="16">
        <f t="shared" si="113"/>
        <v>0</v>
      </c>
      <c r="K224" s="356">
        <f t="shared" si="113"/>
        <v>0</v>
      </c>
      <c r="L224" s="524">
        <v>0</v>
      </c>
      <c r="M224" s="20">
        <f t="shared" si="90"/>
        <v>0</v>
      </c>
      <c r="N224" s="524">
        <v>0</v>
      </c>
      <c r="O224" s="20">
        <f t="shared" si="91"/>
        <v>0</v>
      </c>
      <c r="P224" s="1353"/>
    </row>
    <row r="225" spans="1:16" ht="28.5" customHeight="1">
      <c r="A225" s="1205" t="s">
        <v>54</v>
      </c>
      <c r="B225" s="1207" t="s">
        <v>600</v>
      </c>
      <c r="C225" s="1180" t="s">
        <v>19</v>
      </c>
      <c r="D225" s="1270" t="s">
        <v>19</v>
      </c>
      <c r="E225" s="1271" t="s">
        <v>19</v>
      </c>
      <c r="F225" s="1272" t="s">
        <v>19</v>
      </c>
      <c r="G225" s="59" t="s">
        <v>20</v>
      </c>
      <c r="H225" s="234">
        <f>H226+H227+H228</f>
        <v>49133.4</v>
      </c>
      <c r="I225" s="53">
        <f>I226+I227+I228</f>
        <v>16369.699999999999</v>
      </c>
      <c r="J225" s="3">
        <f>J226+J227+J228</f>
        <v>16369.699999999999</v>
      </c>
      <c r="K225" s="3">
        <f>K226+K227+K228</f>
        <v>16369.699999999999</v>
      </c>
      <c r="L225" s="271">
        <f t="shared" si="82"/>
        <v>33.316847602649112</v>
      </c>
      <c r="M225" s="31">
        <f t="shared" ref="M225:M644" si="114">J225-H225</f>
        <v>-32763.700000000004</v>
      </c>
      <c r="N225" s="271">
        <f t="shared" si="83"/>
        <v>33.316847602649112</v>
      </c>
      <c r="O225" s="31">
        <f t="shared" ref="O225:O644" si="115">K225-H225</f>
        <v>-32763.700000000004</v>
      </c>
      <c r="P225" s="1203"/>
    </row>
    <row r="226" spans="1:16" ht="20.25" customHeight="1">
      <c r="A226" s="1195"/>
      <c r="B226" s="1197"/>
      <c r="C226" s="1181"/>
      <c r="D226" s="1184"/>
      <c r="E226" s="1187"/>
      <c r="F226" s="1273"/>
      <c r="G226" s="896" t="s">
        <v>21</v>
      </c>
      <c r="H226" s="235">
        <f>H230</f>
        <v>6794.4</v>
      </c>
      <c r="I226" s="54">
        <f>I230</f>
        <v>4660.1999999999989</v>
      </c>
      <c r="J226" s="4">
        <f>J230</f>
        <v>4660.1999999999989</v>
      </c>
      <c r="K226" s="4">
        <f>K230</f>
        <v>4660.1999999999989</v>
      </c>
      <c r="L226" s="272">
        <f t="shared" si="82"/>
        <v>68.588837866478258</v>
      </c>
      <c r="M226" s="17">
        <f t="shared" si="114"/>
        <v>-2134.2000000000007</v>
      </c>
      <c r="N226" s="272">
        <f t="shared" si="83"/>
        <v>68.588837866478258</v>
      </c>
      <c r="O226" s="17">
        <f t="shared" si="115"/>
        <v>-2134.2000000000007</v>
      </c>
      <c r="P226" s="1203"/>
    </row>
    <row r="227" spans="1:16" ht="20.25" customHeight="1">
      <c r="A227" s="1195"/>
      <c r="B227" s="1197"/>
      <c r="C227" s="1181"/>
      <c r="D227" s="1184"/>
      <c r="E227" s="1187"/>
      <c r="F227" s="1273"/>
      <c r="G227" s="896" t="s">
        <v>22</v>
      </c>
      <c r="H227" s="235">
        <f t="shared" ref="H227:K228" si="116">H231</f>
        <v>42339</v>
      </c>
      <c r="I227" s="54">
        <f t="shared" si="116"/>
        <v>11709.5</v>
      </c>
      <c r="J227" s="4">
        <f t="shared" si="116"/>
        <v>11709.5</v>
      </c>
      <c r="K227" s="4">
        <f t="shared" si="116"/>
        <v>11709.5</v>
      </c>
      <c r="L227" s="272">
        <f t="shared" si="82"/>
        <v>27.65653416471811</v>
      </c>
      <c r="M227" s="17">
        <f t="shared" si="114"/>
        <v>-30629.5</v>
      </c>
      <c r="N227" s="272">
        <f t="shared" si="83"/>
        <v>27.65653416471811</v>
      </c>
      <c r="O227" s="17">
        <f t="shared" si="115"/>
        <v>-30629.5</v>
      </c>
      <c r="P227" s="1203"/>
    </row>
    <row r="228" spans="1:16" ht="20.25" customHeight="1">
      <c r="A228" s="1196"/>
      <c r="B228" s="1198"/>
      <c r="C228" s="1182"/>
      <c r="D228" s="1185"/>
      <c r="E228" s="1188"/>
      <c r="F228" s="1274"/>
      <c r="G228" s="896" t="s">
        <v>23</v>
      </c>
      <c r="H228" s="260">
        <f t="shared" si="116"/>
        <v>0</v>
      </c>
      <c r="I228" s="67">
        <f t="shared" si="116"/>
        <v>0</v>
      </c>
      <c r="J228" s="16">
        <f t="shared" si="116"/>
        <v>0</v>
      </c>
      <c r="K228" s="16">
        <f t="shared" si="116"/>
        <v>0</v>
      </c>
      <c r="L228" s="524">
        <v>0</v>
      </c>
      <c r="M228" s="20">
        <f t="shared" si="114"/>
        <v>0</v>
      </c>
      <c r="N228" s="524">
        <v>0</v>
      </c>
      <c r="O228" s="20">
        <f t="shared" si="115"/>
        <v>0</v>
      </c>
      <c r="P228" s="1204"/>
    </row>
    <row r="229" spans="1:16" ht="33" customHeight="1">
      <c r="A229" s="1205" t="s">
        <v>55</v>
      </c>
      <c r="B229" s="1207" t="s">
        <v>960</v>
      </c>
      <c r="C229" s="1180" t="s">
        <v>19</v>
      </c>
      <c r="D229" s="1270" t="s">
        <v>19</v>
      </c>
      <c r="E229" s="1271" t="s">
        <v>19</v>
      </c>
      <c r="F229" s="1272" t="s">
        <v>19</v>
      </c>
      <c r="G229" s="59" t="s">
        <v>20</v>
      </c>
      <c r="H229" s="234">
        <f>H230+H231+H232</f>
        <v>49133.4</v>
      </c>
      <c r="I229" s="367">
        <f>I230+I231+I232</f>
        <v>16369.699999999999</v>
      </c>
      <c r="J229" s="3">
        <f>J230+J231+J232</f>
        <v>16369.699999999999</v>
      </c>
      <c r="K229" s="53">
        <f>K230+K231+K232</f>
        <v>16369.699999999999</v>
      </c>
      <c r="L229" s="271">
        <f t="shared" si="82"/>
        <v>33.316847602649112</v>
      </c>
      <c r="M229" s="31">
        <f t="shared" si="114"/>
        <v>-32763.700000000004</v>
      </c>
      <c r="N229" s="271">
        <f t="shared" si="83"/>
        <v>33.316847602649112</v>
      </c>
      <c r="O229" s="31">
        <f t="shared" si="115"/>
        <v>-32763.700000000004</v>
      </c>
      <c r="P229" s="1222"/>
    </row>
    <row r="230" spans="1:16" ht="22.5" customHeight="1">
      <c r="A230" s="1195"/>
      <c r="B230" s="1197"/>
      <c r="C230" s="1181"/>
      <c r="D230" s="1184"/>
      <c r="E230" s="1187"/>
      <c r="F230" s="1273"/>
      <c r="G230" s="896" t="s">
        <v>21</v>
      </c>
      <c r="H230" s="353">
        <f>H234+H238+H242+H246+H250+H254+H258+H262+H266+H270+H274+H278+H282+H286+H290+H294+H298+H302+H306+H310+H314+H318+H322+H326+H330+H334+H338+H342+H346+H350+H354+H358+H362+H366+H370+H374+H378+H382+H386+H390+H394+H398+H402+H406+H410+H414+H418+H422+H426+H430+H434+H438+H442+H446+H450+H454+H458+H462+H466+H470+H474+H478+H482+H486+H490+H494+H498+H502+H506+H510+H514+H518+H522+H526+H530+H534+H538+H542+H546+H550+H554+H558+H562+H566+H570+H574+H578+H582+H586+H590+H594+H598+H602+H606+H610+H614</f>
        <v>6794.4</v>
      </c>
      <c r="I230" s="353">
        <f>I234+I238+I242+I246+I250+I254+I258+I262+I266+I270+I274+I278+I282+I286+I290+I294+I298+I302+I306+I310+I314+I318+I322+I326+I330+I334+I338+I342+I346+I350+I354+I358+I362+I366+I370+I374+I378+I382+I386+I390+I394+I398+I402+I406+I410+I414+I418+I422+I426+I430+I434+I438+I442+I446+I450+I454+I458+I462+I466+I470+I474+I478+I482+I486+I490+I494+I498+I502+I506+I510+I514+I518+I522+I526+I530+I534+I538+I542+I546+I550+I554+I558+I562+I566+I570+I574+I578+I582+I586+I590+I594+I598+I602+I606+I610+I614</f>
        <v>4660.1999999999989</v>
      </c>
      <c r="J230" s="4">
        <f t="shared" ref="J230:K230" si="117">J234+J238+J242+J246+J250+J254+J258+J262+J266+J270+J274+J278+J282+J286+J290+J294+J298+J302+J306+J310+J314+J318+J322+J326+J330+J334+J338+J342+J346+J350+J354+J358+J362+J366+J370+J374+J378+J382+J386+J390+J394+J398+J402+J406+J410+J414+J418+J422+J426+J430+J434+J438+J442+J446+J450+J454+J458+J462+J466+J470+J474+J478+J482+J486+J490+J494+J498+J502+J506+J510+J514+J518+J522+J526+J530+J534+J538+J542+J546+J550+J554+J558+J562+J566+J570+J574+J578+J582+J586+J590+J594+J598+J602+J606+J610+J614</f>
        <v>4660.1999999999989</v>
      </c>
      <c r="K230" s="551">
        <f t="shared" si="117"/>
        <v>4660.1999999999989</v>
      </c>
      <c r="L230" s="272">
        <f t="shared" si="82"/>
        <v>68.588837866478258</v>
      </c>
      <c r="M230" s="17">
        <f t="shared" si="114"/>
        <v>-2134.2000000000007</v>
      </c>
      <c r="N230" s="272">
        <f t="shared" si="83"/>
        <v>68.588837866478258</v>
      </c>
      <c r="O230" s="17">
        <f t="shared" si="115"/>
        <v>-2134.2000000000007</v>
      </c>
      <c r="P230" s="1203"/>
    </row>
    <row r="231" spans="1:16" ht="22.5" customHeight="1">
      <c r="A231" s="1195"/>
      <c r="B231" s="1197"/>
      <c r="C231" s="1181"/>
      <c r="D231" s="1184"/>
      <c r="E231" s="1187"/>
      <c r="F231" s="1273"/>
      <c r="G231" s="896" t="s">
        <v>22</v>
      </c>
      <c r="H231" s="353">
        <f t="shared" ref="H231" si="118">H235+H239+H243+H247+H251+H255+H259+H263+H267+H271+H275+H279+H283+H287+H291+H295+H299+H303+H307+H311+H315+H319+H323+H327+H331+H335+H339+H343+H347+H351+H355+H359+H363+H367+H371+H375+H379+H383+H387+H391+H395+H399+H403+H407+H411+H415+H419+H423+H427+H431+H435+H439+H443+H447+H451+H455+H459+H463+H467+H471+H475+H479+H483+H487+H491+H495+H499+H503+H507+H511+H515+H519+H523+H527+H531+H535+H539+H543+H547+H551+H555+H559+H563+H567+H571+H575+H579+H583+H587+H591+H595+H599+H603+H607+H611+H615</f>
        <v>42339</v>
      </c>
      <c r="I231" s="353">
        <f t="shared" ref="I231:K232" si="119">I235+I239+I243+I247+I251+I255+I259+I263+I267+I271+I275+I279+I283+I287+I291+I295+I299+I303+I307+I311+I315+I319+I323+I327+I331+I335+I339+I343+I347+I351+I355+I359+I363+I367+I371+I375+I379+I383+I387+I391+I395+I399+I403+I407+I411+I415+I419+I423+I427+I431+I435+I439+I443+I447+I451+I455+I459+I463+I467+I471+I475+I479+I483+I487+I491+I495+I499+I503+I507+I511+I515+I519+I523+I527+I531+I535+I539+I543+I547+I551+I555+I559+I563+I567+I571+I575+I579+I583+I587+I591+I595+I599+I603+I607+I611+I615</f>
        <v>11709.5</v>
      </c>
      <c r="J231" s="4">
        <f t="shared" si="119"/>
        <v>11709.5</v>
      </c>
      <c r="K231" s="551">
        <f t="shared" si="119"/>
        <v>11709.5</v>
      </c>
      <c r="L231" s="272">
        <f t="shared" si="82"/>
        <v>27.65653416471811</v>
      </c>
      <c r="M231" s="17">
        <f t="shared" si="114"/>
        <v>-30629.5</v>
      </c>
      <c r="N231" s="272">
        <f t="shared" si="83"/>
        <v>27.65653416471811</v>
      </c>
      <c r="O231" s="17">
        <f t="shared" si="115"/>
        <v>-30629.5</v>
      </c>
      <c r="P231" s="1203"/>
    </row>
    <row r="232" spans="1:16" ht="22.5" customHeight="1">
      <c r="A232" s="1196"/>
      <c r="B232" s="1198"/>
      <c r="C232" s="1182"/>
      <c r="D232" s="1185"/>
      <c r="E232" s="1188"/>
      <c r="F232" s="1274"/>
      <c r="G232" s="896" t="s">
        <v>23</v>
      </c>
      <c r="H232" s="1013">
        <f t="shared" ref="H232" si="120">H236+H240+H244+H248+H252+H256+H260+H264+H268+H272+H276+H280+H284+H288+H292+H296+H300+H304+H308+H312+H316+H320+H324+H328+H332+H336+H340+H344+H348+H352+H356+H360+H364+H368+H372+H376+H380+H384+H388+H392+H396+H400+H404+H408+H412+H416+H420+H424+H428+H432+H436+H440+H444+H448+H452+H456+H460+H464+H468+H472+H476+H480+H484+H488+H492+H496+H500+H504+H508+H512+H516+H520+H524+H528+H532+H536+H540+H544+H548+H552+H556+H560+H564+H568+H572+H576+H580+H584+H588+H592+H596+H600+H604+H608+H612+H616</f>
        <v>0</v>
      </c>
      <c r="I232" s="1013">
        <f t="shared" si="119"/>
        <v>0</v>
      </c>
      <c r="J232" s="351">
        <f t="shared" si="119"/>
        <v>0</v>
      </c>
      <c r="K232" s="1098">
        <f t="shared" si="119"/>
        <v>0</v>
      </c>
      <c r="L232" s="342">
        <v>0</v>
      </c>
      <c r="M232" s="344">
        <f t="shared" si="114"/>
        <v>0</v>
      </c>
      <c r="N232" s="342">
        <v>0</v>
      </c>
      <c r="O232" s="344">
        <f t="shared" si="115"/>
        <v>0</v>
      </c>
      <c r="P232" s="1204"/>
    </row>
    <row r="233" spans="1:16">
      <c r="A233" s="1205"/>
      <c r="B233" s="1236" t="s">
        <v>209</v>
      </c>
      <c r="C233" s="1180" t="s">
        <v>19</v>
      </c>
      <c r="D233" s="1270" t="s">
        <v>810</v>
      </c>
      <c r="E233" s="1271" t="s">
        <v>810</v>
      </c>
      <c r="F233" s="1216" t="s">
        <v>506</v>
      </c>
      <c r="G233" s="59" t="s">
        <v>20</v>
      </c>
      <c r="H233" s="360">
        <f>H234+H235+H236</f>
        <v>0</v>
      </c>
      <c r="I233" s="346">
        <f>I234+I235+I236</f>
        <v>0</v>
      </c>
      <c r="J233" s="361">
        <f>J234+J235+J236</f>
        <v>0</v>
      </c>
      <c r="K233" s="361">
        <f>K234+K235+K236</f>
        <v>0</v>
      </c>
      <c r="L233" s="339">
        <v>0</v>
      </c>
      <c r="M233" s="341">
        <f t="shared" si="114"/>
        <v>0</v>
      </c>
      <c r="N233" s="339">
        <v>0</v>
      </c>
      <c r="O233" s="341">
        <f t="shared" si="115"/>
        <v>0</v>
      </c>
      <c r="P233" s="1222"/>
    </row>
    <row r="234" spans="1:16">
      <c r="A234" s="1195"/>
      <c r="B234" s="1237"/>
      <c r="C234" s="1181"/>
      <c r="D234" s="1184"/>
      <c r="E234" s="1187"/>
      <c r="F234" s="1217"/>
      <c r="G234" s="896" t="s">
        <v>21</v>
      </c>
      <c r="H234" s="362">
        <v>0</v>
      </c>
      <c r="I234" s="349">
        <v>0</v>
      </c>
      <c r="J234" s="363">
        <v>0</v>
      </c>
      <c r="K234" s="363">
        <v>0</v>
      </c>
      <c r="L234" s="342">
        <v>0</v>
      </c>
      <c r="M234" s="344">
        <f t="shared" si="114"/>
        <v>0</v>
      </c>
      <c r="N234" s="342">
        <v>0</v>
      </c>
      <c r="O234" s="344">
        <f t="shared" si="115"/>
        <v>0</v>
      </c>
      <c r="P234" s="1203"/>
    </row>
    <row r="235" spans="1:16">
      <c r="A235" s="1195"/>
      <c r="B235" s="1237"/>
      <c r="C235" s="1181"/>
      <c r="D235" s="1184"/>
      <c r="E235" s="1187"/>
      <c r="F235" s="1217"/>
      <c r="G235" s="896" t="s">
        <v>22</v>
      </c>
      <c r="H235" s="364">
        <v>0</v>
      </c>
      <c r="I235" s="343">
        <v>0</v>
      </c>
      <c r="J235" s="351">
        <v>0</v>
      </c>
      <c r="K235" s="351">
        <v>0</v>
      </c>
      <c r="L235" s="342">
        <v>0</v>
      </c>
      <c r="M235" s="344">
        <f t="shared" si="114"/>
        <v>0</v>
      </c>
      <c r="N235" s="342">
        <v>0</v>
      </c>
      <c r="O235" s="344">
        <f t="shared" si="115"/>
        <v>0</v>
      </c>
      <c r="P235" s="1203"/>
    </row>
    <row r="236" spans="1:16">
      <c r="A236" s="1196"/>
      <c r="B236" s="1238"/>
      <c r="C236" s="1182"/>
      <c r="D236" s="1185"/>
      <c r="E236" s="1188"/>
      <c r="F236" s="1239"/>
      <c r="G236" s="896" t="s">
        <v>23</v>
      </c>
      <c r="H236" s="364">
        <v>0</v>
      </c>
      <c r="I236" s="343">
        <v>0</v>
      </c>
      <c r="J236" s="351">
        <v>0</v>
      </c>
      <c r="K236" s="351">
        <v>0</v>
      </c>
      <c r="L236" s="526">
        <v>0</v>
      </c>
      <c r="M236" s="527">
        <f t="shared" si="114"/>
        <v>0</v>
      </c>
      <c r="N236" s="526">
        <v>0</v>
      </c>
      <c r="O236" s="527">
        <f t="shared" si="115"/>
        <v>0</v>
      </c>
      <c r="P236" s="1204"/>
    </row>
    <row r="237" spans="1:16">
      <c r="A237" s="1205"/>
      <c r="B237" s="1236" t="s">
        <v>210</v>
      </c>
      <c r="C237" s="1180" t="s">
        <v>19</v>
      </c>
      <c r="D237" s="1270" t="s">
        <v>810</v>
      </c>
      <c r="E237" s="1271" t="s">
        <v>810</v>
      </c>
      <c r="F237" s="1216" t="s">
        <v>507</v>
      </c>
      <c r="G237" s="59" t="s">
        <v>20</v>
      </c>
      <c r="H237" s="360">
        <f>H238+H239+H240</f>
        <v>0</v>
      </c>
      <c r="I237" s="346">
        <f>I238+I239+I240</f>
        <v>0</v>
      </c>
      <c r="J237" s="361">
        <f>J238+J239+J240</f>
        <v>0</v>
      </c>
      <c r="K237" s="361">
        <f>K238+K239+K240</f>
        <v>0</v>
      </c>
      <c r="L237" s="339">
        <v>0</v>
      </c>
      <c r="M237" s="341">
        <f t="shared" si="114"/>
        <v>0</v>
      </c>
      <c r="N237" s="339">
        <v>0</v>
      </c>
      <c r="O237" s="341">
        <f t="shared" si="115"/>
        <v>0</v>
      </c>
      <c r="P237" s="1203"/>
    </row>
    <row r="238" spans="1:16">
      <c r="A238" s="1195"/>
      <c r="B238" s="1237"/>
      <c r="C238" s="1181"/>
      <c r="D238" s="1184"/>
      <c r="E238" s="1187"/>
      <c r="F238" s="1217"/>
      <c r="G238" s="896" t="s">
        <v>21</v>
      </c>
      <c r="H238" s="362">
        <v>0</v>
      </c>
      <c r="I238" s="349">
        <v>0</v>
      </c>
      <c r="J238" s="363">
        <v>0</v>
      </c>
      <c r="K238" s="363">
        <v>0</v>
      </c>
      <c r="L238" s="342">
        <v>0</v>
      </c>
      <c r="M238" s="344">
        <f t="shared" si="114"/>
        <v>0</v>
      </c>
      <c r="N238" s="342">
        <v>0</v>
      </c>
      <c r="O238" s="344">
        <f t="shared" si="115"/>
        <v>0</v>
      </c>
      <c r="P238" s="1203"/>
    </row>
    <row r="239" spans="1:16">
      <c r="A239" s="1195"/>
      <c r="B239" s="1237"/>
      <c r="C239" s="1181"/>
      <c r="D239" s="1184"/>
      <c r="E239" s="1187"/>
      <c r="F239" s="1217"/>
      <c r="G239" s="896" t="s">
        <v>22</v>
      </c>
      <c r="H239" s="362">
        <v>0</v>
      </c>
      <c r="I239" s="349">
        <v>0</v>
      </c>
      <c r="J239" s="363">
        <v>0</v>
      </c>
      <c r="K239" s="363">
        <v>0</v>
      </c>
      <c r="L239" s="342">
        <v>0</v>
      </c>
      <c r="M239" s="344">
        <f t="shared" si="114"/>
        <v>0</v>
      </c>
      <c r="N239" s="342">
        <v>0</v>
      </c>
      <c r="O239" s="344">
        <f t="shared" si="115"/>
        <v>0</v>
      </c>
      <c r="P239" s="1203"/>
    </row>
    <row r="240" spans="1:16">
      <c r="A240" s="1196"/>
      <c r="B240" s="1238"/>
      <c r="C240" s="1182"/>
      <c r="D240" s="1185"/>
      <c r="E240" s="1188"/>
      <c r="F240" s="1239"/>
      <c r="G240" s="896" t="s">
        <v>23</v>
      </c>
      <c r="H240" s="362">
        <v>0</v>
      </c>
      <c r="I240" s="349">
        <v>0</v>
      </c>
      <c r="J240" s="363">
        <v>0</v>
      </c>
      <c r="K240" s="363">
        <v>0</v>
      </c>
      <c r="L240" s="526">
        <v>0</v>
      </c>
      <c r="M240" s="527">
        <f t="shared" si="114"/>
        <v>0</v>
      </c>
      <c r="N240" s="526">
        <v>0</v>
      </c>
      <c r="O240" s="527">
        <f t="shared" si="115"/>
        <v>0</v>
      </c>
      <c r="P240" s="1204"/>
    </row>
    <row r="241" spans="1:16">
      <c r="A241" s="1205"/>
      <c r="B241" s="1236" t="s">
        <v>211</v>
      </c>
      <c r="C241" s="1180" t="s">
        <v>19</v>
      </c>
      <c r="D241" s="1270" t="s">
        <v>810</v>
      </c>
      <c r="E241" s="1271" t="s">
        <v>810</v>
      </c>
      <c r="F241" s="1216" t="s">
        <v>507</v>
      </c>
      <c r="G241" s="59" t="s">
        <v>20</v>
      </c>
      <c r="H241" s="360">
        <f>H242+H243+H244</f>
        <v>0</v>
      </c>
      <c r="I241" s="346">
        <f>I242+I243+I244</f>
        <v>0</v>
      </c>
      <c r="J241" s="361">
        <f>J242+J243+J244</f>
        <v>0</v>
      </c>
      <c r="K241" s="361">
        <f>K242+K243+K244</f>
        <v>0</v>
      </c>
      <c r="L241" s="339">
        <v>0</v>
      </c>
      <c r="M241" s="341">
        <f t="shared" si="114"/>
        <v>0</v>
      </c>
      <c r="N241" s="339">
        <v>0</v>
      </c>
      <c r="O241" s="341">
        <f t="shared" si="115"/>
        <v>0</v>
      </c>
      <c r="P241" s="1222"/>
    </row>
    <row r="242" spans="1:16">
      <c r="A242" s="1195"/>
      <c r="B242" s="1237"/>
      <c r="C242" s="1181"/>
      <c r="D242" s="1184"/>
      <c r="E242" s="1187"/>
      <c r="F242" s="1217"/>
      <c r="G242" s="1071" t="s">
        <v>21</v>
      </c>
      <c r="H242" s="362">
        <v>0</v>
      </c>
      <c r="I242" s="349">
        <v>0</v>
      </c>
      <c r="J242" s="363">
        <v>0</v>
      </c>
      <c r="K242" s="363">
        <v>0</v>
      </c>
      <c r="L242" s="342">
        <v>0</v>
      </c>
      <c r="M242" s="344">
        <f t="shared" si="114"/>
        <v>0</v>
      </c>
      <c r="N242" s="342">
        <v>0</v>
      </c>
      <c r="O242" s="344">
        <f t="shared" si="115"/>
        <v>0</v>
      </c>
      <c r="P242" s="1203"/>
    </row>
    <row r="243" spans="1:16">
      <c r="A243" s="1195"/>
      <c r="B243" s="1237"/>
      <c r="C243" s="1181"/>
      <c r="D243" s="1184"/>
      <c r="E243" s="1187"/>
      <c r="F243" s="1217"/>
      <c r="G243" s="1071" t="s">
        <v>22</v>
      </c>
      <c r="H243" s="362">
        <v>0</v>
      </c>
      <c r="I243" s="349">
        <v>0</v>
      </c>
      <c r="J243" s="363">
        <v>0</v>
      </c>
      <c r="K243" s="363">
        <v>0</v>
      </c>
      <c r="L243" s="342">
        <v>0</v>
      </c>
      <c r="M243" s="344">
        <f t="shared" si="114"/>
        <v>0</v>
      </c>
      <c r="N243" s="342">
        <v>0</v>
      </c>
      <c r="O243" s="344">
        <f t="shared" si="115"/>
        <v>0</v>
      </c>
      <c r="P243" s="1203"/>
    </row>
    <row r="244" spans="1:16">
      <c r="A244" s="1196"/>
      <c r="B244" s="1238"/>
      <c r="C244" s="1182"/>
      <c r="D244" s="1185"/>
      <c r="E244" s="1188"/>
      <c r="F244" s="1239"/>
      <c r="G244" s="1071" t="s">
        <v>23</v>
      </c>
      <c r="H244" s="362">
        <v>0</v>
      </c>
      <c r="I244" s="349">
        <v>0</v>
      </c>
      <c r="J244" s="363">
        <v>0</v>
      </c>
      <c r="K244" s="363">
        <v>0</v>
      </c>
      <c r="L244" s="526">
        <v>0</v>
      </c>
      <c r="M244" s="527">
        <f t="shared" si="114"/>
        <v>0</v>
      </c>
      <c r="N244" s="526">
        <v>0</v>
      </c>
      <c r="O244" s="527">
        <f t="shared" si="115"/>
        <v>0</v>
      </c>
      <c r="P244" s="1204"/>
    </row>
    <row r="245" spans="1:16">
      <c r="A245" s="1205"/>
      <c r="B245" s="1236" t="s">
        <v>212</v>
      </c>
      <c r="C245" s="1180" t="s">
        <v>19</v>
      </c>
      <c r="D245" s="1270" t="s">
        <v>810</v>
      </c>
      <c r="E245" s="1271" t="s">
        <v>810</v>
      </c>
      <c r="F245" s="1216" t="s">
        <v>508</v>
      </c>
      <c r="G245" s="59" t="s">
        <v>20</v>
      </c>
      <c r="H245" s="360">
        <f>H246+H247+H248</f>
        <v>0</v>
      </c>
      <c r="I245" s="346">
        <f>I246+I247+I248</f>
        <v>0</v>
      </c>
      <c r="J245" s="361">
        <f>J246+J247+J248</f>
        <v>0</v>
      </c>
      <c r="K245" s="361">
        <f>K246+K247+K248</f>
        <v>0</v>
      </c>
      <c r="L245" s="339">
        <v>0</v>
      </c>
      <c r="M245" s="341">
        <f t="shared" si="114"/>
        <v>0</v>
      </c>
      <c r="N245" s="339">
        <v>0</v>
      </c>
      <c r="O245" s="341">
        <f t="shared" si="115"/>
        <v>0</v>
      </c>
      <c r="P245" s="1222"/>
    </row>
    <row r="246" spans="1:16">
      <c r="A246" s="1195"/>
      <c r="B246" s="1237"/>
      <c r="C246" s="1181"/>
      <c r="D246" s="1184"/>
      <c r="E246" s="1187"/>
      <c r="F246" s="1217"/>
      <c r="G246" s="896" t="s">
        <v>21</v>
      </c>
      <c r="H246" s="362">
        <v>0</v>
      </c>
      <c r="I246" s="349">
        <v>0</v>
      </c>
      <c r="J246" s="363">
        <v>0</v>
      </c>
      <c r="K246" s="363">
        <v>0</v>
      </c>
      <c r="L246" s="342">
        <v>0</v>
      </c>
      <c r="M246" s="344">
        <f t="shared" si="114"/>
        <v>0</v>
      </c>
      <c r="N246" s="342">
        <v>0</v>
      </c>
      <c r="O246" s="344">
        <f t="shared" si="115"/>
        <v>0</v>
      </c>
      <c r="P246" s="1203"/>
    </row>
    <row r="247" spans="1:16">
      <c r="A247" s="1195"/>
      <c r="B247" s="1237"/>
      <c r="C247" s="1181"/>
      <c r="D247" s="1184"/>
      <c r="E247" s="1187"/>
      <c r="F247" s="1217"/>
      <c r="G247" s="896" t="s">
        <v>22</v>
      </c>
      <c r="H247" s="362">
        <v>0</v>
      </c>
      <c r="I247" s="349">
        <v>0</v>
      </c>
      <c r="J247" s="363">
        <v>0</v>
      </c>
      <c r="K247" s="363">
        <v>0</v>
      </c>
      <c r="L247" s="342">
        <v>0</v>
      </c>
      <c r="M247" s="344">
        <f t="shared" si="114"/>
        <v>0</v>
      </c>
      <c r="N247" s="342">
        <v>0</v>
      </c>
      <c r="O247" s="344">
        <f t="shared" si="115"/>
        <v>0</v>
      </c>
      <c r="P247" s="1203"/>
    </row>
    <row r="248" spans="1:16">
      <c r="A248" s="1196"/>
      <c r="B248" s="1238"/>
      <c r="C248" s="1182"/>
      <c r="D248" s="1185"/>
      <c r="E248" s="1188"/>
      <c r="F248" s="1239"/>
      <c r="G248" s="896" t="s">
        <v>23</v>
      </c>
      <c r="H248" s="362">
        <v>0</v>
      </c>
      <c r="I248" s="349">
        <v>0</v>
      </c>
      <c r="J248" s="363">
        <v>0</v>
      </c>
      <c r="K248" s="363">
        <v>0</v>
      </c>
      <c r="L248" s="526">
        <v>0</v>
      </c>
      <c r="M248" s="527">
        <f t="shared" si="114"/>
        <v>0</v>
      </c>
      <c r="N248" s="526">
        <v>0</v>
      </c>
      <c r="O248" s="527">
        <f t="shared" si="115"/>
        <v>0</v>
      </c>
      <c r="P248" s="1204"/>
    </row>
    <row r="249" spans="1:16">
      <c r="A249" s="1205"/>
      <c r="B249" s="1236" t="s">
        <v>225</v>
      </c>
      <c r="C249" s="1180" t="s">
        <v>19</v>
      </c>
      <c r="D249" s="1270" t="s">
        <v>810</v>
      </c>
      <c r="E249" s="1271" t="s">
        <v>810</v>
      </c>
      <c r="F249" s="1216" t="s">
        <v>509</v>
      </c>
      <c r="G249" s="59" t="s">
        <v>20</v>
      </c>
      <c r="H249" s="360">
        <f>H250+H251+H252</f>
        <v>0</v>
      </c>
      <c r="I249" s="346">
        <f>I250+I251+I252</f>
        <v>0</v>
      </c>
      <c r="J249" s="361">
        <f>J250+J251+J252</f>
        <v>0</v>
      </c>
      <c r="K249" s="361">
        <f>K250+K251+K252</f>
        <v>0</v>
      </c>
      <c r="L249" s="339">
        <v>0</v>
      </c>
      <c r="M249" s="341">
        <f t="shared" si="114"/>
        <v>0</v>
      </c>
      <c r="N249" s="339">
        <v>0</v>
      </c>
      <c r="O249" s="341">
        <f t="shared" si="115"/>
        <v>0</v>
      </c>
      <c r="P249" s="1203"/>
    </row>
    <row r="250" spans="1:16">
      <c r="A250" s="1195"/>
      <c r="B250" s="1237"/>
      <c r="C250" s="1181"/>
      <c r="D250" s="1184"/>
      <c r="E250" s="1187"/>
      <c r="F250" s="1217"/>
      <c r="G250" s="896" t="s">
        <v>21</v>
      </c>
      <c r="H250" s="362">
        <v>0</v>
      </c>
      <c r="I250" s="349">
        <v>0</v>
      </c>
      <c r="J250" s="363">
        <v>0</v>
      </c>
      <c r="K250" s="363">
        <v>0</v>
      </c>
      <c r="L250" s="342">
        <v>0</v>
      </c>
      <c r="M250" s="344">
        <f t="shared" si="114"/>
        <v>0</v>
      </c>
      <c r="N250" s="342">
        <v>0</v>
      </c>
      <c r="O250" s="344">
        <f t="shared" si="115"/>
        <v>0</v>
      </c>
      <c r="P250" s="1203"/>
    </row>
    <row r="251" spans="1:16">
      <c r="A251" s="1195"/>
      <c r="B251" s="1237"/>
      <c r="C251" s="1181"/>
      <c r="D251" s="1184"/>
      <c r="E251" s="1187"/>
      <c r="F251" s="1217"/>
      <c r="G251" s="896" t="s">
        <v>22</v>
      </c>
      <c r="H251" s="362">
        <v>0</v>
      </c>
      <c r="I251" s="349">
        <v>0</v>
      </c>
      <c r="J251" s="363">
        <v>0</v>
      </c>
      <c r="K251" s="363">
        <v>0</v>
      </c>
      <c r="L251" s="342">
        <v>0</v>
      </c>
      <c r="M251" s="344">
        <f t="shared" si="114"/>
        <v>0</v>
      </c>
      <c r="N251" s="342">
        <v>0</v>
      </c>
      <c r="O251" s="344">
        <f t="shared" si="115"/>
        <v>0</v>
      </c>
      <c r="P251" s="1203"/>
    </row>
    <row r="252" spans="1:16">
      <c r="A252" s="1196"/>
      <c r="B252" s="1238"/>
      <c r="C252" s="1182"/>
      <c r="D252" s="1185"/>
      <c r="E252" s="1188"/>
      <c r="F252" s="1239"/>
      <c r="G252" s="896" t="s">
        <v>23</v>
      </c>
      <c r="H252" s="362">
        <v>0</v>
      </c>
      <c r="I252" s="349">
        <v>0</v>
      </c>
      <c r="J252" s="363">
        <v>0</v>
      </c>
      <c r="K252" s="363">
        <v>0</v>
      </c>
      <c r="L252" s="526">
        <v>0</v>
      </c>
      <c r="M252" s="527">
        <f t="shared" si="114"/>
        <v>0</v>
      </c>
      <c r="N252" s="526">
        <v>0</v>
      </c>
      <c r="O252" s="527">
        <f t="shared" si="115"/>
        <v>0</v>
      </c>
      <c r="P252" s="1204"/>
    </row>
    <row r="253" spans="1:16">
      <c r="A253" s="1205"/>
      <c r="B253" s="1236" t="s">
        <v>498</v>
      </c>
      <c r="C253" s="1180" t="s">
        <v>19</v>
      </c>
      <c r="D253" s="1270" t="s">
        <v>810</v>
      </c>
      <c r="E253" s="1271" t="s">
        <v>810</v>
      </c>
      <c r="F253" s="1216" t="s">
        <v>509</v>
      </c>
      <c r="G253" s="59" t="s">
        <v>20</v>
      </c>
      <c r="H253" s="360">
        <f>H254+H255+H256</f>
        <v>0</v>
      </c>
      <c r="I253" s="346">
        <f>I254+I255+I256</f>
        <v>0</v>
      </c>
      <c r="J253" s="361">
        <f>J254+J255+J256</f>
        <v>0</v>
      </c>
      <c r="K253" s="361">
        <f>K254+K255+K256</f>
        <v>0</v>
      </c>
      <c r="L253" s="339">
        <v>0</v>
      </c>
      <c r="M253" s="341">
        <f t="shared" si="114"/>
        <v>0</v>
      </c>
      <c r="N253" s="339">
        <v>0</v>
      </c>
      <c r="O253" s="341">
        <f t="shared" si="115"/>
        <v>0</v>
      </c>
      <c r="P253" s="1203"/>
    </row>
    <row r="254" spans="1:16">
      <c r="A254" s="1195"/>
      <c r="B254" s="1237"/>
      <c r="C254" s="1181"/>
      <c r="D254" s="1184"/>
      <c r="E254" s="1187"/>
      <c r="F254" s="1217"/>
      <c r="G254" s="896" t="s">
        <v>21</v>
      </c>
      <c r="H254" s="362">
        <v>0</v>
      </c>
      <c r="I254" s="349">
        <v>0</v>
      </c>
      <c r="J254" s="363">
        <v>0</v>
      </c>
      <c r="K254" s="363">
        <v>0</v>
      </c>
      <c r="L254" s="342">
        <v>0</v>
      </c>
      <c r="M254" s="344">
        <f t="shared" si="114"/>
        <v>0</v>
      </c>
      <c r="N254" s="342">
        <v>0</v>
      </c>
      <c r="O254" s="344">
        <f t="shared" si="115"/>
        <v>0</v>
      </c>
      <c r="P254" s="1203"/>
    </row>
    <row r="255" spans="1:16">
      <c r="A255" s="1195"/>
      <c r="B255" s="1237"/>
      <c r="C255" s="1181"/>
      <c r="D255" s="1184"/>
      <c r="E255" s="1187"/>
      <c r="F255" s="1217"/>
      <c r="G255" s="896" t="s">
        <v>22</v>
      </c>
      <c r="H255" s="362">
        <v>0</v>
      </c>
      <c r="I255" s="349">
        <v>0</v>
      </c>
      <c r="J255" s="363">
        <v>0</v>
      </c>
      <c r="K255" s="363">
        <v>0</v>
      </c>
      <c r="L255" s="342">
        <v>0</v>
      </c>
      <c r="M255" s="344">
        <f t="shared" si="114"/>
        <v>0</v>
      </c>
      <c r="N255" s="342">
        <v>0</v>
      </c>
      <c r="O255" s="344">
        <f t="shared" si="115"/>
        <v>0</v>
      </c>
      <c r="P255" s="1203"/>
    </row>
    <row r="256" spans="1:16">
      <c r="A256" s="1196"/>
      <c r="B256" s="1238"/>
      <c r="C256" s="1182"/>
      <c r="D256" s="1185"/>
      <c r="E256" s="1188"/>
      <c r="F256" s="1239"/>
      <c r="G256" s="896" t="s">
        <v>23</v>
      </c>
      <c r="H256" s="362">
        <v>0</v>
      </c>
      <c r="I256" s="349">
        <v>0</v>
      </c>
      <c r="J256" s="363">
        <v>0</v>
      </c>
      <c r="K256" s="363">
        <v>0</v>
      </c>
      <c r="L256" s="526">
        <v>0</v>
      </c>
      <c r="M256" s="527">
        <f t="shared" si="114"/>
        <v>0</v>
      </c>
      <c r="N256" s="526">
        <v>0</v>
      </c>
      <c r="O256" s="527">
        <f t="shared" si="115"/>
        <v>0</v>
      </c>
      <c r="P256" s="1204"/>
    </row>
    <row r="257" spans="1:16">
      <c r="A257" s="1205"/>
      <c r="B257" s="1236" t="s">
        <v>499</v>
      </c>
      <c r="C257" s="1180" t="s">
        <v>19</v>
      </c>
      <c r="D257" s="1270" t="s">
        <v>810</v>
      </c>
      <c r="E257" s="1271" t="s">
        <v>810</v>
      </c>
      <c r="F257" s="1216" t="s">
        <v>510</v>
      </c>
      <c r="G257" s="59" t="s">
        <v>20</v>
      </c>
      <c r="H257" s="360">
        <f>H258+H259+H260</f>
        <v>0</v>
      </c>
      <c r="I257" s="346">
        <f>I258+I259+I260</f>
        <v>0</v>
      </c>
      <c r="J257" s="361">
        <f>J258+J259+J260</f>
        <v>0</v>
      </c>
      <c r="K257" s="361">
        <f>K258+K259+K260</f>
        <v>0</v>
      </c>
      <c r="L257" s="339">
        <v>0</v>
      </c>
      <c r="M257" s="341">
        <f t="shared" si="114"/>
        <v>0</v>
      </c>
      <c r="N257" s="339">
        <v>0</v>
      </c>
      <c r="O257" s="341">
        <f t="shared" si="115"/>
        <v>0</v>
      </c>
      <c r="P257" s="1203"/>
    </row>
    <row r="258" spans="1:16">
      <c r="A258" s="1195"/>
      <c r="B258" s="1237"/>
      <c r="C258" s="1181"/>
      <c r="D258" s="1184"/>
      <c r="E258" s="1187"/>
      <c r="F258" s="1217"/>
      <c r="G258" s="896" t="s">
        <v>21</v>
      </c>
      <c r="H258" s="362">
        <v>0</v>
      </c>
      <c r="I258" s="349">
        <v>0</v>
      </c>
      <c r="J258" s="363">
        <v>0</v>
      </c>
      <c r="K258" s="363">
        <v>0</v>
      </c>
      <c r="L258" s="342">
        <v>0</v>
      </c>
      <c r="M258" s="344">
        <f t="shared" si="114"/>
        <v>0</v>
      </c>
      <c r="N258" s="342">
        <v>0</v>
      </c>
      <c r="O258" s="344">
        <f t="shared" si="115"/>
        <v>0</v>
      </c>
      <c r="P258" s="1203"/>
    </row>
    <row r="259" spans="1:16">
      <c r="A259" s="1195"/>
      <c r="B259" s="1237"/>
      <c r="C259" s="1181"/>
      <c r="D259" s="1184"/>
      <c r="E259" s="1187"/>
      <c r="F259" s="1217"/>
      <c r="G259" s="896" t="s">
        <v>22</v>
      </c>
      <c r="H259" s="362">
        <v>0</v>
      </c>
      <c r="I259" s="349">
        <v>0</v>
      </c>
      <c r="J259" s="363">
        <v>0</v>
      </c>
      <c r="K259" s="363">
        <v>0</v>
      </c>
      <c r="L259" s="342">
        <v>0</v>
      </c>
      <c r="M259" s="344">
        <f t="shared" si="114"/>
        <v>0</v>
      </c>
      <c r="N259" s="342">
        <v>0</v>
      </c>
      <c r="O259" s="344">
        <f t="shared" si="115"/>
        <v>0</v>
      </c>
      <c r="P259" s="1203"/>
    </row>
    <row r="260" spans="1:16">
      <c r="A260" s="1196"/>
      <c r="B260" s="1238"/>
      <c r="C260" s="1182"/>
      <c r="D260" s="1185"/>
      <c r="E260" s="1188"/>
      <c r="F260" s="1239"/>
      <c r="G260" s="896" t="s">
        <v>23</v>
      </c>
      <c r="H260" s="362">
        <v>0</v>
      </c>
      <c r="I260" s="349">
        <v>0</v>
      </c>
      <c r="J260" s="363">
        <v>0</v>
      </c>
      <c r="K260" s="363">
        <v>0</v>
      </c>
      <c r="L260" s="526">
        <v>0</v>
      </c>
      <c r="M260" s="527">
        <f t="shared" si="114"/>
        <v>0</v>
      </c>
      <c r="N260" s="526">
        <v>0</v>
      </c>
      <c r="O260" s="527">
        <f t="shared" si="115"/>
        <v>0</v>
      </c>
      <c r="P260" s="1204"/>
    </row>
    <row r="261" spans="1:16">
      <c r="A261" s="1205"/>
      <c r="B261" s="1177" t="s">
        <v>213</v>
      </c>
      <c r="C261" s="1180" t="s">
        <v>19</v>
      </c>
      <c r="D261" s="1270" t="s">
        <v>810</v>
      </c>
      <c r="E261" s="1271" t="s">
        <v>810</v>
      </c>
      <c r="F261" s="1216" t="s">
        <v>510</v>
      </c>
      <c r="G261" s="59" t="s">
        <v>20</v>
      </c>
      <c r="H261" s="360">
        <f>H262+H263+H264</f>
        <v>0</v>
      </c>
      <c r="I261" s="346">
        <f>I262+I263+I264</f>
        <v>0</v>
      </c>
      <c r="J261" s="361">
        <f>J262+J263+J264</f>
        <v>0</v>
      </c>
      <c r="K261" s="361">
        <f>K262+K263+K264</f>
        <v>0</v>
      </c>
      <c r="L261" s="339">
        <v>0</v>
      </c>
      <c r="M261" s="341">
        <f t="shared" si="114"/>
        <v>0</v>
      </c>
      <c r="N261" s="339">
        <v>0</v>
      </c>
      <c r="O261" s="341">
        <f t="shared" si="115"/>
        <v>0</v>
      </c>
      <c r="P261" s="1203"/>
    </row>
    <row r="262" spans="1:16">
      <c r="A262" s="1195"/>
      <c r="B262" s="1178"/>
      <c r="C262" s="1181"/>
      <c r="D262" s="1184"/>
      <c r="E262" s="1187"/>
      <c r="F262" s="1217"/>
      <c r="G262" s="896" t="s">
        <v>21</v>
      </c>
      <c r="H262" s="362">
        <v>0</v>
      </c>
      <c r="I262" s="349">
        <v>0</v>
      </c>
      <c r="J262" s="363">
        <v>0</v>
      </c>
      <c r="K262" s="363">
        <v>0</v>
      </c>
      <c r="L262" s="342">
        <v>0</v>
      </c>
      <c r="M262" s="344">
        <f t="shared" si="114"/>
        <v>0</v>
      </c>
      <c r="N262" s="342">
        <v>0</v>
      </c>
      <c r="O262" s="344">
        <f t="shared" si="115"/>
        <v>0</v>
      </c>
      <c r="P262" s="1203"/>
    </row>
    <row r="263" spans="1:16">
      <c r="A263" s="1195"/>
      <c r="B263" s="1178"/>
      <c r="C263" s="1181"/>
      <c r="D263" s="1184"/>
      <c r="E263" s="1187"/>
      <c r="F263" s="1217"/>
      <c r="G263" s="896" t="s">
        <v>22</v>
      </c>
      <c r="H263" s="362">
        <v>0</v>
      </c>
      <c r="I263" s="349">
        <v>0</v>
      </c>
      <c r="J263" s="363">
        <v>0</v>
      </c>
      <c r="K263" s="363">
        <v>0</v>
      </c>
      <c r="L263" s="342">
        <v>0</v>
      </c>
      <c r="M263" s="344">
        <f t="shared" si="114"/>
        <v>0</v>
      </c>
      <c r="N263" s="342">
        <v>0</v>
      </c>
      <c r="O263" s="344">
        <f t="shared" si="115"/>
        <v>0</v>
      </c>
      <c r="P263" s="1203"/>
    </row>
    <row r="264" spans="1:16">
      <c r="A264" s="1196"/>
      <c r="B264" s="1179"/>
      <c r="C264" s="1182"/>
      <c r="D264" s="1185"/>
      <c r="E264" s="1188"/>
      <c r="F264" s="1239"/>
      <c r="G264" s="896" t="s">
        <v>23</v>
      </c>
      <c r="H264" s="364">
        <v>0</v>
      </c>
      <c r="I264" s="343">
        <v>0</v>
      </c>
      <c r="J264" s="351">
        <v>0</v>
      </c>
      <c r="K264" s="351">
        <v>0</v>
      </c>
      <c r="L264" s="526">
        <v>0</v>
      </c>
      <c r="M264" s="527">
        <f t="shared" si="114"/>
        <v>0</v>
      </c>
      <c r="N264" s="526">
        <v>0</v>
      </c>
      <c r="O264" s="527">
        <f t="shared" si="115"/>
        <v>0</v>
      </c>
      <c r="P264" s="1204"/>
    </row>
    <row r="265" spans="1:16">
      <c r="A265" s="1205"/>
      <c r="B265" s="1236" t="s">
        <v>214</v>
      </c>
      <c r="C265" s="1180" t="s">
        <v>19</v>
      </c>
      <c r="D265" s="1270" t="s">
        <v>810</v>
      </c>
      <c r="E265" s="1271" t="s">
        <v>810</v>
      </c>
      <c r="F265" s="1216" t="s">
        <v>510</v>
      </c>
      <c r="G265" s="59" t="s">
        <v>20</v>
      </c>
      <c r="H265" s="360">
        <f>H266+H267+H268</f>
        <v>0</v>
      </c>
      <c r="I265" s="346">
        <f>I266+I267+I268</f>
        <v>0</v>
      </c>
      <c r="J265" s="361">
        <f>J266+J267+J268</f>
        <v>0</v>
      </c>
      <c r="K265" s="361">
        <f>K266+K267+K268</f>
        <v>0</v>
      </c>
      <c r="L265" s="339">
        <v>0</v>
      </c>
      <c r="M265" s="341">
        <f t="shared" si="114"/>
        <v>0</v>
      </c>
      <c r="N265" s="339">
        <v>0</v>
      </c>
      <c r="O265" s="341">
        <f t="shared" si="115"/>
        <v>0</v>
      </c>
      <c r="P265" s="1203"/>
    </row>
    <row r="266" spans="1:16">
      <c r="A266" s="1195"/>
      <c r="B266" s="1237"/>
      <c r="C266" s="1181"/>
      <c r="D266" s="1184"/>
      <c r="E266" s="1187"/>
      <c r="F266" s="1217"/>
      <c r="G266" s="896" t="s">
        <v>21</v>
      </c>
      <c r="H266" s="362">
        <v>0</v>
      </c>
      <c r="I266" s="349">
        <v>0</v>
      </c>
      <c r="J266" s="363">
        <v>0</v>
      </c>
      <c r="K266" s="363">
        <v>0</v>
      </c>
      <c r="L266" s="342">
        <v>0</v>
      </c>
      <c r="M266" s="344">
        <f t="shared" si="114"/>
        <v>0</v>
      </c>
      <c r="N266" s="342">
        <v>0</v>
      </c>
      <c r="O266" s="344">
        <f t="shared" si="115"/>
        <v>0</v>
      </c>
      <c r="P266" s="1203"/>
    </row>
    <row r="267" spans="1:16">
      <c r="A267" s="1195"/>
      <c r="B267" s="1237"/>
      <c r="C267" s="1181"/>
      <c r="D267" s="1184"/>
      <c r="E267" s="1187"/>
      <c r="F267" s="1217"/>
      <c r="G267" s="896" t="s">
        <v>22</v>
      </c>
      <c r="H267" s="362">
        <v>0</v>
      </c>
      <c r="I267" s="349">
        <v>0</v>
      </c>
      <c r="J267" s="363">
        <v>0</v>
      </c>
      <c r="K267" s="363">
        <v>0</v>
      </c>
      <c r="L267" s="342">
        <v>0</v>
      </c>
      <c r="M267" s="344">
        <f t="shared" si="114"/>
        <v>0</v>
      </c>
      <c r="N267" s="342">
        <v>0</v>
      </c>
      <c r="O267" s="344">
        <f t="shared" si="115"/>
        <v>0</v>
      </c>
      <c r="P267" s="1203"/>
    </row>
    <row r="268" spans="1:16">
      <c r="A268" s="1196"/>
      <c r="B268" s="1238"/>
      <c r="C268" s="1182"/>
      <c r="D268" s="1185"/>
      <c r="E268" s="1188"/>
      <c r="F268" s="1239"/>
      <c r="G268" s="896" t="s">
        <v>23</v>
      </c>
      <c r="H268" s="362">
        <v>0</v>
      </c>
      <c r="I268" s="349">
        <v>0</v>
      </c>
      <c r="J268" s="363">
        <v>0</v>
      </c>
      <c r="K268" s="363">
        <v>0</v>
      </c>
      <c r="L268" s="526">
        <v>0</v>
      </c>
      <c r="M268" s="527">
        <f t="shared" si="114"/>
        <v>0</v>
      </c>
      <c r="N268" s="526">
        <v>0</v>
      </c>
      <c r="O268" s="527">
        <f t="shared" si="115"/>
        <v>0</v>
      </c>
      <c r="P268" s="1204"/>
    </row>
    <row r="269" spans="1:16">
      <c r="A269" s="1205"/>
      <c r="B269" s="1236" t="s">
        <v>500</v>
      </c>
      <c r="C269" s="1180" t="s">
        <v>19</v>
      </c>
      <c r="D269" s="1270" t="s">
        <v>810</v>
      </c>
      <c r="E269" s="1271" t="s">
        <v>810</v>
      </c>
      <c r="F269" s="1216" t="s">
        <v>510</v>
      </c>
      <c r="G269" s="59" t="s">
        <v>20</v>
      </c>
      <c r="H269" s="360">
        <f>H270+H271+H272</f>
        <v>0</v>
      </c>
      <c r="I269" s="346">
        <f>I270+I271+I272</f>
        <v>0</v>
      </c>
      <c r="J269" s="361">
        <f>J270+J271+J272</f>
        <v>0</v>
      </c>
      <c r="K269" s="361">
        <f>K270+K271+K272</f>
        <v>0</v>
      </c>
      <c r="L269" s="339">
        <v>0</v>
      </c>
      <c r="M269" s="341">
        <f t="shared" si="114"/>
        <v>0</v>
      </c>
      <c r="N269" s="339">
        <v>0</v>
      </c>
      <c r="O269" s="341">
        <f t="shared" si="115"/>
        <v>0</v>
      </c>
      <c r="P269" s="1203"/>
    </row>
    <row r="270" spans="1:16">
      <c r="A270" s="1195"/>
      <c r="B270" s="1237"/>
      <c r="C270" s="1181"/>
      <c r="D270" s="1184"/>
      <c r="E270" s="1187"/>
      <c r="F270" s="1217"/>
      <c r="G270" s="896" t="s">
        <v>21</v>
      </c>
      <c r="H270" s="362">
        <v>0</v>
      </c>
      <c r="I270" s="349">
        <v>0</v>
      </c>
      <c r="J270" s="363">
        <v>0</v>
      </c>
      <c r="K270" s="363">
        <v>0</v>
      </c>
      <c r="L270" s="342">
        <v>0</v>
      </c>
      <c r="M270" s="344">
        <f t="shared" si="114"/>
        <v>0</v>
      </c>
      <c r="N270" s="342">
        <v>0</v>
      </c>
      <c r="O270" s="344">
        <f t="shared" si="115"/>
        <v>0</v>
      </c>
      <c r="P270" s="1203"/>
    </row>
    <row r="271" spans="1:16">
      <c r="A271" s="1195"/>
      <c r="B271" s="1237"/>
      <c r="C271" s="1181"/>
      <c r="D271" s="1184"/>
      <c r="E271" s="1187"/>
      <c r="F271" s="1217"/>
      <c r="G271" s="896" t="s">
        <v>22</v>
      </c>
      <c r="H271" s="362">
        <v>0</v>
      </c>
      <c r="I271" s="349">
        <v>0</v>
      </c>
      <c r="J271" s="363">
        <v>0</v>
      </c>
      <c r="K271" s="363">
        <v>0</v>
      </c>
      <c r="L271" s="342">
        <v>0</v>
      </c>
      <c r="M271" s="344">
        <f t="shared" si="114"/>
        <v>0</v>
      </c>
      <c r="N271" s="342">
        <v>0</v>
      </c>
      <c r="O271" s="344">
        <f t="shared" si="115"/>
        <v>0</v>
      </c>
      <c r="P271" s="1203"/>
    </row>
    <row r="272" spans="1:16">
      <c r="A272" s="1196"/>
      <c r="B272" s="1238"/>
      <c r="C272" s="1182"/>
      <c r="D272" s="1185"/>
      <c r="E272" s="1188"/>
      <c r="F272" s="1239"/>
      <c r="G272" s="896" t="s">
        <v>23</v>
      </c>
      <c r="H272" s="362">
        <v>0</v>
      </c>
      <c r="I272" s="349">
        <v>0</v>
      </c>
      <c r="J272" s="363">
        <v>0</v>
      </c>
      <c r="K272" s="363">
        <v>0</v>
      </c>
      <c r="L272" s="526">
        <v>0</v>
      </c>
      <c r="M272" s="527">
        <f t="shared" si="114"/>
        <v>0</v>
      </c>
      <c r="N272" s="526">
        <v>0</v>
      </c>
      <c r="O272" s="527">
        <f t="shared" si="115"/>
        <v>0</v>
      </c>
      <c r="P272" s="1204"/>
    </row>
    <row r="273" spans="1:16">
      <c r="A273" s="1205"/>
      <c r="B273" s="1236" t="s">
        <v>511</v>
      </c>
      <c r="C273" s="1180" t="s">
        <v>19</v>
      </c>
      <c r="D273" s="1270" t="s">
        <v>810</v>
      </c>
      <c r="E273" s="1271" t="s">
        <v>810</v>
      </c>
      <c r="F273" s="1216" t="s">
        <v>510</v>
      </c>
      <c r="G273" s="59" t="s">
        <v>20</v>
      </c>
      <c r="H273" s="360">
        <f>H274+H275+H276</f>
        <v>0</v>
      </c>
      <c r="I273" s="346">
        <f>I274+I275+I276</f>
        <v>0</v>
      </c>
      <c r="J273" s="361">
        <f>J274+J275+J276</f>
        <v>0</v>
      </c>
      <c r="K273" s="361">
        <f>K274+K275+K276</f>
        <v>0</v>
      </c>
      <c r="L273" s="339">
        <v>0</v>
      </c>
      <c r="M273" s="341">
        <f t="shared" si="114"/>
        <v>0</v>
      </c>
      <c r="N273" s="339">
        <v>0</v>
      </c>
      <c r="O273" s="341">
        <f t="shared" si="115"/>
        <v>0</v>
      </c>
      <c r="P273" s="1222"/>
    </row>
    <row r="274" spans="1:16">
      <c r="A274" s="1195"/>
      <c r="B274" s="1237"/>
      <c r="C274" s="1181"/>
      <c r="D274" s="1184"/>
      <c r="E274" s="1187"/>
      <c r="F274" s="1217"/>
      <c r="G274" s="896" t="s">
        <v>21</v>
      </c>
      <c r="H274" s="362">
        <v>0</v>
      </c>
      <c r="I274" s="349">
        <v>0</v>
      </c>
      <c r="J274" s="363">
        <v>0</v>
      </c>
      <c r="K274" s="363">
        <v>0</v>
      </c>
      <c r="L274" s="342">
        <v>0</v>
      </c>
      <c r="M274" s="344">
        <f t="shared" si="114"/>
        <v>0</v>
      </c>
      <c r="N274" s="342">
        <v>0</v>
      </c>
      <c r="O274" s="344">
        <f t="shared" si="115"/>
        <v>0</v>
      </c>
      <c r="P274" s="1203"/>
    </row>
    <row r="275" spans="1:16">
      <c r="A275" s="1195"/>
      <c r="B275" s="1237"/>
      <c r="C275" s="1181"/>
      <c r="D275" s="1184"/>
      <c r="E275" s="1187"/>
      <c r="F275" s="1217"/>
      <c r="G275" s="896" t="s">
        <v>22</v>
      </c>
      <c r="H275" s="362">
        <v>0</v>
      </c>
      <c r="I275" s="349">
        <v>0</v>
      </c>
      <c r="J275" s="363">
        <v>0</v>
      </c>
      <c r="K275" s="363">
        <v>0</v>
      </c>
      <c r="L275" s="342">
        <v>0</v>
      </c>
      <c r="M275" s="344">
        <f t="shared" si="114"/>
        <v>0</v>
      </c>
      <c r="N275" s="342">
        <v>0</v>
      </c>
      <c r="O275" s="344">
        <f t="shared" si="115"/>
        <v>0</v>
      </c>
      <c r="P275" s="1203"/>
    </row>
    <row r="276" spans="1:16">
      <c r="A276" s="1196"/>
      <c r="B276" s="1238"/>
      <c r="C276" s="1182"/>
      <c r="D276" s="1185"/>
      <c r="E276" s="1188"/>
      <c r="F276" s="1239"/>
      <c r="G276" s="896" t="s">
        <v>23</v>
      </c>
      <c r="H276" s="362">
        <v>0</v>
      </c>
      <c r="I276" s="349">
        <v>0</v>
      </c>
      <c r="J276" s="363">
        <v>0</v>
      </c>
      <c r="K276" s="363">
        <v>0</v>
      </c>
      <c r="L276" s="526">
        <v>0</v>
      </c>
      <c r="M276" s="527">
        <f t="shared" si="114"/>
        <v>0</v>
      </c>
      <c r="N276" s="526">
        <v>0</v>
      </c>
      <c r="O276" s="527">
        <f t="shared" si="115"/>
        <v>0</v>
      </c>
      <c r="P276" s="1204"/>
    </row>
    <row r="277" spans="1:16">
      <c r="A277" s="1205"/>
      <c r="B277" s="1236" t="s">
        <v>215</v>
      </c>
      <c r="C277" s="1180" t="s">
        <v>19</v>
      </c>
      <c r="D277" s="1270" t="s">
        <v>810</v>
      </c>
      <c r="E277" s="1271" t="s">
        <v>810</v>
      </c>
      <c r="F277" s="1216" t="s">
        <v>512</v>
      </c>
      <c r="G277" s="59" t="s">
        <v>20</v>
      </c>
      <c r="H277" s="360">
        <f>H278+H279+H280</f>
        <v>0</v>
      </c>
      <c r="I277" s="346">
        <f>I278+I279+I280</f>
        <v>0</v>
      </c>
      <c r="J277" s="361">
        <f>J278+J279+J280</f>
        <v>0</v>
      </c>
      <c r="K277" s="361">
        <f>K278+K279+K280</f>
        <v>0</v>
      </c>
      <c r="L277" s="339">
        <v>0</v>
      </c>
      <c r="M277" s="341">
        <f t="shared" si="114"/>
        <v>0</v>
      </c>
      <c r="N277" s="339">
        <v>0</v>
      </c>
      <c r="O277" s="341">
        <f t="shared" si="115"/>
        <v>0</v>
      </c>
      <c r="P277" s="1203"/>
    </row>
    <row r="278" spans="1:16">
      <c r="A278" s="1195"/>
      <c r="B278" s="1237"/>
      <c r="C278" s="1181"/>
      <c r="D278" s="1184"/>
      <c r="E278" s="1187"/>
      <c r="F278" s="1217"/>
      <c r="G278" s="896" t="s">
        <v>21</v>
      </c>
      <c r="H278" s="362">
        <v>0</v>
      </c>
      <c r="I278" s="349">
        <v>0</v>
      </c>
      <c r="J278" s="363">
        <v>0</v>
      </c>
      <c r="K278" s="363">
        <v>0</v>
      </c>
      <c r="L278" s="342">
        <v>0</v>
      </c>
      <c r="M278" s="344">
        <f t="shared" si="114"/>
        <v>0</v>
      </c>
      <c r="N278" s="342">
        <v>0</v>
      </c>
      <c r="O278" s="344">
        <f t="shared" si="115"/>
        <v>0</v>
      </c>
      <c r="P278" s="1203"/>
    </row>
    <row r="279" spans="1:16">
      <c r="A279" s="1195"/>
      <c r="B279" s="1237"/>
      <c r="C279" s="1181"/>
      <c r="D279" s="1184"/>
      <c r="E279" s="1187"/>
      <c r="F279" s="1217"/>
      <c r="G279" s="896" t="s">
        <v>22</v>
      </c>
      <c r="H279" s="362">
        <v>0</v>
      </c>
      <c r="I279" s="349">
        <v>0</v>
      </c>
      <c r="J279" s="363">
        <v>0</v>
      </c>
      <c r="K279" s="363">
        <v>0</v>
      </c>
      <c r="L279" s="342">
        <v>0</v>
      </c>
      <c r="M279" s="344">
        <f t="shared" si="114"/>
        <v>0</v>
      </c>
      <c r="N279" s="342">
        <v>0</v>
      </c>
      <c r="O279" s="344">
        <f t="shared" si="115"/>
        <v>0</v>
      </c>
      <c r="P279" s="1203"/>
    </row>
    <row r="280" spans="1:16">
      <c r="A280" s="1196"/>
      <c r="B280" s="1238"/>
      <c r="C280" s="1182"/>
      <c r="D280" s="1185"/>
      <c r="E280" s="1188"/>
      <c r="F280" s="1239"/>
      <c r="G280" s="896" t="s">
        <v>23</v>
      </c>
      <c r="H280" s="362">
        <v>0</v>
      </c>
      <c r="I280" s="349">
        <v>0</v>
      </c>
      <c r="J280" s="363">
        <v>0</v>
      </c>
      <c r="K280" s="363">
        <v>0</v>
      </c>
      <c r="L280" s="526">
        <v>0</v>
      </c>
      <c r="M280" s="527">
        <f t="shared" si="114"/>
        <v>0</v>
      </c>
      <c r="N280" s="526">
        <v>0</v>
      </c>
      <c r="O280" s="527">
        <f t="shared" si="115"/>
        <v>0</v>
      </c>
      <c r="P280" s="1204"/>
    </row>
    <row r="281" spans="1:16">
      <c r="A281" s="1205"/>
      <c r="B281" s="1236" t="s">
        <v>501</v>
      </c>
      <c r="C281" s="1180" t="s">
        <v>19</v>
      </c>
      <c r="D281" s="1270" t="s">
        <v>810</v>
      </c>
      <c r="E281" s="1271" t="s">
        <v>810</v>
      </c>
      <c r="F281" s="1216" t="s">
        <v>512</v>
      </c>
      <c r="G281" s="59" t="s">
        <v>20</v>
      </c>
      <c r="H281" s="360">
        <f>H282+H283+H284</f>
        <v>0</v>
      </c>
      <c r="I281" s="346">
        <f>I282+I283+I284</f>
        <v>0</v>
      </c>
      <c r="J281" s="361">
        <f>J282+J283+J284</f>
        <v>0</v>
      </c>
      <c r="K281" s="361">
        <f>K282+K283+K284</f>
        <v>0</v>
      </c>
      <c r="L281" s="339">
        <v>0</v>
      </c>
      <c r="M281" s="341">
        <f t="shared" si="114"/>
        <v>0</v>
      </c>
      <c r="N281" s="339">
        <v>0</v>
      </c>
      <c r="O281" s="341">
        <f t="shared" si="115"/>
        <v>0</v>
      </c>
      <c r="P281" s="1222"/>
    </row>
    <row r="282" spans="1:16">
      <c r="A282" s="1195"/>
      <c r="B282" s="1237"/>
      <c r="C282" s="1181"/>
      <c r="D282" s="1184"/>
      <c r="E282" s="1187"/>
      <c r="F282" s="1217"/>
      <c r="G282" s="896" t="s">
        <v>21</v>
      </c>
      <c r="H282" s="362">
        <v>0</v>
      </c>
      <c r="I282" s="349">
        <v>0</v>
      </c>
      <c r="J282" s="363">
        <v>0</v>
      </c>
      <c r="K282" s="363">
        <v>0</v>
      </c>
      <c r="L282" s="342">
        <v>0</v>
      </c>
      <c r="M282" s="344">
        <f t="shared" si="114"/>
        <v>0</v>
      </c>
      <c r="N282" s="342">
        <v>0</v>
      </c>
      <c r="O282" s="344">
        <f t="shared" si="115"/>
        <v>0</v>
      </c>
      <c r="P282" s="1203"/>
    </row>
    <row r="283" spans="1:16">
      <c r="A283" s="1195"/>
      <c r="B283" s="1237"/>
      <c r="C283" s="1181"/>
      <c r="D283" s="1184"/>
      <c r="E283" s="1187"/>
      <c r="F283" s="1217"/>
      <c r="G283" s="896" t="s">
        <v>22</v>
      </c>
      <c r="H283" s="362">
        <v>0</v>
      </c>
      <c r="I283" s="349">
        <v>0</v>
      </c>
      <c r="J283" s="363">
        <v>0</v>
      </c>
      <c r="K283" s="363">
        <v>0</v>
      </c>
      <c r="L283" s="342">
        <v>0</v>
      </c>
      <c r="M283" s="344">
        <f t="shared" si="114"/>
        <v>0</v>
      </c>
      <c r="N283" s="342">
        <v>0</v>
      </c>
      <c r="O283" s="344">
        <f t="shared" si="115"/>
        <v>0</v>
      </c>
      <c r="P283" s="1203"/>
    </row>
    <row r="284" spans="1:16">
      <c r="A284" s="1196"/>
      <c r="B284" s="1238"/>
      <c r="C284" s="1182"/>
      <c r="D284" s="1185"/>
      <c r="E284" s="1188"/>
      <c r="F284" s="1239"/>
      <c r="G284" s="896" t="s">
        <v>23</v>
      </c>
      <c r="H284" s="362">
        <v>0</v>
      </c>
      <c r="I284" s="349">
        <v>0</v>
      </c>
      <c r="J284" s="363">
        <v>0</v>
      </c>
      <c r="K284" s="363">
        <v>0</v>
      </c>
      <c r="L284" s="526">
        <v>0</v>
      </c>
      <c r="M284" s="527">
        <f t="shared" si="114"/>
        <v>0</v>
      </c>
      <c r="N284" s="526">
        <v>0</v>
      </c>
      <c r="O284" s="527">
        <f t="shared" si="115"/>
        <v>0</v>
      </c>
      <c r="P284" s="1204"/>
    </row>
    <row r="285" spans="1:16">
      <c r="A285" s="1205"/>
      <c r="B285" s="1236" t="s">
        <v>216</v>
      </c>
      <c r="C285" s="1180" t="s">
        <v>19</v>
      </c>
      <c r="D285" s="1270" t="s">
        <v>810</v>
      </c>
      <c r="E285" s="1271" t="s">
        <v>810</v>
      </c>
      <c r="F285" s="1216" t="s">
        <v>512</v>
      </c>
      <c r="G285" s="59" t="s">
        <v>20</v>
      </c>
      <c r="H285" s="360">
        <f>H286+H287+H288</f>
        <v>0</v>
      </c>
      <c r="I285" s="346">
        <f>I286+I287+I288</f>
        <v>0</v>
      </c>
      <c r="J285" s="361">
        <f>J286+J287+J288</f>
        <v>0</v>
      </c>
      <c r="K285" s="361">
        <f>K286+K287+K288</f>
        <v>0</v>
      </c>
      <c r="L285" s="339">
        <v>0</v>
      </c>
      <c r="M285" s="341">
        <f t="shared" si="114"/>
        <v>0</v>
      </c>
      <c r="N285" s="339">
        <v>0</v>
      </c>
      <c r="O285" s="341">
        <f t="shared" si="115"/>
        <v>0</v>
      </c>
      <c r="P285" s="1203"/>
    </row>
    <row r="286" spans="1:16">
      <c r="A286" s="1195"/>
      <c r="B286" s="1237"/>
      <c r="C286" s="1181"/>
      <c r="D286" s="1184"/>
      <c r="E286" s="1187"/>
      <c r="F286" s="1217"/>
      <c r="G286" s="896" t="s">
        <v>21</v>
      </c>
      <c r="H286" s="362">
        <v>0</v>
      </c>
      <c r="I286" s="349">
        <v>0</v>
      </c>
      <c r="J286" s="363">
        <v>0</v>
      </c>
      <c r="K286" s="363">
        <v>0</v>
      </c>
      <c r="L286" s="342">
        <v>0</v>
      </c>
      <c r="M286" s="344">
        <f t="shared" si="114"/>
        <v>0</v>
      </c>
      <c r="N286" s="342">
        <v>0</v>
      </c>
      <c r="O286" s="344">
        <f t="shared" si="115"/>
        <v>0</v>
      </c>
      <c r="P286" s="1203"/>
    </row>
    <row r="287" spans="1:16">
      <c r="A287" s="1195"/>
      <c r="B287" s="1237"/>
      <c r="C287" s="1181"/>
      <c r="D287" s="1184"/>
      <c r="E287" s="1187"/>
      <c r="F287" s="1217"/>
      <c r="G287" s="896" t="s">
        <v>22</v>
      </c>
      <c r="H287" s="362">
        <v>0</v>
      </c>
      <c r="I287" s="349">
        <v>0</v>
      </c>
      <c r="J287" s="363">
        <v>0</v>
      </c>
      <c r="K287" s="363">
        <v>0</v>
      </c>
      <c r="L287" s="342">
        <v>0</v>
      </c>
      <c r="M287" s="344">
        <f t="shared" si="114"/>
        <v>0</v>
      </c>
      <c r="N287" s="342">
        <v>0</v>
      </c>
      <c r="O287" s="344">
        <f t="shared" si="115"/>
        <v>0</v>
      </c>
      <c r="P287" s="1203"/>
    </row>
    <row r="288" spans="1:16">
      <c r="A288" s="1196"/>
      <c r="B288" s="1238"/>
      <c r="C288" s="1182"/>
      <c r="D288" s="1185"/>
      <c r="E288" s="1188"/>
      <c r="F288" s="1239"/>
      <c r="G288" s="896" t="s">
        <v>23</v>
      </c>
      <c r="H288" s="362">
        <v>0</v>
      </c>
      <c r="I288" s="349">
        <v>0</v>
      </c>
      <c r="J288" s="363">
        <v>0</v>
      </c>
      <c r="K288" s="363">
        <v>0</v>
      </c>
      <c r="L288" s="526">
        <v>0</v>
      </c>
      <c r="M288" s="527">
        <f t="shared" si="114"/>
        <v>0</v>
      </c>
      <c r="N288" s="526">
        <v>0</v>
      </c>
      <c r="O288" s="527">
        <f t="shared" si="115"/>
        <v>0</v>
      </c>
      <c r="P288" s="1204"/>
    </row>
    <row r="289" spans="1:16">
      <c r="A289" s="1205"/>
      <c r="B289" s="1236" t="s">
        <v>217</v>
      </c>
      <c r="C289" s="1180" t="s">
        <v>19</v>
      </c>
      <c r="D289" s="1270" t="s">
        <v>810</v>
      </c>
      <c r="E289" s="1271" t="s">
        <v>810</v>
      </c>
      <c r="F289" s="1216" t="s">
        <v>513</v>
      </c>
      <c r="G289" s="59" t="s">
        <v>20</v>
      </c>
      <c r="H289" s="360">
        <f>H290+H291+H292</f>
        <v>0</v>
      </c>
      <c r="I289" s="346">
        <f>I290+I291+I292</f>
        <v>0</v>
      </c>
      <c r="J289" s="361">
        <f>J290+J291+J292</f>
        <v>0</v>
      </c>
      <c r="K289" s="361">
        <f>K290+K291+K292</f>
        <v>0</v>
      </c>
      <c r="L289" s="339">
        <v>0</v>
      </c>
      <c r="M289" s="341">
        <f t="shared" si="114"/>
        <v>0</v>
      </c>
      <c r="N289" s="339">
        <v>0</v>
      </c>
      <c r="O289" s="341">
        <f t="shared" si="115"/>
        <v>0</v>
      </c>
      <c r="P289" s="1203"/>
    </row>
    <row r="290" spans="1:16">
      <c r="A290" s="1195"/>
      <c r="B290" s="1237"/>
      <c r="C290" s="1181"/>
      <c r="D290" s="1184"/>
      <c r="E290" s="1187"/>
      <c r="F290" s="1217"/>
      <c r="G290" s="896" t="s">
        <v>21</v>
      </c>
      <c r="H290" s="362">
        <v>0</v>
      </c>
      <c r="I290" s="349">
        <v>0</v>
      </c>
      <c r="J290" s="363">
        <v>0</v>
      </c>
      <c r="K290" s="363">
        <v>0</v>
      </c>
      <c r="L290" s="342">
        <v>0</v>
      </c>
      <c r="M290" s="344">
        <f t="shared" si="114"/>
        <v>0</v>
      </c>
      <c r="N290" s="342">
        <v>0</v>
      </c>
      <c r="O290" s="344">
        <f t="shared" si="115"/>
        <v>0</v>
      </c>
      <c r="P290" s="1203"/>
    </row>
    <row r="291" spans="1:16">
      <c r="A291" s="1195"/>
      <c r="B291" s="1237"/>
      <c r="C291" s="1181"/>
      <c r="D291" s="1184"/>
      <c r="E291" s="1187"/>
      <c r="F291" s="1217"/>
      <c r="G291" s="896" t="s">
        <v>22</v>
      </c>
      <c r="H291" s="364">
        <v>0</v>
      </c>
      <c r="I291" s="343">
        <v>0</v>
      </c>
      <c r="J291" s="351">
        <v>0</v>
      </c>
      <c r="K291" s="351">
        <v>0</v>
      </c>
      <c r="L291" s="342">
        <v>0</v>
      </c>
      <c r="M291" s="344">
        <f t="shared" si="114"/>
        <v>0</v>
      </c>
      <c r="N291" s="342">
        <v>0</v>
      </c>
      <c r="O291" s="344">
        <f t="shared" si="115"/>
        <v>0</v>
      </c>
      <c r="P291" s="1203"/>
    </row>
    <row r="292" spans="1:16">
      <c r="A292" s="1196"/>
      <c r="B292" s="1238"/>
      <c r="C292" s="1182"/>
      <c r="D292" s="1185"/>
      <c r="E292" s="1188"/>
      <c r="F292" s="1239"/>
      <c r="G292" s="896" t="s">
        <v>23</v>
      </c>
      <c r="H292" s="364">
        <v>0</v>
      </c>
      <c r="I292" s="343">
        <v>0</v>
      </c>
      <c r="J292" s="351">
        <v>0</v>
      </c>
      <c r="K292" s="351">
        <v>0</v>
      </c>
      <c r="L292" s="526">
        <v>0</v>
      </c>
      <c r="M292" s="527">
        <f t="shared" si="114"/>
        <v>0</v>
      </c>
      <c r="N292" s="526">
        <v>0</v>
      </c>
      <c r="O292" s="527">
        <f t="shared" si="115"/>
        <v>0</v>
      </c>
      <c r="P292" s="1204"/>
    </row>
    <row r="293" spans="1:16">
      <c r="A293" s="1205"/>
      <c r="B293" s="1236" t="s">
        <v>502</v>
      </c>
      <c r="C293" s="1180" t="s">
        <v>19</v>
      </c>
      <c r="D293" s="1270" t="s">
        <v>810</v>
      </c>
      <c r="E293" s="1271" t="s">
        <v>810</v>
      </c>
      <c r="F293" s="1216" t="s">
        <v>513</v>
      </c>
      <c r="G293" s="59" t="s">
        <v>20</v>
      </c>
      <c r="H293" s="365">
        <f>H294+H295+H296</f>
        <v>0</v>
      </c>
      <c r="I293" s="340">
        <f>I294+I295+I296</f>
        <v>0</v>
      </c>
      <c r="J293" s="366">
        <f>J294+J295+J296</f>
        <v>0</v>
      </c>
      <c r="K293" s="366">
        <f>K294+K295+K296</f>
        <v>0</v>
      </c>
      <c r="L293" s="339">
        <v>0</v>
      </c>
      <c r="M293" s="341">
        <f t="shared" si="114"/>
        <v>0</v>
      </c>
      <c r="N293" s="339">
        <v>0</v>
      </c>
      <c r="O293" s="341">
        <f t="shared" si="115"/>
        <v>0</v>
      </c>
      <c r="P293" s="1203"/>
    </row>
    <row r="294" spans="1:16">
      <c r="A294" s="1195"/>
      <c r="B294" s="1237"/>
      <c r="C294" s="1181"/>
      <c r="D294" s="1184"/>
      <c r="E294" s="1187"/>
      <c r="F294" s="1217"/>
      <c r="G294" s="896" t="s">
        <v>21</v>
      </c>
      <c r="H294" s="362">
        <v>0</v>
      </c>
      <c r="I294" s="349">
        <v>0</v>
      </c>
      <c r="J294" s="363">
        <v>0</v>
      </c>
      <c r="K294" s="363">
        <v>0</v>
      </c>
      <c r="L294" s="342">
        <v>0</v>
      </c>
      <c r="M294" s="344">
        <f t="shared" si="114"/>
        <v>0</v>
      </c>
      <c r="N294" s="342">
        <v>0</v>
      </c>
      <c r="O294" s="344">
        <f t="shared" si="115"/>
        <v>0</v>
      </c>
      <c r="P294" s="1203"/>
    </row>
    <row r="295" spans="1:16">
      <c r="A295" s="1195"/>
      <c r="B295" s="1237"/>
      <c r="C295" s="1181"/>
      <c r="D295" s="1184"/>
      <c r="E295" s="1187"/>
      <c r="F295" s="1217"/>
      <c r="G295" s="896" t="s">
        <v>22</v>
      </c>
      <c r="H295" s="362">
        <v>0</v>
      </c>
      <c r="I295" s="349">
        <v>0</v>
      </c>
      <c r="J295" s="363">
        <v>0</v>
      </c>
      <c r="K295" s="363">
        <v>0</v>
      </c>
      <c r="L295" s="342">
        <v>0</v>
      </c>
      <c r="M295" s="344">
        <f t="shared" si="114"/>
        <v>0</v>
      </c>
      <c r="N295" s="342">
        <v>0</v>
      </c>
      <c r="O295" s="344">
        <f t="shared" si="115"/>
        <v>0</v>
      </c>
      <c r="P295" s="1203"/>
    </row>
    <row r="296" spans="1:16">
      <c r="A296" s="1196"/>
      <c r="B296" s="1238"/>
      <c r="C296" s="1182"/>
      <c r="D296" s="1185"/>
      <c r="E296" s="1188"/>
      <c r="F296" s="1239"/>
      <c r="G296" s="896" t="s">
        <v>23</v>
      </c>
      <c r="H296" s="362">
        <v>0</v>
      </c>
      <c r="I296" s="349">
        <v>0</v>
      </c>
      <c r="J296" s="363">
        <v>0</v>
      </c>
      <c r="K296" s="363">
        <v>0</v>
      </c>
      <c r="L296" s="526">
        <v>0</v>
      </c>
      <c r="M296" s="527">
        <f t="shared" si="114"/>
        <v>0</v>
      </c>
      <c r="N296" s="526">
        <v>0</v>
      </c>
      <c r="O296" s="527">
        <f t="shared" si="115"/>
        <v>0</v>
      </c>
      <c r="P296" s="1204"/>
    </row>
    <row r="297" spans="1:16">
      <c r="A297" s="1205"/>
      <c r="B297" s="1236" t="s">
        <v>218</v>
      </c>
      <c r="C297" s="1180" t="s">
        <v>19</v>
      </c>
      <c r="D297" s="1270" t="s">
        <v>810</v>
      </c>
      <c r="E297" s="1271" t="s">
        <v>810</v>
      </c>
      <c r="F297" s="1216" t="s">
        <v>513</v>
      </c>
      <c r="G297" s="59" t="s">
        <v>20</v>
      </c>
      <c r="H297" s="360">
        <f>H298+H299+H300</f>
        <v>0</v>
      </c>
      <c r="I297" s="346">
        <f>I298+I299+I300</f>
        <v>0</v>
      </c>
      <c r="J297" s="361">
        <f>J298+J299+J300</f>
        <v>0</v>
      </c>
      <c r="K297" s="361">
        <f>K298+K299+K300</f>
        <v>0</v>
      </c>
      <c r="L297" s="339">
        <v>0</v>
      </c>
      <c r="M297" s="341">
        <f t="shared" si="114"/>
        <v>0</v>
      </c>
      <c r="N297" s="339">
        <v>0</v>
      </c>
      <c r="O297" s="341">
        <f t="shared" si="115"/>
        <v>0</v>
      </c>
      <c r="P297" s="1203"/>
    </row>
    <row r="298" spans="1:16">
      <c r="A298" s="1195"/>
      <c r="B298" s="1237"/>
      <c r="C298" s="1181"/>
      <c r="D298" s="1184"/>
      <c r="E298" s="1187"/>
      <c r="F298" s="1217"/>
      <c r="G298" s="896" t="s">
        <v>21</v>
      </c>
      <c r="H298" s="362">
        <v>0</v>
      </c>
      <c r="I298" s="349">
        <v>0</v>
      </c>
      <c r="J298" s="363">
        <v>0</v>
      </c>
      <c r="K298" s="363">
        <v>0</v>
      </c>
      <c r="L298" s="342">
        <v>0</v>
      </c>
      <c r="M298" s="344">
        <f t="shared" si="114"/>
        <v>0</v>
      </c>
      <c r="N298" s="342">
        <v>0</v>
      </c>
      <c r="O298" s="344">
        <f t="shared" si="115"/>
        <v>0</v>
      </c>
      <c r="P298" s="1203"/>
    </row>
    <row r="299" spans="1:16">
      <c r="A299" s="1195"/>
      <c r="B299" s="1237"/>
      <c r="C299" s="1181"/>
      <c r="D299" s="1184"/>
      <c r="E299" s="1187"/>
      <c r="F299" s="1217"/>
      <c r="G299" s="896" t="s">
        <v>22</v>
      </c>
      <c r="H299" s="362">
        <v>0</v>
      </c>
      <c r="I299" s="349">
        <v>0</v>
      </c>
      <c r="J299" s="363">
        <v>0</v>
      </c>
      <c r="K299" s="363">
        <v>0</v>
      </c>
      <c r="L299" s="342">
        <v>0</v>
      </c>
      <c r="M299" s="344">
        <f t="shared" si="114"/>
        <v>0</v>
      </c>
      <c r="N299" s="342">
        <v>0</v>
      </c>
      <c r="O299" s="344">
        <f t="shared" si="115"/>
        <v>0</v>
      </c>
      <c r="P299" s="1203"/>
    </row>
    <row r="300" spans="1:16">
      <c r="A300" s="1196"/>
      <c r="B300" s="1238"/>
      <c r="C300" s="1182"/>
      <c r="D300" s="1185"/>
      <c r="E300" s="1188"/>
      <c r="F300" s="1239"/>
      <c r="G300" s="896" t="s">
        <v>23</v>
      </c>
      <c r="H300" s="362">
        <v>0</v>
      </c>
      <c r="I300" s="349">
        <v>0</v>
      </c>
      <c r="J300" s="363">
        <v>0</v>
      </c>
      <c r="K300" s="363">
        <v>0</v>
      </c>
      <c r="L300" s="526">
        <v>0</v>
      </c>
      <c r="M300" s="527">
        <f t="shared" si="114"/>
        <v>0</v>
      </c>
      <c r="N300" s="526">
        <v>0</v>
      </c>
      <c r="O300" s="527">
        <f t="shared" si="115"/>
        <v>0</v>
      </c>
      <c r="P300" s="1204"/>
    </row>
    <row r="301" spans="1:16">
      <c r="A301" s="1205"/>
      <c r="B301" s="1236" t="s">
        <v>219</v>
      </c>
      <c r="C301" s="1180" t="s">
        <v>19</v>
      </c>
      <c r="D301" s="1270" t="s">
        <v>810</v>
      </c>
      <c r="E301" s="1271" t="s">
        <v>810</v>
      </c>
      <c r="F301" s="1216" t="s">
        <v>514</v>
      </c>
      <c r="G301" s="59" t="s">
        <v>20</v>
      </c>
      <c r="H301" s="360">
        <f>H302+H303+H304</f>
        <v>0</v>
      </c>
      <c r="I301" s="346">
        <f>I302+I303+I304</f>
        <v>0</v>
      </c>
      <c r="J301" s="361">
        <f>J302+J303+J304</f>
        <v>0</v>
      </c>
      <c r="K301" s="361">
        <f>K302+K303+K304</f>
        <v>0</v>
      </c>
      <c r="L301" s="339">
        <v>0</v>
      </c>
      <c r="M301" s="341">
        <f t="shared" si="114"/>
        <v>0</v>
      </c>
      <c r="N301" s="339">
        <v>0</v>
      </c>
      <c r="O301" s="341">
        <f t="shared" si="115"/>
        <v>0</v>
      </c>
      <c r="P301" s="1222"/>
    </row>
    <row r="302" spans="1:16">
      <c r="A302" s="1195"/>
      <c r="B302" s="1237"/>
      <c r="C302" s="1181"/>
      <c r="D302" s="1184"/>
      <c r="E302" s="1187"/>
      <c r="F302" s="1217"/>
      <c r="G302" s="1071" t="s">
        <v>21</v>
      </c>
      <c r="H302" s="362">
        <v>0</v>
      </c>
      <c r="I302" s="349">
        <v>0</v>
      </c>
      <c r="J302" s="363">
        <v>0</v>
      </c>
      <c r="K302" s="363">
        <v>0</v>
      </c>
      <c r="L302" s="342">
        <v>0</v>
      </c>
      <c r="M302" s="344">
        <f t="shared" si="114"/>
        <v>0</v>
      </c>
      <c r="N302" s="342">
        <v>0</v>
      </c>
      <c r="O302" s="344">
        <f t="shared" si="115"/>
        <v>0</v>
      </c>
      <c r="P302" s="1203"/>
    </row>
    <row r="303" spans="1:16">
      <c r="A303" s="1195"/>
      <c r="B303" s="1237"/>
      <c r="C303" s="1181"/>
      <c r="D303" s="1184"/>
      <c r="E303" s="1187"/>
      <c r="F303" s="1217"/>
      <c r="G303" s="1071" t="s">
        <v>22</v>
      </c>
      <c r="H303" s="362">
        <v>0</v>
      </c>
      <c r="I303" s="349">
        <v>0</v>
      </c>
      <c r="J303" s="363">
        <v>0</v>
      </c>
      <c r="K303" s="363">
        <v>0</v>
      </c>
      <c r="L303" s="342">
        <v>0</v>
      </c>
      <c r="M303" s="344">
        <f t="shared" si="114"/>
        <v>0</v>
      </c>
      <c r="N303" s="342">
        <v>0</v>
      </c>
      <c r="O303" s="344">
        <f t="shared" si="115"/>
        <v>0</v>
      </c>
      <c r="P303" s="1203"/>
    </row>
    <row r="304" spans="1:16">
      <c r="A304" s="1196"/>
      <c r="B304" s="1238"/>
      <c r="C304" s="1182"/>
      <c r="D304" s="1185"/>
      <c r="E304" s="1188"/>
      <c r="F304" s="1239"/>
      <c r="G304" s="1071" t="s">
        <v>23</v>
      </c>
      <c r="H304" s="362">
        <v>0</v>
      </c>
      <c r="I304" s="349">
        <v>0</v>
      </c>
      <c r="J304" s="363">
        <v>0</v>
      </c>
      <c r="K304" s="363">
        <v>0</v>
      </c>
      <c r="L304" s="526">
        <v>0</v>
      </c>
      <c r="M304" s="527">
        <f t="shared" si="114"/>
        <v>0</v>
      </c>
      <c r="N304" s="526">
        <v>0</v>
      </c>
      <c r="O304" s="527">
        <f t="shared" si="115"/>
        <v>0</v>
      </c>
      <c r="P304" s="1204"/>
    </row>
    <row r="305" spans="1:16">
      <c r="A305" s="1275"/>
      <c r="B305" s="1236" t="s">
        <v>220</v>
      </c>
      <c r="C305" s="1180" t="s">
        <v>19</v>
      </c>
      <c r="D305" s="1270" t="s">
        <v>810</v>
      </c>
      <c r="E305" s="1271" t="s">
        <v>810</v>
      </c>
      <c r="F305" s="1216" t="s">
        <v>514</v>
      </c>
      <c r="G305" s="59" t="s">
        <v>20</v>
      </c>
      <c r="H305" s="360">
        <f>H306+H307+H308</f>
        <v>0</v>
      </c>
      <c r="I305" s="346">
        <f>I306+I307+I308</f>
        <v>0</v>
      </c>
      <c r="J305" s="361">
        <f>J306+J307+J308</f>
        <v>0</v>
      </c>
      <c r="K305" s="361">
        <f>K306+K307+K308</f>
        <v>0</v>
      </c>
      <c r="L305" s="339">
        <v>0</v>
      </c>
      <c r="M305" s="341">
        <f t="shared" si="114"/>
        <v>0</v>
      </c>
      <c r="N305" s="339">
        <v>0</v>
      </c>
      <c r="O305" s="341">
        <f t="shared" si="115"/>
        <v>0</v>
      </c>
      <c r="P305" s="1203"/>
    </row>
    <row r="306" spans="1:16">
      <c r="A306" s="1276"/>
      <c r="B306" s="1237"/>
      <c r="C306" s="1181"/>
      <c r="D306" s="1184"/>
      <c r="E306" s="1187"/>
      <c r="F306" s="1217"/>
      <c r="G306" s="896" t="s">
        <v>21</v>
      </c>
      <c r="H306" s="362">
        <v>0</v>
      </c>
      <c r="I306" s="349">
        <v>0</v>
      </c>
      <c r="J306" s="363">
        <v>0</v>
      </c>
      <c r="K306" s="363">
        <v>0</v>
      </c>
      <c r="L306" s="342">
        <v>0</v>
      </c>
      <c r="M306" s="344">
        <f t="shared" si="114"/>
        <v>0</v>
      </c>
      <c r="N306" s="342">
        <v>0</v>
      </c>
      <c r="O306" s="344">
        <f t="shared" si="115"/>
        <v>0</v>
      </c>
      <c r="P306" s="1203"/>
    </row>
    <row r="307" spans="1:16">
      <c r="A307" s="1276"/>
      <c r="B307" s="1237"/>
      <c r="C307" s="1181"/>
      <c r="D307" s="1184"/>
      <c r="E307" s="1187"/>
      <c r="F307" s="1217"/>
      <c r="G307" s="896" t="s">
        <v>22</v>
      </c>
      <c r="H307" s="362">
        <v>0</v>
      </c>
      <c r="I307" s="349">
        <v>0</v>
      </c>
      <c r="J307" s="363">
        <v>0</v>
      </c>
      <c r="K307" s="363">
        <v>0</v>
      </c>
      <c r="L307" s="342">
        <v>0</v>
      </c>
      <c r="M307" s="344">
        <f t="shared" si="114"/>
        <v>0</v>
      </c>
      <c r="N307" s="342">
        <v>0</v>
      </c>
      <c r="O307" s="344">
        <f t="shared" si="115"/>
        <v>0</v>
      </c>
      <c r="P307" s="1203"/>
    </row>
    <row r="308" spans="1:16">
      <c r="A308" s="1277"/>
      <c r="B308" s="1238"/>
      <c r="C308" s="1182"/>
      <c r="D308" s="1185"/>
      <c r="E308" s="1188"/>
      <c r="F308" s="1239"/>
      <c r="G308" s="896" t="s">
        <v>23</v>
      </c>
      <c r="H308" s="362">
        <v>0</v>
      </c>
      <c r="I308" s="349">
        <v>0</v>
      </c>
      <c r="J308" s="363">
        <v>0</v>
      </c>
      <c r="K308" s="363">
        <v>0</v>
      </c>
      <c r="L308" s="526">
        <v>0</v>
      </c>
      <c r="M308" s="527">
        <f t="shared" si="114"/>
        <v>0</v>
      </c>
      <c r="N308" s="526">
        <v>0</v>
      </c>
      <c r="O308" s="527">
        <f t="shared" si="115"/>
        <v>0</v>
      </c>
      <c r="P308" s="1204"/>
    </row>
    <row r="309" spans="1:16">
      <c r="A309" s="1275"/>
      <c r="B309" s="1236" t="s">
        <v>224</v>
      </c>
      <c r="C309" s="1180" t="s">
        <v>19</v>
      </c>
      <c r="D309" s="1270" t="s">
        <v>810</v>
      </c>
      <c r="E309" s="1271" t="s">
        <v>810</v>
      </c>
      <c r="F309" s="1216" t="s">
        <v>514</v>
      </c>
      <c r="G309" s="59" t="s">
        <v>20</v>
      </c>
      <c r="H309" s="360">
        <f>H310+H311+H312</f>
        <v>0</v>
      </c>
      <c r="I309" s="346">
        <f>I310+I311+I312</f>
        <v>0</v>
      </c>
      <c r="J309" s="361">
        <f>J310+J311+J312</f>
        <v>0</v>
      </c>
      <c r="K309" s="361">
        <f>K310+K311+K312</f>
        <v>0</v>
      </c>
      <c r="L309" s="339">
        <v>0</v>
      </c>
      <c r="M309" s="341">
        <f t="shared" si="114"/>
        <v>0</v>
      </c>
      <c r="N309" s="339">
        <v>0</v>
      </c>
      <c r="O309" s="341">
        <f t="shared" si="115"/>
        <v>0</v>
      </c>
      <c r="P309" s="1203"/>
    </row>
    <row r="310" spans="1:16">
      <c r="A310" s="1276"/>
      <c r="B310" s="1237"/>
      <c r="C310" s="1181"/>
      <c r="D310" s="1184"/>
      <c r="E310" s="1187"/>
      <c r="F310" s="1217"/>
      <c r="G310" s="896" t="s">
        <v>21</v>
      </c>
      <c r="H310" s="362">
        <v>0</v>
      </c>
      <c r="I310" s="349">
        <v>0</v>
      </c>
      <c r="J310" s="363">
        <v>0</v>
      </c>
      <c r="K310" s="363">
        <v>0</v>
      </c>
      <c r="L310" s="342">
        <v>0</v>
      </c>
      <c r="M310" s="344">
        <f t="shared" si="114"/>
        <v>0</v>
      </c>
      <c r="N310" s="342">
        <v>0</v>
      </c>
      <c r="O310" s="344">
        <f t="shared" si="115"/>
        <v>0</v>
      </c>
      <c r="P310" s="1203"/>
    </row>
    <row r="311" spans="1:16">
      <c r="A311" s="1276"/>
      <c r="B311" s="1237"/>
      <c r="C311" s="1181"/>
      <c r="D311" s="1184"/>
      <c r="E311" s="1187"/>
      <c r="F311" s="1217"/>
      <c r="G311" s="896" t="s">
        <v>22</v>
      </c>
      <c r="H311" s="362">
        <v>0</v>
      </c>
      <c r="I311" s="349">
        <v>0</v>
      </c>
      <c r="J311" s="363">
        <v>0</v>
      </c>
      <c r="K311" s="363">
        <v>0</v>
      </c>
      <c r="L311" s="342">
        <v>0</v>
      </c>
      <c r="M311" s="344">
        <f t="shared" si="114"/>
        <v>0</v>
      </c>
      <c r="N311" s="342">
        <v>0</v>
      </c>
      <c r="O311" s="344">
        <f t="shared" si="115"/>
        <v>0</v>
      </c>
      <c r="P311" s="1203"/>
    </row>
    <row r="312" spans="1:16">
      <c r="A312" s="1277"/>
      <c r="B312" s="1238"/>
      <c r="C312" s="1182"/>
      <c r="D312" s="1185"/>
      <c r="E312" s="1188"/>
      <c r="F312" s="1239"/>
      <c r="G312" s="896" t="s">
        <v>23</v>
      </c>
      <c r="H312" s="364">
        <v>0</v>
      </c>
      <c r="I312" s="343">
        <v>0</v>
      </c>
      <c r="J312" s="351">
        <v>0</v>
      </c>
      <c r="K312" s="351">
        <v>0</v>
      </c>
      <c r="L312" s="526">
        <v>0</v>
      </c>
      <c r="M312" s="527">
        <f t="shared" si="114"/>
        <v>0</v>
      </c>
      <c r="N312" s="526">
        <v>0</v>
      </c>
      <c r="O312" s="527">
        <f t="shared" si="115"/>
        <v>0</v>
      </c>
      <c r="P312" s="1204"/>
    </row>
    <row r="313" spans="1:16" ht="18" customHeight="1">
      <c r="A313" s="1275"/>
      <c r="B313" s="1236" t="s">
        <v>971</v>
      </c>
      <c r="C313" s="1180" t="s">
        <v>19</v>
      </c>
      <c r="D313" s="1183" t="s">
        <v>814</v>
      </c>
      <c r="E313" s="1186" t="s">
        <v>814</v>
      </c>
      <c r="F313" s="1216" t="s">
        <v>1214</v>
      </c>
      <c r="G313" s="59" t="s">
        <v>20</v>
      </c>
      <c r="H313" s="1095">
        <f>H314+H315+H316</f>
        <v>0</v>
      </c>
      <c r="I313" s="1096">
        <f>I314+I315+I316</f>
        <v>0</v>
      </c>
      <c r="J313" s="1097">
        <f>J314+J315+J316</f>
        <v>0</v>
      </c>
      <c r="K313" s="1097">
        <f>K314+K315+K316</f>
        <v>0</v>
      </c>
      <c r="L313" s="994">
        <v>0</v>
      </c>
      <c r="M313" s="341">
        <f t="shared" si="114"/>
        <v>0</v>
      </c>
      <c r="N313" s="994">
        <v>0</v>
      </c>
      <c r="O313" s="341">
        <f t="shared" si="115"/>
        <v>0</v>
      </c>
      <c r="P313" s="1203"/>
    </row>
    <row r="314" spans="1:16" ht="15.75" customHeight="1">
      <c r="A314" s="1276"/>
      <c r="B314" s="1237"/>
      <c r="C314" s="1181"/>
      <c r="D314" s="1184"/>
      <c r="E314" s="1187"/>
      <c r="F314" s="1217"/>
      <c r="G314" s="896" t="s">
        <v>21</v>
      </c>
      <c r="H314" s="362">
        <v>0</v>
      </c>
      <c r="I314" s="349">
        <v>0</v>
      </c>
      <c r="J314" s="363">
        <v>0</v>
      </c>
      <c r="K314" s="350">
        <v>0</v>
      </c>
      <c r="L314" s="342">
        <v>0</v>
      </c>
      <c r="M314" s="344">
        <f t="shared" si="114"/>
        <v>0</v>
      </c>
      <c r="N314" s="342">
        <v>0</v>
      </c>
      <c r="O314" s="344">
        <f t="shared" si="115"/>
        <v>0</v>
      </c>
      <c r="P314" s="1203"/>
    </row>
    <row r="315" spans="1:16" ht="15.75" customHeight="1">
      <c r="A315" s="1276"/>
      <c r="B315" s="1237"/>
      <c r="C315" s="1181"/>
      <c r="D315" s="1184"/>
      <c r="E315" s="1187"/>
      <c r="F315" s="1217"/>
      <c r="G315" s="896" t="s">
        <v>22</v>
      </c>
      <c r="H315" s="362">
        <v>0</v>
      </c>
      <c r="I315" s="349">
        <v>0</v>
      </c>
      <c r="J315" s="363">
        <v>0</v>
      </c>
      <c r="K315" s="363">
        <v>0</v>
      </c>
      <c r="L315" s="342">
        <v>0</v>
      </c>
      <c r="M315" s="344">
        <f t="shared" ref="M315:M316" si="121">J315-H315</f>
        <v>0</v>
      </c>
      <c r="N315" s="342">
        <v>0</v>
      </c>
      <c r="O315" s="344">
        <f t="shared" ref="O315:O316" si="122">K315-H315</f>
        <v>0</v>
      </c>
      <c r="P315" s="1203"/>
    </row>
    <row r="316" spans="1:16" ht="15.75" customHeight="1">
      <c r="A316" s="1277"/>
      <c r="B316" s="1238"/>
      <c r="C316" s="1182"/>
      <c r="D316" s="1185"/>
      <c r="E316" s="1188"/>
      <c r="F316" s="1239"/>
      <c r="G316" s="896" t="s">
        <v>23</v>
      </c>
      <c r="H316" s="364">
        <v>0</v>
      </c>
      <c r="I316" s="343">
        <v>0</v>
      </c>
      <c r="J316" s="351">
        <v>0</v>
      </c>
      <c r="K316" s="351">
        <v>0</v>
      </c>
      <c r="L316" s="526">
        <v>0</v>
      </c>
      <c r="M316" s="527">
        <f t="shared" si="121"/>
        <v>0</v>
      </c>
      <c r="N316" s="526">
        <v>0</v>
      </c>
      <c r="O316" s="527">
        <f t="shared" si="122"/>
        <v>0</v>
      </c>
      <c r="P316" s="1204"/>
    </row>
    <row r="317" spans="1:16">
      <c r="A317" s="1276"/>
      <c r="B317" s="1237" t="s">
        <v>221</v>
      </c>
      <c r="C317" s="1181" t="s">
        <v>19</v>
      </c>
      <c r="D317" s="1184" t="s">
        <v>810</v>
      </c>
      <c r="E317" s="1187" t="s">
        <v>810</v>
      </c>
      <c r="F317" s="1217" t="s">
        <v>515</v>
      </c>
      <c r="G317" s="61" t="s">
        <v>20</v>
      </c>
      <c r="H317" s="360">
        <f>H318+H319+H320</f>
        <v>0</v>
      </c>
      <c r="I317" s="346">
        <f>I318+I319+I320</f>
        <v>0</v>
      </c>
      <c r="J317" s="361">
        <f>J318+J319+J320</f>
        <v>0</v>
      </c>
      <c r="K317" s="361">
        <f>K318+K319+K320</f>
        <v>0</v>
      </c>
      <c r="L317" s="339">
        <v>0</v>
      </c>
      <c r="M317" s="341">
        <f t="shared" si="114"/>
        <v>0</v>
      </c>
      <c r="N317" s="339">
        <v>0</v>
      </c>
      <c r="O317" s="341">
        <f t="shared" si="115"/>
        <v>0</v>
      </c>
      <c r="P317" s="1203"/>
    </row>
    <row r="318" spans="1:16">
      <c r="A318" s="1276"/>
      <c r="B318" s="1237"/>
      <c r="C318" s="1181"/>
      <c r="D318" s="1184"/>
      <c r="E318" s="1187"/>
      <c r="F318" s="1217"/>
      <c r="G318" s="896" t="s">
        <v>21</v>
      </c>
      <c r="H318" s="362">
        <v>0</v>
      </c>
      <c r="I318" s="349">
        <v>0</v>
      </c>
      <c r="J318" s="363">
        <v>0</v>
      </c>
      <c r="K318" s="363">
        <v>0</v>
      </c>
      <c r="L318" s="342">
        <v>0</v>
      </c>
      <c r="M318" s="344">
        <f t="shared" si="114"/>
        <v>0</v>
      </c>
      <c r="N318" s="342">
        <v>0</v>
      </c>
      <c r="O318" s="344">
        <f t="shared" si="115"/>
        <v>0</v>
      </c>
      <c r="P318" s="1203"/>
    </row>
    <row r="319" spans="1:16">
      <c r="A319" s="1276"/>
      <c r="B319" s="1237"/>
      <c r="C319" s="1181"/>
      <c r="D319" s="1184"/>
      <c r="E319" s="1187"/>
      <c r="F319" s="1217"/>
      <c r="G319" s="896" t="s">
        <v>22</v>
      </c>
      <c r="H319" s="362">
        <v>0</v>
      </c>
      <c r="I319" s="349">
        <v>0</v>
      </c>
      <c r="J319" s="363">
        <v>0</v>
      </c>
      <c r="K319" s="363">
        <v>0</v>
      </c>
      <c r="L319" s="342">
        <v>0</v>
      </c>
      <c r="M319" s="344">
        <f t="shared" si="114"/>
        <v>0</v>
      </c>
      <c r="N319" s="342">
        <v>0</v>
      </c>
      <c r="O319" s="344">
        <f t="shared" si="115"/>
        <v>0</v>
      </c>
      <c r="P319" s="1203"/>
    </row>
    <row r="320" spans="1:16">
      <c r="A320" s="1277"/>
      <c r="B320" s="1238"/>
      <c r="C320" s="1182"/>
      <c r="D320" s="1185"/>
      <c r="E320" s="1188"/>
      <c r="F320" s="1239"/>
      <c r="G320" s="896" t="s">
        <v>23</v>
      </c>
      <c r="H320" s="362">
        <v>0</v>
      </c>
      <c r="I320" s="349">
        <v>0</v>
      </c>
      <c r="J320" s="363">
        <v>0</v>
      </c>
      <c r="K320" s="363">
        <v>0</v>
      </c>
      <c r="L320" s="526">
        <v>0</v>
      </c>
      <c r="M320" s="527">
        <f t="shared" si="114"/>
        <v>0</v>
      </c>
      <c r="N320" s="526">
        <v>0</v>
      </c>
      <c r="O320" s="527">
        <f t="shared" si="115"/>
        <v>0</v>
      </c>
      <c r="P320" s="1204"/>
    </row>
    <row r="321" spans="1:16">
      <c r="A321" s="1275"/>
      <c r="B321" s="1236" t="s">
        <v>222</v>
      </c>
      <c r="C321" s="1180" t="s">
        <v>19</v>
      </c>
      <c r="D321" s="1270" t="s">
        <v>810</v>
      </c>
      <c r="E321" s="1271" t="s">
        <v>810</v>
      </c>
      <c r="F321" s="1216" t="s">
        <v>515</v>
      </c>
      <c r="G321" s="59" t="s">
        <v>20</v>
      </c>
      <c r="H321" s="360">
        <f>H322+H323+H324</f>
        <v>0</v>
      </c>
      <c r="I321" s="346">
        <f>I322+I323+I324</f>
        <v>0</v>
      </c>
      <c r="J321" s="361">
        <f>J322+J323+J324</f>
        <v>0</v>
      </c>
      <c r="K321" s="361">
        <f>K322+K323+K324</f>
        <v>0</v>
      </c>
      <c r="L321" s="339">
        <v>0</v>
      </c>
      <c r="M321" s="341">
        <f t="shared" si="114"/>
        <v>0</v>
      </c>
      <c r="N321" s="339">
        <v>0</v>
      </c>
      <c r="O321" s="341">
        <f t="shared" si="115"/>
        <v>0</v>
      </c>
      <c r="P321" s="1222"/>
    </row>
    <row r="322" spans="1:16">
      <c r="A322" s="1276"/>
      <c r="B322" s="1237"/>
      <c r="C322" s="1181"/>
      <c r="D322" s="1184"/>
      <c r="E322" s="1187"/>
      <c r="F322" s="1217"/>
      <c r="G322" s="896" t="s">
        <v>21</v>
      </c>
      <c r="H322" s="362">
        <v>0</v>
      </c>
      <c r="I322" s="349">
        <v>0</v>
      </c>
      <c r="J322" s="363">
        <v>0</v>
      </c>
      <c r="K322" s="363">
        <v>0</v>
      </c>
      <c r="L322" s="342">
        <v>0</v>
      </c>
      <c r="M322" s="344">
        <f t="shared" si="114"/>
        <v>0</v>
      </c>
      <c r="N322" s="342">
        <v>0</v>
      </c>
      <c r="O322" s="344">
        <f t="shared" si="115"/>
        <v>0</v>
      </c>
      <c r="P322" s="1203"/>
    </row>
    <row r="323" spans="1:16">
      <c r="A323" s="1276"/>
      <c r="B323" s="1237"/>
      <c r="C323" s="1181"/>
      <c r="D323" s="1184"/>
      <c r="E323" s="1187"/>
      <c r="F323" s="1217"/>
      <c r="G323" s="896" t="s">
        <v>22</v>
      </c>
      <c r="H323" s="362">
        <v>0</v>
      </c>
      <c r="I323" s="349">
        <v>0</v>
      </c>
      <c r="J323" s="363">
        <v>0</v>
      </c>
      <c r="K323" s="363">
        <v>0</v>
      </c>
      <c r="L323" s="342">
        <v>0</v>
      </c>
      <c r="M323" s="344">
        <f t="shared" si="114"/>
        <v>0</v>
      </c>
      <c r="N323" s="342">
        <v>0</v>
      </c>
      <c r="O323" s="344">
        <f t="shared" si="115"/>
        <v>0</v>
      </c>
      <c r="P323" s="1203"/>
    </row>
    <row r="324" spans="1:16">
      <c r="A324" s="1277"/>
      <c r="B324" s="1238"/>
      <c r="C324" s="1182"/>
      <c r="D324" s="1185"/>
      <c r="E324" s="1188"/>
      <c r="F324" s="1239"/>
      <c r="G324" s="896" t="s">
        <v>23</v>
      </c>
      <c r="H324" s="362">
        <v>0</v>
      </c>
      <c r="I324" s="349">
        <v>0</v>
      </c>
      <c r="J324" s="363">
        <v>0</v>
      </c>
      <c r="K324" s="363">
        <v>0</v>
      </c>
      <c r="L324" s="526">
        <v>0</v>
      </c>
      <c r="M324" s="527">
        <f t="shared" si="114"/>
        <v>0</v>
      </c>
      <c r="N324" s="526">
        <v>0</v>
      </c>
      <c r="O324" s="527">
        <f t="shared" si="115"/>
        <v>0</v>
      </c>
      <c r="P324" s="1204"/>
    </row>
    <row r="325" spans="1:16" ht="21.75" customHeight="1">
      <c r="A325" s="1275"/>
      <c r="B325" s="1236" t="s">
        <v>503</v>
      </c>
      <c r="C325" s="1180" t="s">
        <v>19</v>
      </c>
      <c r="D325" s="1270" t="s">
        <v>810</v>
      </c>
      <c r="E325" s="1271" t="s">
        <v>810</v>
      </c>
      <c r="F325" s="1216" t="s">
        <v>515</v>
      </c>
      <c r="G325" s="59" t="s">
        <v>20</v>
      </c>
      <c r="H325" s="360">
        <f>H326+H327+H328</f>
        <v>0</v>
      </c>
      <c r="I325" s="346">
        <f>I326+I327+I328</f>
        <v>0</v>
      </c>
      <c r="J325" s="361">
        <f>J326+J327+J328</f>
        <v>0</v>
      </c>
      <c r="K325" s="361">
        <f>K326+K327+K328</f>
        <v>0</v>
      </c>
      <c r="L325" s="339">
        <v>0</v>
      </c>
      <c r="M325" s="341">
        <f t="shared" si="114"/>
        <v>0</v>
      </c>
      <c r="N325" s="339">
        <v>0</v>
      </c>
      <c r="O325" s="341">
        <f t="shared" si="115"/>
        <v>0</v>
      </c>
      <c r="P325" s="1203"/>
    </row>
    <row r="326" spans="1:16">
      <c r="A326" s="1276"/>
      <c r="B326" s="1237"/>
      <c r="C326" s="1181"/>
      <c r="D326" s="1184"/>
      <c r="E326" s="1187"/>
      <c r="F326" s="1217"/>
      <c r="G326" s="896" t="s">
        <v>21</v>
      </c>
      <c r="H326" s="362">
        <v>0</v>
      </c>
      <c r="I326" s="349">
        <v>0</v>
      </c>
      <c r="J326" s="363">
        <v>0</v>
      </c>
      <c r="K326" s="363">
        <v>0</v>
      </c>
      <c r="L326" s="342">
        <v>0</v>
      </c>
      <c r="M326" s="344">
        <f t="shared" si="114"/>
        <v>0</v>
      </c>
      <c r="N326" s="342">
        <v>0</v>
      </c>
      <c r="O326" s="344">
        <f t="shared" si="115"/>
        <v>0</v>
      </c>
      <c r="P326" s="1203"/>
    </row>
    <row r="327" spans="1:16">
      <c r="A327" s="1276"/>
      <c r="B327" s="1237"/>
      <c r="C327" s="1181"/>
      <c r="D327" s="1184"/>
      <c r="E327" s="1187"/>
      <c r="F327" s="1217"/>
      <c r="G327" s="896" t="s">
        <v>22</v>
      </c>
      <c r="H327" s="362">
        <v>0</v>
      </c>
      <c r="I327" s="349">
        <v>0</v>
      </c>
      <c r="J327" s="363">
        <v>0</v>
      </c>
      <c r="K327" s="363">
        <v>0</v>
      </c>
      <c r="L327" s="342">
        <v>0</v>
      </c>
      <c r="M327" s="344">
        <f t="shared" si="114"/>
        <v>0</v>
      </c>
      <c r="N327" s="342">
        <v>0</v>
      </c>
      <c r="O327" s="344">
        <f t="shared" si="115"/>
        <v>0</v>
      </c>
      <c r="P327" s="1203"/>
    </row>
    <row r="328" spans="1:16">
      <c r="A328" s="1277"/>
      <c r="B328" s="1238"/>
      <c r="C328" s="1182"/>
      <c r="D328" s="1185"/>
      <c r="E328" s="1188"/>
      <c r="F328" s="1239"/>
      <c r="G328" s="896" t="s">
        <v>23</v>
      </c>
      <c r="H328" s="362">
        <v>0</v>
      </c>
      <c r="I328" s="349">
        <v>0</v>
      </c>
      <c r="J328" s="363">
        <v>0</v>
      </c>
      <c r="K328" s="363">
        <v>0</v>
      </c>
      <c r="L328" s="526">
        <v>0</v>
      </c>
      <c r="M328" s="527">
        <f t="shared" si="114"/>
        <v>0</v>
      </c>
      <c r="N328" s="526">
        <v>0</v>
      </c>
      <c r="O328" s="527">
        <f t="shared" si="115"/>
        <v>0</v>
      </c>
      <c r="P328" s="1204"/>
    </row>
    <row r="329" spans="1:16" ht="16.5" customHeight="1">
      <c r="A329" s="1275"/>
      <c r="B329" s="1236" t="s">
        <v>226</v>
      </c>
      <c r="C329" s="1180" t="s">
        <v>19</v>
      </c>
      <c r="D329" s="1183" t="s">
        <v>814</v>
      </c>
      <c r="E329" s="1186" t="s">
        <v>814</v>
      </c>
      <c r="F329" s="1216" t="s">
        <v>1215</v>
      </c>
      <c r="G329" s="59" t="s">
        <v>20</v>
      </c>
      <c r="H329" s="1095">
        <f>H330+H331+H332</f>
        <v>0</v>
      </c>
      <c r="I329" s="1096">
        <f>I330+I331+I332</f>
        <v>0</v>
      </c>
      <c r="J329" s="1097">
        <f>J330+J331+J332</f>
        <v>0</v>
      </c>
      <c r="K329" s="1097">
        <f>K330+K331+K332</f>
        <v>0</v>
      </c>
      <c r="L329" s="994">
        <v>0</v>
      </c>
      <c r="M329" s="341">
        <f t="shared" ref="M329:M332" si="123">J329-H329</f>
        <v>0</v>
      </c>
      <c r="N329" s="994">
        <v>0</v>
      </c>
      <c r="O329" s="341">
        <f t="shared" ref="O329:O332" si="124">K329-H329</f>
        <v>0</v>
      </c>
      <c r="P329" s="1203"/>
    </row>
    <row r="330" spans="1:16" ht="15.75" customHeight="1">
      <c r="A330" s="1276"/>
      <c r="B330" s="1237"/>
      <c r="C330" s="1181"/>
      <c r="D330" s="1184"/>
      <c r="E330" s="1187"/>
      <c r="F330" s="1217"/>
      <c r="G330" s="896" t="s">
        <v>21</v>
      </c>
      <c r="H330" s="362">
        <v>0</v>
      </c>
      <c r="I330" s="349">
        <v>0</v>
      </c>
      <c r="J330" s="363">
        <v>0</v>
      </c>
      <c r="K330" s="350">
        <v>0</v>
      </c>
      <c r="L330" s="342">
        <v>0</v>
      </c>
      <c r="M330" s="344">
        <f t="shared" si="123"/>
        <v>0</v>
      </c>
      <c r="N330" s="342">
        <v>0</v>
      </c>
      <c r="O330" s="344">
        <f t="shared" si="124"/>
        <v>0</v>
      </c>
      <c r="P330" s="1203"/>
    </row>
    <row r="331" spans="1:16" ht="15.75" customHeight="1">
      <c r="A331" s="1276"/>
      <c r="B331" s="1237"/>
      <c r="C331" s="1181"/>
      <c r="D331" s="1184"/>
      <c r="E331" s="1187"/>
      <c r="F331" s="1217"/>
      <c r="G331" s="896" t="s">
        <v>22</v>
      </c>
      <c r="H331" s="362">
        <v>0</v>
      </c>
      <c r="I331" s="349">
        <v>0</v>
      </c>
      <c r="J331" s="363">
        <v>0</v>
      </c>
      <c r="K331" s="363">
        <v>0</v>
      </c>
      <c r="L331" s="342">
        <v>0</v>
      </c>
      <c r="M331" s="344">
        <f t="shared" si="123"/>
        <v>0</v>
      </c>
      <c r="N331" s="342">
        <v>0</v>
      </c>
      <c r="O331" s="344">
        <f t="shared" si="124"/>
        <v>0</v>
      </c>
      <c r="P331" s="1203"/>
    </row>
    <row r="332" spans="1:16" ht="15.75" customHeight="1">
      <c r="A332" s="1277"/>
      <c r="B332" s="1238"/>
      <c r="C332" s="1182"/>
      <c r="D332" s="1185"/>
      <c r="E332" s="1188"/>
      <c r="F332" s="1239"/>
      <c r="G332" s="896" t="s">
        <v>23</v>
      </c>
      <c r="H332" s="364">
        <v>0</v>
      </c>
      <c r="I332" s="343">
        <v>0</v>
      </c>
      <c r="J332" s="351">
        <v>0</v>
      </c>
      <c r="K332" s="351">
        <v>0</v>
      </c>
      <c r="L332" s="526">
        <v>0</v>
      </c>
      <c r="M332" s="527">
        <f t="shared" si="123"/>
        <v>0</v>
      </c>
      <c r="N332" s="526">
        <v>0</v>
      </c>
      <c r="O332" s="527">
        <f t="shared" si="124"/>
        <v>0</v>
      </c>
      <c r="P332" s="1204"/>
    </row>
    <row r="333" spans="1:16" ht="18" customHeight="1">
      <c r="A333" s="1275"/>
      <c r="B333" s="1236" t="s">
        <v>223</v>
      </c>
      <c r="C333" s="1180" t="s">
        <v>19</v>
      </c>
      <c r="D333" s="1183" t="s">
        <v>814</v>
      </c>
      <c r="E333" s="1186" t="s">
        <v>814</v>
      </c>
      <c r="F333" s="1216" t="s">
        <v>1216</v>
      </c>
      <c r="G333" s="59" t="s">
        <v>20</v>
      </c>
      <c r="H333" s="1095">
        <f>H334+H335+H336</f>
        <v>0</v>
      </c>
      <c r="I333" s="1096">
        <f>I334+I335+I336</f>
        <v>0</v>
      </c>
      <c r="J333" s="1097">
        <f>J334+J335+J336</f>
        <v>0</v>
      </c>
      <c r="K333" s="1097">
        <f>K334+K335+K336</f>
        <v>0</v>
      </c>
      <c r="L333" s="994">
        <v>0</v>
      </c>
      <c r="M333" s="341">
        <f t="shared" ref="M333:M336" si="125">J333-H333</f>
        <v>0</v>
      </c>
      <c r="N333" s="994">
        <v>0</v>
      </c>
      <c r="O333" s="341">
        <f t="shared" ref="O333:O336" si="126">K333-H333</f>
        <v>0</v>
      </c>
      <c r="P333" s="1203"/>
    </row>
    <row r="334" spans="1:16" ht="16.5" customHeight="1">
      <c r="A334" s="1276"/>
      <c r="B334" s="1237"/>
      <c r="C334" s="1181"/>
      <c r="D334" s="1184"/>
      <c r="E334" s="1187"/>
      <c r="F334" s="1217"/>
      <c r="G334" s="896" t="s">
        <v>21</v>
      </c>
      <c r="H334" s="362">
        <v>0</v>
      </c>
      <c r="I334" s="349">
        <v>0</v>
      </c>
      <c r="J334" s="363">
        <v>0</v>
      </c>
      <c r="K334" s="350">
        <v>0</v>
      </c>
      <c r="L334" s="342">
        <v>0</v>
      </c>
      <c r="M334" s="344">
        <f t="shared" si="125"/>
        <v>0</v>
      </c>
      <c r="N334" s="342">
        <v>0</v>
      </c>
      <c r="O334" s="344">
        <f t="shared" si="126"/>
        <v>0</v>
      </c>
      <c r="P334" s="1203"/>
    </row>
    <row r="335" spans="1:16" ht="16.5" customHeight="1">
      <c r="A335" s="1276"/>
      <c r="B335" s="1237"/>
      <c r="C335" s="1181"/>
      <c r="D335" s="1184"/>
      <c r="E335" s="1187"/>
      <c r="F335" s="1217"/>
      <c r="G335" s="896" t="s">
        <v>22</v>
      </c>
      <c r="H335" s="362">
        <v>0</v>
      </c>
      <c r="I335" s="349">
        <v>0</v>
      </c>
      <c r="J335" s="363">
        <v>0</v>
      </c>
      <c r="K335" s="363">
        <v>0</v>
      </c>
      <c r="L335" s="342">
        <v>0</v>
      </c>
      <c r="M335" s="344">
        <f t="shared" si="125"/>
        <v>0</v>
      </c>
      <c r="N335" s="342">
        <v>0</v>
      </c>
      <c r="O335" s="344">
        <f t="shared" si="126"/>
        <v>0</v>
      </c>
      <c r="P335" s="1203"/>
    </row>
    <row r="336" spans="1:16" ht="16.5" customHeight="1">
      <c r="A336" s="1277"/>
      <c r="B336" s="1238"/>
      <c r="C336" s="1182"/>
      <c r="D336" s="1185"/>
      <c r="E336" s="1188"/>
      <c r="F336" s="1239"/>
      <c r="G336" s="896" t="s">
        <v>23</v>
      </c>
      <c r="H336" s="364">
        <v>0</v>
      </c>
      <c r="I336" s="343">
        <v>0</v>
      </c>
      <c r="J336" s="351">
        <v>0</v>
      </c>
      <c r="K336" s="351">
        <v>0</v>
      </c>
      <c r="L336" s="526">
        <v>0</v>
      </c>
      <c r="M336" s="527">
        <f t="shared" si="125"/>
        <v>0</v>
      </c>
      <c r="N336" s="526">
        <v>0</v>
      </c>
      <c r="O336" s="527">
        <f t="shared" si="126"/>
        <v>0</v>
      </c>
      <c r="P336" s="1204"/>
    </row>
    <row r="337" spans="1:16" ht="18" customHeight="1">
      <c r="A337" s="1275"/>
      <c r="B337" s="1236" t="s">
        <v>972</v>
      </c>
      <c r="C337" s="1180" t="s">
        <v>19</v>
      </c>
      <c r="D337" s="1183" t="s">
        <v>814</v>
      </c>
      <c r="E337" s="1186" t="s">
        <v>814</v>
      </c>
      <c r="F337" s="1216" t="s">
        <v>515</v>
      </c>
      <c r="G337" s="59" t="s">
        <v>20</v>
      </c>
      <c r="H337" s="1095">
        <f>H338+H339+H340</f>
        <v>0</v>
      </c>
      <c r="I337" s="1096">
        <f>I338+I339+I340</f>
        <v>0</v>
      </c>
      <c r="J337" s="1097">
        <f>J338+J339+J340</f>
        <v>0</v>
      </c>
      <c r="K337" s="1097">
        <f>K338+K339+K340</f>
        <v>0</v>
      </c>
      <c r="L337" s="994">
        <v>0</v>
      </c>
      <c r="M337" s="341">
        <f t="shared" ref="M337:M340" si="127">J337-H337</f>
        <v>0</v>
      </c>
      <c r="N337" s="994">
        <v>0</v>
      </c>
      <c r="O337" s="341">
        <f t="shared" ref="O337:O340" si="128">K337-H337</f>
        <v>0</v>
      </c>
      <c r="P337" s="1203"/>
    </row>
    <row r="338" spans="1:16" ht="15.75" customHeight="1">
      <c r="A338" s="1276"/>
      <c r="B338" s="1237"/>
      <c r="C338" s="1181"/>
      <c r="D338" s="1184"/>
      <c r="E338" s="1187"/>
      <c r="F338" s="1217"/>
      <c r="G338" s="896" t="s">
        <v>21</v>
      </c>
      <c r="H338" s="362">
        <v>0</v>
      </c>
      <c r="I338" s="349">
        <v>0</v>
      </c>
      <c r="J338" s="363">
        <v>0</v>
      </c>
      <c r="K338" s="350">
        <v>0</v>
      </c>
      <c r="L338" s="342">
        <v>0</v>
      </c>
      <c r="M338" s="344">
        <f t="shared" si="127"/>
        <v>0</v>
      </c>
      <c r="N338" s="342">
        <v>0</v>
      </c>
      <c r="O338" s="344">
        <f t="shared" si="128"/>
        <v>0</v>
      </c>
      <c r="P338" s="1203"/>
    </row>
    <row r="339" spans="1:16" ht="15.75" customHeight="1">
      <c r="A339" s="1276"/>
      <c r="B339" s="1237"/>
      <c r="C339" s="1181"/>
      <c r="D339" s="1184"/>
      <c r="E339" s="1187"/>
      <c r="F339" s="1217"/>
      <c r="G339" s="896" t="s">
        <v>22</v>
      </c>
      <c r="H339" s="362">
        <v>0</v>
      </c>
      <c r="I339" s="349">
        <v>0</v>
      </c>
      <c r="J339" s="363">
        <v>0</v>
      </c>
      <c r="K339" s="363">
        <v>0</v>
      </c>
      <c r="L339" s="342">
        <v>0</v>
      </c>
      <c r="M339" s="344">
        <f t="shared" si="127"/>
        <v>0</v>
      </c>
      <c r="N339" s="342">
        <v>0</v>
      </c>
      <c r="O339" s="344">
        <f t="shared" si="128"/>
        <v>0</v>
      </c>
      <c r="P339" s="1203"/>
    </row>
    <row r="340" spans="1:16" ht="15.75" customHeight="1">
      <c r="A340" s="1277"/>
      <c r="B340" s="1238"/>
      <c r="C340" s="1182"/>
      <c r="D340" s="1185"/>
      <c r="E340" s="1188"/>
      <c r="F340" s="1239"/>
      <c r="G340" s="896" t="s">
        <v>23</v>
      </c>
      <c r="H340" s="364">
        <v>0</v>
      </c>
      <c r="I340" s="343">
        <v>0</v>
      </c>
      <c r="J340" s="351">
        <v>0</v>
      </c>
      <c r="K340" s="351">
        <v>0</v>
      </c>
      <c r="L340" s="526">
        <v>0</v>
      </c>
      <c r="M340" s="527">
        <f t="shared" si="127"/>
        <v>0</v>
      </c>
      <c r="N340" s="526">
        <v>0</v>
      </c>
      <c r="O340" s="527">
        <f t="shared" si="128"/>
        <v>0</v>
      </c>
      <c r="P340" s="1204"/>
    </row>
    <row r="341" spans="1:16" ht="15.75" customHeight="1">
      <c r="A341" s="1275"/>
      <c r="B341" s="1236" t="s">
        <v>973</v>
      </c>
      <c r="C341" s="1180" t="s">
        <v>19</v>
      </c>
      <c r="D341" s="1183" t="s">
        <v>814</v>
      </c>
      <c r="E341" s="1186" t="s">
        <v>814</v>
      </c>
      <c r="F341" s="1216" t="s">
        <v>515</v>
      </c>
      <c r="G341" s="59" t="s">
        <v>20</v>
      </c>
      <c r="H341" s="1095">
        <f>H342+H343+H344</f>
        <v>0</v>
      </c>
      <c r="I341" s="1096">
        <f>I342+I343+I344</f>
        <v>0</v>
      </c>
      <c r="J341" s="1097">
        <f>J342+J343+J344</f>
        <v>0</v>
      </c>
      <c r="K341" s="1097">
        <f>K342+K343+K344</f>
        <v>0</v>
      </c>
      <c r="L341" s="994">
        <v>0</v>
      </c>
      <c r="M341" s="341">
        <f t="shared" ref="M341:M344" si="129">J341-H341</f>
        <v>0</v>
      </c>
      <c r="N341" s="994">
        <v>0</v>
      </c>
      <c r="O341" s="341">
        <f t="shared" ref="O341:O344" si="130">K341-H341</f>
        <v>0</v>
      </c>
      <c r="P341" s="1224"/>
    </row>
    <row r="342" spans="1:16" ht="15.75" customHeight="1">
      <c r="A342" s="1276"/>
      <c r="B342" s="1237"/>
      <c r="C342" s="1181"/>
      <c r="D342" s="1184"/>
      <c r="E342" s="1187"/>
      <c r="F342" s="1217"/>
      <c r="G342" s="896" t="s">
        <v>21</v>
      </c>
      <c r="H342" s="362">
        <v>0</v>
      </c>
      <c r="I342" s="349">
        <v>0</v>
      </c>
      <c r="J342" s="363">
        <v>0</v>
      </c>
      <c r="K342" s="350">
        <v>0</v>
      </c>
      <c r="L342" s="342">
        <v>0</v>
      </c>
      <c r="M342" s="344">
        <f t="shared" si="129"/>
        <v>0</v>
      </c>
      <c r="N342" s="342">
        <v>0</v>
      </c>
      <c r="O342" s="344">
        <f t="shared" si="130"/>
        <v>0</v>
      </c>
      <c r="P342" s="1224"/>
    </row>
    <row r="343" spans="1:16" ht="15.75" customHeight="1">
      <c r="A343" s="1276"/>
      <c r="B343" s="1237"/>
      <c r="C343" s="1181"/>
      <c r="D343" s="1184"/>
      <c r="E343" s="1187"/>
      <c r="F343" s="1217"/>
      <c r="G343" s="896" t="s">
        <v>22</v>
      </c>
      <c r="H343" s="362">
        <v>0</v>
      </c>
      <c r="I343" s="349">
        <v>0</v>
      </c>
      <c r="J343" s="363">
        <v>0</v>
      </c>
      <c r="K343" s="363">
        <v>0</v>
      </c>
      <c r="L343" s="342">
        <v>0</v>
      </c>
      <c r="M343" s="344">
        <f t="shared" si="129"/>
        <v>0</v>
      </c>
      <c r="N343" s="342">
        <v>0</v>
      </c>
      <c r="O343" s="344">
        <f t="shared" si="130"/>
        <v>0</v>
      </c>
      <c r="P343" s="1224"/>
    </row>
    <row r="344" spans="1:16" ht="15.75" customHeight="1">
      <c r="A344" s="1277"/>
      <c r="B344" s="1238"/>
      <c r="C344" s="1182"/>
      <c r="D344" s="1185"/>
      <c r="E344" s="1188"/>
      <c r="F344" s="1239"/>
      <c r="G344" s="896" t="s">
        <v>23</v>
      </c>
      <c r="H344" s="364">
        <v>0</v>
      </c>
      <c r="I344" s="343">
        <v>0</v>
      </c>
      <c r="J344" s="351">
        <v>0</v>
      </c>
      <c r="K344" s="351">
        <v>0</v>
      </c>
      <c r="L344" s="526">
        <v>0</v>
      </c>
      <c r="M344" s="527">
        <f t="shared" si="129"/>
        <v>0</v>
      </c>
      <c r="N344" s="526">
        <v>0</v>
      </c>
      <c r="O344" s="527">
        <f t="shared" si="130"/>
        <v>0</v>
      </c>
      <c r="P344" s="1225"/>
    </row>
    <row r="345" spans="1:16">
      <c r="A345" s="1275"/>
      <c r="B345" s="1177" t="s">
        <v>866</v>
      </c>
      <c r="C345" s="1180" t="s">
        <v>19</v>
      </c>
      <c r="D345" s="1183" t="s">
        <v>809</v>
      </c>
      <c r="E345" s="1186" t="s">
        <v>809</v>
      </c>
      <c r="F345" s="1216" t="s">
        <v>516</v>
      </c>
      <c r="G345" s="59" t="s">
        <v>20</v>
      </c>
      <c r="H345" s="364">
        <f>H346+H347+H348</f>
        <v>0</v>
      </c>
      <c r="I345" s="343">
        <f>I346+I347+I348</f>
        <v>0</v>
      </c>
      <c r="J345" s="351">
        <f>J346+J347+J348</f>
        <v>0</v>
      </c>
      <c r="K345" s="351">
        <f>K346+K347+K348</f>
        <v>0</v>
      </c>
      <c r="L345" s="526">
        <v>0</v>
      </c>
      <c r="M345" s="527">
        <f t="shared" si="114"/>
        <v>0</v>
      </c>
      <c r="N345" s="526">
        <v>0</v>
      </c>
      <c r="O345" s="527">
        <f t="shared" si="115"/>
        <v>0</v>
      </c>
      <c r="P345" s="1203"/>
    </row>
    <row r="346" spans="1:16">
      <c r="A346" s="1276"/>
      <c r="B346" s="1178"/>
      <c r="C346" s="1181"/>
      <c r="D346" s="1184"/>
      <c r="E346" s="1187"/>
      <c r="F346" s="1217"/>
      <c r="G346" s="896" t="s">
        <v>21</v>
      </c>
      <c r="H346" s="364">
        <v>0</v>
      </c>
      <c r="I346" s="343">
        <v>0</v>
      </c>
      <c r="J346" s="351">
        <v>0</v>
      </c>
      <c r="K346" s="351">
        <v>0</v>
      </c>
      <c r="L346" s="526">
        <v>0</v>
      </c>
      <c r="M346" s="527">
        <f t="shared" si="114"/>
        <v>0</v>
      </c>
      <c r="N346" s="526">
        <v>0</v>
      </c>
      <c r="O346" s="527">
        <f t="shared" si="115"/>
        <v>0</v>
      </c>
      <c r="P346" s="1203"/>
    </row>
    <row r="347" spans="1:16">
      <c r="A347" s="1276"/>
      <c r="B347" s="1178"/>
      <c r="C347" s="1181"/>
      <c r="D347" s="1184"/>
      <c r="E347" s="1187"/>
      <c r="F347" s="1217"/>
      <c r="G347" s="896" t="s">
        <v>22</v>
      </c>
      <c r="H347" s="364">
        <v>0</v>
      </c>
      <c r="I347" s="343">
        <v>0</v>
      </c>
      <c r="J347" s="351">
        <v>0</v>
      </c>
      <c r="K347" s="351">
        <v>0</v>
      </c>
      <c r="L347" s="526">
        <v>0</v>
      </c>
      <c r="M347" s="527">
        <f t="shared" si="114"/>
        <v>0</v>
      </c>
      <c r="N347" s="526">
        <v>0</v>
      </c>
      <c r="O347" s="527">
        <f t="shared" si="115"/>
        <v>0</v>
      </c>
      <c r="P347" s="1203"/>
    </row>
    <row r="348" spans="1:16">
      <c r="A348" s="1277"/>
      <c r="B348" s="1179"/>
      <c r="C348" s="1182"/>
      <c r="D348" s="1185"/>
      <c r="E348" s="1188"/>
      <c r="F348" s="1239"/>
      <c r="G348" s="896" t="s">
        <v>23</v>
      </c>
      <c r="H348" s="364">
        <v>0</v>
      </c>
      <c r="I348" s="343">
        <v>0</v>
      </c>
      <c r="J348" s="351">
        <v>0</v>
      </c>
      <c r="K348" s="351">
        <v>0</v>
      </c>
      <c r="L348" s="526">
        <v>0</v>
      </c>
      <c r="M348" s="527">
        <f t="shared" si="114"/>
        <v>0</v>
      </c>
      <c r="N348" s="526">
        <v>0</v>
      </c>
      <c r="O348" s="527">
        <f t="shared" si="115"/>
        <v>0</v>
      </c>
      <c r="P348" s="1204"/>
    </row>
    <row r="349" spans="1:16">
      <c r="A349" s="1275"/>
      <c r="B349" s="1236" t="s">
        <v>867</v>
      </c>
      <c r="C349" s="1180" t="s">
        <v>19</v>
      </c>
      <c r="D349" s="1183" t="s">
        <v>809</v>
      </c>
      <c r="E349" s="1186" t="s">
        <v>809</v>
      </c>
      <c r="F349" s="1216" t="s">
        <v>512</v>
      </c>
      <c r="G349" s="59" t="s">
        <v>20</v>
      </c>
      <c r="H349" s="364">
        <f t="shared" ref="H349:K349" si="131">H350+H351+H352</f>
        <v>0</v>
      </c>
      <c r="I349" s="343">
        <f t="shared" si="131"/>
        <v>0</v>
      </c>
      <c r="J349" s="351">
        <f t="shared" si="131"/>
        <v>0</v>
      </c>
      <c r="K349" s="351">
        <f t="shared" si="131"/>
        <v>0</v>
      </c>
      <c r="L349" s="526">
        <v>0</v>
      </c>
      <c r="M349" s="527">
        <f t="shared" si="114"/>
        <v>0</v>
      </c>
      <c r="N349" s="526">
        <v>0</v>
      </c>
      <c r="O349" s="527">
        <f t="shared" si="115"/>
        <v>0</v>
      </c>
      <c r="P349" s="1203"/>
    </row>
    <row r="350" spans="1:16">
      <c r="A350" s="1276"/>
      <c r="B350" s="1237"/>
      <c r="C350" s="1181"/>
      <c r="D350" s="1184"/>
      <c r="E350" s="1187"/>
      <c r="F350" s="1217"/>
      <c r="G350" s="896" t="s">
        <v>21</v>
      </c>
      <c r="H350" s="364">
        <v>0</v>
      </c>
      <c r="I350" s="343">
        <v>0</v>
      </c>
      <c r="J350" s="351">
        <v>0</v>
      </c>
      <c r="K350" s="351">
        <v>0</v>
      </c>
      <c r="L350" s="526">
        <v>0</v>
      </c>
      <c r="M350" s="527">
        <f t="shared" si="114"/>
        <v>0</v>
      </c>
      <c r="N350" s="526">
        <v>0</v>
      </c>
      <c r="O350" s="527">
        <f t="shared" si="115"/>
        <v>0</v>
      </c>
      <c r="P350" s="1203"/>
    </row>
    <row r="351" spans="1:16">
      <c r="A351" s="1276"/>
      <c r="B351" s="1237"/>
      <c r="C351" s="1181"/>
      <c r="D351" s="1184"/>
      <c r="E351" s="1187"/>
      <c r="F351" s="1217"/>
      <c r="G351" s="896" t="s">
        <v>22</v>
      </c>
      <c r="H351" s="364">
        <v>0</v>
      </c>
      <c r="I351" s="343">
        <v>0</v>
      </c>
      <c r="J351" s="351">
        <v>0</v>
      </c>
      <c r="K351" s="351">
        <v>0</v>
      </c>
      <c r="L351" s="526">
        <v>0</v>
      </c>
      <c r="M351" s="527">
        <v>0</v>
      </c>
      <c r="N351" s="526">
        <v>0</v>
      </c>
      <c r="O351" s="527">
        <f t="shared" si="115"/>
        <v>0</v>
      </c>
      <c r="P351" s="1203"/>
    </row>
    <row r="352" spans="1:16">
      <c r="A352" s="1277"/>
      <c r="B352" s="1238"/>
      <c r="C352" s="1182"/>
      <c r="D352" s="1185"/>
      <c r="E352" s="1188"/>
      <c r="F352" s="1239"/>
      <c r="G352" s="896" t="s">
        <v>23</v>
      </c>
      <c r="H352" s="364">
        <v>0</v>
      </c>
      <c r="I352" s="343">
        <v>0</v>
      </c>
      <c r="J352" s="351">
        <v>0</v>
      </c>
      <c r="K352" s="351">
        <v>0</v>
      </c>
      <c r="L352" s="526">
        <v>0</v>
      </c>
      <c r="M352" s="527">
        <v>0</v>
      </c>
      <c r="N352" s="526">
        <v>0</v>
      </c>
      <c r="O352" s="527">
        <f t="shared" si="115"/>
        <v>0</v>
      </c>
      <c r="P352" s="1204"/>
    </row>
    <row r="353" spans="1:16" ht="28.5" customHeight="1">
      <c r="A353" s="1275"/>
      <c r="B353" s="1177" t="s">
        <v>504</v>
      </c>
      <c r="C353" s="1180" t="s">
        <v>19</v>
      </c>
      <c r="D353" s="1183">
        <v>43891</v>
      </c>
      <c r="E353" s="1186">
        <v>43951</v>
      </c>
      <c r="F353" s="1189" t="s">
        <v>1457</v>
      </c>
      <c r="G353" s="59" t="s">
        <v>20</v>
      </c>
      <c r="H353" s="234">
        <f t="shared" ref="H353:K353" si="132">H354+H355+H356</f>
        <v>2623.6</v>
      </c>
      <c r="I353" s="53">
        <f t="shared" si="132"/>
        <v>2623.6</v>
      </c>
      <c r="J353" s="3">
        <f t="shared" si="132"/>
        <v>2623.6</v>
      </c>
      <c r="K353" s="3">
        <f t="shared" si="132"/>
        <v>2623.6</v>
      </c>
      <c r="L353" s="271">
        <f t="shared" ref="L353:L354" si="133">J353/H353*100</f>
        <v>100</v>
      </c>
      <c r="M353" s="341">
        <f t="shared" si="114"/>
        <v>0</v>
      </c>
      <c r="N353" s="271">
        <f t="shared" ref="N353:N354" si="134">K353/H353*100</f>
        <v>100</v>
      </c>
      <c r="O353" s="341">
        <f t="shared" si="115"/>
        <v>0</v>
      </c>
      <c r="P353" s="1223" t="s">
        <v>1458</v>
      </c>
    </row>
    <row r="354" spans="1:16" ht="21.75" customHeight="1">
      <c r="A354" s="1276"/>
      <c r="B354" s="1178"/>
      <c r="C354" s="1181"/>
      <c r="D354" s="1184"/>
      <c r="E354" s="1187"/>
      <c r="F354" s="1190"/>
      <c r="G354" s="1071" t="s">
        <v>21</v>
      </c>
      <c r="H354" s="903">
        <v>131.19999999999999</v>
      </c>
      <c r="I354" s="904">
        <v>131.19999999999999</v>
      </c>
      <c r="J354" s="905">
        <v>131.19999999999999</v>
      </c>
      <c r="K354" s="905">
        <v>131.19999999999999</v>
      </c>
      <c r="L354" s="272">
        <f t="shared" si="133"/>
        <v>100</v>
      </c>
      <c r="M354" s="344">
        <f t="shared" si="114"/>
        <v>0</v>
      </c>
      <c r="N354" s="272">
        <f t="shared" si="134"/>
        <v>100</v>
      </c>
      <c r="O354" s="344">
        <f t="shared" si="115"/>
        <v>0</v>
      </c>
      <c r="P354" s="1224"/>
    </row>
    <row r="355" spans="1:16" ht="21.75" customHeight="1">
      <c r="A355" s="1276"/>
      <c r="B355" s="1178"/>
      <c r="C355" s="1181"/>
      <c r="D355" s="1184"/>
      <c r="E355" s="1187"/>
      <c r="F355" s="1190"/>
      <c r="G355" s="1071" t="s">
        <v>22</v>
      </c>
      <c r="H355" s="903">
        <v>2492.4</v>
      </c>
      <c r="I355" s="904">
        <v>2492.4</v>
      </c>
      <c r="J355" s="905">
        <v>2492.4</v>
      </c>
      <c r="K355" s="905">
        <v>2492.4</v>
      </c>
      <c r="L355" s="272">
        <f t="shared" ref="L355" si="135">J355/H355*100</f>
        <v>100</v>
      </c>
      <c r="M355" s="344">
        <f t="shared" ref="M355" si="136">J355-H355</f>
        <v>0</v>
      </c>
      <c r="N355" s="272">
        <f t="shared" ref="N355" si="137">K355/H355*100</f>
        <v>100</v>
      </c>
      <c r="O355" s="344">
        <f t="shared" ref="O355" si="138">K355-H355</f>
        <v>0</v>
      </c>
      <c r="P355" s="1224"/>
    </row>
    <row r="356" spans="1:16" ht="21.75" customHeight="1">
      <c r="A356" s="1277"/>
      <c r="B356" s="1179"/>
      <c r="C356" s="1182"/>
      <c r="D356" s="1185"/>
      <c r="E356" s="1188"/>
      <c r="F356" s="1191"/>
      <c r="G356" s="1071" t="s">
        <v>23</v>
      </c>
      <c r="H356" s="364">
        <v>0</v>
      </c>
      <c r="I356" s="343">
        <v>0</v>
      </c>
      <c r="J356" s="351">
        <v>0</v>
      </c>
      <c r="K356" s="351">
        <v>0</v>
      </c>
      <c r="L356" s="342">
        <v>0</v>
      </c>
      <c r="M356" s="344">
        <f t="shared" si="114"/>
        <v>0</v>
      </c>
      <c r="N356" s="342">
        <v>0</v>
      </c>
      <c r="O356" s="344">
        <f t="shared" si="115"/>
        <v>0</v>
      </c>
      <c r="P356" s="1225"/>
    </row>
    <row r="357" spans="1:16" ht="16.5" customHeight="1">
      <c r="A357" s="1275"/>
      <c r="B357" s="1236" t="s">
        <v>974</v>
      </c>
      <c r="C357" s="1180" t="s">
        <v>19</v>
      </c>
      <c r="D357" s="1183" t="s">
        <v>814</v>
      </c>
      <c r="E357" s="1186" t="s">
        <v>814</v>
      </c>
      <c r="F357" s="1216" t="s">
        <v>1217</v>
      </c>
      <c r="G357" s="59" t="s">
        <v>20</v>
      </c>
      <c r="H357" s="364">
        <f t="shared" ref="H357:K357" si="139">H358+H359+H360</f>
        <v>0</v>
      </c>
      <c r="I357" s="343">
        <f t="shared" si="139"/>
        <v>0</v>
      </c>
      <c r="J357" s="351">
        <f t="shared" si="139"/>
        <v>0</v>
      </c>
      <c r="K357" s="351">
        <f t="shared" si="139"/>
        <v>0</v>
      </c>
      <c r="L357" s="526">
        <v>0</v>
      </c>
      <c r="M357" s="527">
        <f t="shared" ref="M357:M358" si="140">J357-H357</f>
        <v>0</v>
      </c>
      <c r="N357" s="526">
        <v>0</v>
      </c>
      <c r="O357" s="527">
        <f t="shared" ref="O357:O360" si="141">K357-H357</f>
        <v>0</v>
      </c>
      <c r="P357" s="1203"/>
    </row>
    <row r="358" spans="1:16" ht="15" customHeight="1">
      <c r="A358" s="1276"/>
      <c r="B358" s="1237"/>
      <c r="C358" s="1181"/>
      <c r="D358" s="1184"/>
      <c r="E358" s="1187"/>
      <c r="F358" s="1217"/>
      <c r="G358" s="896" t="s">
        <v>21</v>
      </c>
      <c r="H358" s="364">
        <v>0</v>
      </c>
      <c r="I358" s="343">
        <v>0</v>
      </c>
      <c r="J358" s="351">
        <v>0</v>
      </c>
      <c r="K358" s="351">
        <v>0</v>
      </c>
      <c r="L358" s="526">
        <v>0</v>
      </c>
      <c r="M358" s="527">
        <f t="shared" si="140"/>
        <v>0</v>
      </c>
      <c r="N358" s="526">
        <v>0</v>
      </c>
      <c r="O358" s="527">
        <f t="shared" si="141"/>
        <v>0</v>
      </c>
      <c r="P358" s="1203"/>
    </row>
    <row r="359" spans="1:16" ht="15" customHeight="1">
      <c r="A359" s="1276"/>
      <c r="B359" s="1237"/>
      <c r="C359" s="1181"/>
      <c r="D359" s="1184"/>
      <c r="E359" s="1187"/>
      <c r="F359" s="1217"/>
      <c r="G359" s="896" t="s">
        <v>22</v>
      </c>
      <c r="H359" s="364">
        <v>0</v>
      </c>
      <c r="I359" s="343">
        <v>0</v>
      </c>
      <c r="J359" s="351">
        <v>0</v>
      </c>
      <c r="K359" s="351">
        <v>0</v>
      </c>
      <c r="L359" s="526">
        <v>0</v>
      </c>
      <c r="M359" s="527">
        <v>0</v>
      </c>
      <c r="N359" s="526">
        <v>0</v>
      </c>
      <c r="O359" s="527">
        <f t="shared" si="141"/>
        <v>0</v>
      </c>
      <c r="P359" s="1203"/>
    </row>
    <row r="360" spans="1:16" ht="15" customHeight="1">
      <c r="A360" s="1277"/>
      <c r="B360" s="1238"/>
      <c r="C360" s="1182"/>
      <c r="D360" s="1185"/>
      <c r="E360" s="1188"/>
      <c r="F360" s="1239"/>
      <c r="G360" s="896" t="s">
        <v>23</v>
      </c>
      <c r="H360" s="364">
        <v>0</v>
      </c>
      <c r="I360" s="343">
        <v>0</v>
      </c>
      <c r="J360" s="351">
        <v>0</v>
      </c>
      <c r="K360" s="351">
        <v>0</v>
      </c>
      <c r="L360" s="526">
        <v>0</v>
      </c>
      <c r="M360" s="527">
        <v>0</v>
      </c>
      <c r="N360" s="526">
        <v>0</v>
      </c>
      <c r="O360" s="527">
        <f t="shared" si="141"/>
        <v>0</v>
      </c>
      <c r="P360" s="1204"/>
    </row>
    <row r="361" spans="1:16" ht="14.25" customHeight="1">
      <c r="A361" s="1275"/>
      <c r="B361" s="1236" t="s">
        <v>505</v>
      </c>
      <c r="C361" s="1180" t="s">
        <v>19</v>
      </c>
      <c r="D361" s="1183" t="s">
        <v>814</v>
      </c>
      <c r="E361" s="1186" t="s">
        <v>814</v>
      </c>
      <c r="F361" s="1345" t="s">
        <v>1242</v>
      </c>
      <c r="G361" s="59" t="s">
        <v>20</v>
      </c>
      <c r="H361" s="364">
        <f t="shared" ref="H361:K361" si="142">H362+H363+H364</f>
        <v>0</v>
      </c>
      <c r="I361" s="343">
        <f t="shared" si="142"/>
        <v>0</v>
      </c>
      <c r="J361" s="351">
        <f t="shared" si="142"/>
        <v>0</v>
      </c>
      <c r="K361" s="351">
        <f t="shared" si="142"/>
        <v>0</v>
      </c>
      <c r="L361" s="526">
        <v>0</v>
      </c>
      <c r="M361" s="527">
        <f t="shared" ref="M361:M362" si="143">J361-H361</f>
        <v>0</v>
      </c>
      <c r="N361" s="526">
        <v>0</v>
      </c>
      <c r="O361" s="527">
        <f t="shared" ref="O361:O364" si="144">K361-H361</f>
        <v>0</v>
      </c>
      <c r="P361" s="1203"/>
    </row>
    <row r="362" spans="1:16" ht="13.5" customHeight="1">
      <c r="A362" s="1276"/>
      <c r="B362" s="1237"/>
      <c r="C362" s="1181"/>
      <c r="D362" s="1184"/>
      <c r="E362" s="1187"/>
      <c r="F362" s="1346"/>
      <c r="G362" s="896" t="s">
        <v>21</v>
      </c>
      <c r="H362" s="364">
        <v>0</v>
      </c>
      <c r="I362" s="343">
        <v>0</v>
      </c>
      <c r="J362" s="351">
        <v>0</v>
      </c>
      <c r="K362" s="351">
        <v>0</v>
      </c>
      <c r="L362" s="526">
        <v>0</v>
      </c>
      <c r="M362" s="527">
        <f t="shared" si="143"/>
        <v>0</v>
      </c>
      <c r="N362" s="526">
        <v>0</v>
      </c>
      <c r="O362" s="527">
        <f t="shared" si="144"/>
        <v>0</v>
      </c>
      <c r="P362" s="1203"/>
    </row>
    <row r="363" spans="1:16" ht="13.5" customHeight="1">
      <c r="A363" s="1276"/>
      <c r="B363" s="1237"/>
      <c r="C363" s="1181"/>
      <c r="D363" s="1184"/>
      <c r="E363" s="1187"/>
      <c r="F363" s="1346"/>
      <c r="G363" s="896" t="s">
        <v>22</v>
      </c>
      <c r="H363" s="364">
        <v>0</v>
      </c>
      <c r="I363" s="343">
        <v>0</v>
      </c>
      <c r="J363" s="351">
        <v>0</v>
      </c>
      <c r="K363" s="351">
        <v>0</v>
      </c>
      <c r="L363" s="526">
        <v>0</v>
      </c>
      <c r="M363" s="527">
        <v>0</v>
      </c>
      <c r="N363" s="526">
        <v>0</v>
      </c>
      <c r="O363" s="527">
        <f t="shared" si="144"/>
        <v>0</v>
      </c>
      <c r="P363" s="1203"/>
    </row>
    <row r="364" spans="1:16" ht="13.5" customHeight="1">
      <c r="A364" s="1277"/>
      <c r="B364" s="1238"/>
      <c r="C364" s="1182"/>
      <c r="D364" s="1185"/>
      <c r="E364" s="1188"/>
      <c r="F364" s="1347"/>
      <c r="G364" s="896" t="s">
        <v>23</v>
      </c>
      <c r="H364" s="364">
        <v>0</v>
      </c>
      <c r="I364" s="343">
        <v>0</v>
      </c>
      <c r="J364" s="351">
        <v>0</v>
      </c>
      <c r="K364" s="351">
        <v>0</v>
      </c>
      <c r="L364" s="526">
        <v>0</v>
      </c>
      <c r="M364" s="527">
        <v>0</v>
      </c>
      <c r="N364" s="526">
        <v>0</v>
      </c>
      <c r="O364" s="527">
        <f t="shared" si="144"/>
        <v>0</v>
      </c>
      <c r="P364" s="1204"/>
    </row>
    <row r="365" spans="1:16" ht="20.25" customHeight="1">
      <c r="A365" s="1275"/>
      <c r="B365" s="1236" t="s">
        <v>961</v>
      </c>
      <c r="C365" s="1180" t="s">
        <v>19</v>
      </c>
      <c r="D365" s="1183" t="s">
        <v>975</v>
      </c>
      <c r="E365" s="1186" t="s">
        <v>975</v>
      </c>
      <c r="F365" s="1216" t="s">
        <v>1241</v>
      </c>
      <c r="G365" s="59" t="s">
        <v>20</v>
      </c>
      <c r="H365" s="360">
        <f t="shared" ref="H365:K365" si="145">H366+H367+H368</f>
        <v>0</v>
      </c>
      <c r="I365" s="346">
        <f t="shared" si="145"/>
        <v>0</v>
      </c>
      <c r="J365" s="361">
        <f t="shared" si="145"/>
        <v>0</v>
      </c>
      <c r="K365" s="361">
        <f t="shared" si="145"/>
        <v>0</v>
      </c>
      <c r="L365" s="345">
        <v>0</v>
      </c>
      <c r="M365" s="347">
        <f t="shared" ref="M365:M396" si="146">J365-H365</f>
        <v>0</v>
      </c>
      <c r="N365" s="345">
        <v>0</v>
      </c>
      <c r="O365" s="341">
        <f t="shared" si="115"/>
        <v>0</v>
      </c>
      <c r="P365" s="1203"/>
    </row>
    <row r="366" spans="1:16" ht="15" customHeight="1">
      <c r="A366" s="1276"/>
      <c r="B366" s="1237"/>
      <c r="C366" s="1181"/>
      <c r="D366" s="1184"/>
      <c r="E366" s="1187"/>
      <c r="F366" s="1217"/>
      <c r="G366" s="896" t="s">
        <v>21</v>
      </c>
      <c r="H366" s="362">
        <v>0</v>
      </c>
      <c r="I366" s="349">
        <v>0</v>
      </c>
      <c r="J366" s="363">
        <v>0</v>
      </c>
      <c r="K366" s="363">
        <v>0</v>
      </c>
      <c r="L366" s="348">
        <v>0</v>
      </c>
      <c r="M366" s="350">
        <f t="shared" si="146"/>
        <v>0</v>
      </c>
      <c r="N366" s="348">
        <v>0</v>
      </c>
      <c r="O366" s="344">
        <f t="shared" si="115"/>
        <v>0</v>
      </c>
      <c r="P366" s="1203"/>
    </row>
    <row r="367" spans="1:16" ht="15" customHeight="1">
      <c r="A367" s="1276"/>
      <c r="B367" s="1237"/>
      <c r="C367" s="1181"/>
      <c r="D367" s="1184"/>
      <c r="E367" s="1187"/>
      <c r="F367" s="1217"/>
      <c r="G367" s="896" t="s">
        <v>22</v>
      </c>
      <c r="H367" s="362">
        <v>0</v>
      </c>
      <c r="I367" s="349">
        <v>0</v>
      </c>
      <c r="J367" s="363">
        <v>0</v>
      </c>
      <c r="K367" s="363">
        <v>0</v>
      </c>
      <c r="L367" s="348">
        <v>0</v>
      </c>
      <c r="M367" s="350">
        <f t="shared" si="146"/>
        <v>0</v>
      </c>
      <c r="N367" s="348">
        <v>0</v>
      </c>
      <c r="O367" s="344">
        <f t="shared" si="115"/>
        <v>0</v>
      </c>
      <c r="P367" s="1203"/>
    </row>
    <row r="368" spans="1:16" ht="15" customHeight="1">
      <c r="A368" s="1277"/>
      <c r="B368" s="1238"/>
      <c r="C368" s="1182"/>
      <c r="D368" s="1185"/>
      <c r="E368" s="1188"/>
      <c r="F368" s="1239"/>
      <c r="G368" s="896" t="s">
        <v>23</v>
      </c>
      <c r="H368" s="364">
        <v>0</v>
      </c>
      <c r="I368" s="343">
        <v>0</v>
      </c>
      <c r="J368" s="351">
        <v>0</v>
      </c>
      <c r="K368" s="351">
        <v>0</v>
      </c>
      <c r="L368" s="342">
        <v>0</v>
      </c>
      <c r="M368" s="344">
        <f t="shared" si="146"/>
        <v>0</v>
      </c>
      <c r="N368" s="342">
        <v>0</v>
      </c>
      <c r="O368" s="344">
        <f t="shared" si="115"/>
        <v>0</v>
      </c>
      <c r="P368" s="1204"/>
    </row>
    <row r="369" spans="1:16" ht="18.75" customHeight="1">
      <c r="A369" s="1275"/>
      <c r="B369" s="1177" t="s">
        <v>868</v>
      </c>
      <c r="C369" s="1180" t="s">
        <v>19</v>
      </c>
      <c r="D369" s="1183" t="s">
        <v>977</v>
      </c>
      <c r="E369" s="1186" t="s">
        <v>977</v>
      </c>
      <c r="F369" s="1216" t="s">
        <v>976</v>
      </c>
      <c r="G369" s="59" t="s">
        <v>20</v>
      </c>
      <c r="H369" s="360">
        <f t="shared" ref="H369:K369" si="147">H370+H371+H372</f>
        <v>0</v>
      </c>
      <c r="I369" s="346">
        <f t="shared" si="147"/>
        <v>0</v>
      </c>
      <c r="J369" s="361">
        <f t="shared" si="147"/>
        <v>0</v>
      </c>
      <c r="K369" s="361">
        <f t="shared" si="147"/>
        <v>0</v>
      </c>
      <c r="L369" s="345">
        <v>0</v>
      </c>
      <c r="M369" s="347">
        <f t="shared" si="146"/>
        <v>0</v>
      </c>
      <c r="N369" s="345">
        <v>0</v>
      </c>
      <c r="O369" s="341">
        <f t="shared" si="115"/>
        <v>0</v>
      </c>
      <c r="P369" s="1224"/>
    </row>
    <row r="370" spans="1:16" ht="14.25" customHeight="1">
      <c r="A370" s="1276"/>
      <c r="B370" s="1178"/>
      <c r="C370" s="1181"/>
      <c r="D370" s="1184"/>
      <c r="E370" s="1187"/>
      <c r="F370" s="1217"/>
      <c r="G370" s="896" t="s">
        <v>21</v>
      </c>
      <c r="H370" s="362">
        <v>0</v>
      </c>
      <c r="I370" s="349">
        <v>0</v>
      </c>
      <c r="J370" s="363">
        <v>0</v>
      </c>
      <c r="K370" s="363">
        <v>0</v>
      </c>
      <c r="L370" s="348">
        <v>0</v>
      </c>
      <c r="M370" s="350">
        <v>0</v>
      </c>
      <c r="N370" s="348">
        <v>0</v>
      </c>
      <c r="O370" s="344">
        <f t="shared" si="115"/>
        <v>0</v>
      </c>
      <c r="P370" s="1224"/>
    </row>
    <row r="371" spans="1:16" ht="14.25" customHeight="1">
      <c r="A371" s="1276"/>
      <c r="B371" s="1178"/>
      <c r="C371" s="1181"/>
      <c r="D371" s="1184"/>
      <c r="E371" s="1187"/>
      <c r="F371" s="1217"/>
      <c r="G371" s="896" t="s">
        <v>22</v>
      </c>
      <c r="H371" s="362">
        <v>0</v>
      </c>
      <c r="I371" s="349">
        <v>0</v>
      </c>
      <c r="J371" s="363">
        <v>0</v>
      </c>
      <c r="K371" s="363">
        <v>0</v>
      </c>
      <c r="L371" s="348">
        <v>0</v>
      </c>
      <c r="M371" s="350">
        <f t="shared" si="146"/>
        <v>0</v>
      </c>
      <c r="N371" s="348">
        <v>0</v>
      </c>
      <c r="O371" s="350">
        <f t="shared" si="115"/>
        <v>0</v>
      </c>
      <c r="P371" s="1224"/>
    </row>
    <row r="372" spans="1:16" ht="14.25" customHeight="1">
      <c r="A372" s="1277"/>
      <c r="B372" s="1179"/>
      <c r="C372" s="1182"/>
      <c r="D372" s="1185"/>
      <c r="E372" s="1188"/>
      <c r="F372" s="1239"/>
      <c r="G372" s="896" t="s">
        <v>23</v>
      </c>
      <c r="H372" s="364">
        <v>0</v>
      </c>
      <c r="I372" s="343">
        <v>0</v>
      </c>
      <c r="J372" s="351">
        <v>0</v>
      </c>
      <c r="K372" s="351">
        <v>0</v>
      </c>
      <c r="L372" s="342">
        <v>0</v>
      </c>
      <c r="M372" s="344">
        <f t="shared" si="146"/>
        <v>0</v>
      </c>
      <c r="N372" s="342">
        <v>0</v>
      </c>
      <c r="O372" s="344">
        <f t="shared" si="115"/>
        <v>0</v>
      </c>
      <c r="P372" s="1225"/>
    </row>
    <row r="373" spans="1:16" ht="18" customHeight="1">
      <c r="A373" s="1275"/>
      <c r="B373" s="1177" t="s">
        <v>869</v>
      </c>
      <c r="C373" s="1180" t="s">
        <v>19</v>
      </c>
      <c r="D373" s="1183" t="s">
        <v>977</v>
      </c>
      <c r="E373" s="1186" t="s">
        <v>977</v>
      </c>
      <c r="F373" s="1216" t="s">
        <v>976</v>
      </c>
      <c r="G373" s="59" t="s">
        <v>20</v>
      </c>
      <c r="H373" s="360">
        <f t="shared" ref="H373:K373" si="148">H374+H375+H376</f>
        <v>0</v>
      </c>
      <c r="I373" s="346">
        <f>I374+I375+I376</f>
        <v>0</v>
      </c>
      <c r="J373" s="361">
        <f t="shared" si="148"/>
        <v>0</v>
      </c>
      <c r="K373" s="361">
        <f t="shared" si="148"/>
        <v>0</v>
      </c>
      <c r="L373" s="345">
        <v>0</v>
      </c>
      <c r="M373" s="347">
        <f t="shared" ref="M373" si="149">J373-H373</f>
        <v>0</v>
      </c>
      <c r="N373" s="345">
        <v>0</v>
      </c>
      <c r="O373" s="341">
        <f t="shared" ref="O373:O376" si="150">K373-H373</f>
        <v>0</v>
      </c>
      <c r="P373" s="1224"/>
    </row>
    <row r="374" spans="1:16" ht="12.75" customHeight="1">
      <c r="A374" s="1276"/>
      <c r="B374" s="1178"/>
      <c r="C374" s="1181"/>
      <c r="D374" s="1184"/>
      <c r="E374" s="1187"/>
      <c r="F374" s="1217"/>
      <c r="G374" s="896" t="s">
        <v>21</v>
      </c>
      <c r="H374" s="362">
        <v>0</v>
      </c>
      <c r="I374" s="349">
        <v>0</v>
      </c>
      <c r="J374" s="363">
        <v>0</v>
      </c>
      <c r="K374" s="363">
        <v>0</v>
      </c>
      <c r="L374" s="348">
        <v>0</v>
      </c>
      <c r="M374" s="350">
        <v>0</v>
      </c>
      <c r="N374" s="348">
        <v>0</v>
      </c>
      <c r="O374" s="344">
        <f t="shared" si="150"/>
        <v>0</v>
      </c>
      <c r="P374" s="1224"/>
    </row>
    <row r="375" spans="1:16" ht="12.75" customHeight="1">
      <c r="A375" s="1276"/>
      <c r="B375" s="1178"/>
      <c r="C375" s="1181"/>
      <c r="D375" s="1184"/>
      <c r="E375" s="1187"/>
      <c r="F375" s="1217"/>
      <c r="G375" s="896" t="s">
        <v>22</v>
      </c>
      <c r="H375" s="362">
        <v>0</v>
      </c>
      <c r="I375" s="349">
        <v>0</v>
      </c>
      <c r="J375" s="363">
        <v>0</v>
      </c>
      <c r="K375" s="363">
        <v>0</v>
      </c>
      <c r="L375" s="348">
        <v>0</v>
      </c>
      <c r="M375" s="350">
        <f t="shared" ref="M375:M376" si="151">J375-H375</f>
        <v>0</v>
      </c>
      <c r="N375" s="348">
        <v>0</v>
      </c>
      <c r="O375" s="350">
        <f t="shared" si="150"/>
        <v>0</v>
      </c>
      <c r="P375" s="1224"/>
    </row>
    <row r="376" spans="1:16" ht="12.75" customHeight="1">
      <c r="A376" s="1277"/>
      <c r="B376" s="1179"/>
      <c r="C376" s="1182"/>
      <c r="D376" s="1185"/>
      <c r="E376" s="1188"/>
      <c r="F376" s="1239"/>
      <c r="G376" s="896" t="s">
        <v>23</v>
      </c>
      <c r="H376" s="364">
        <v>0</v>
      </c>
      <c r="I376" s="343">
        <v>0</v>
      </c>
      <c r="J376" s="351">
        <v>0</v>
      </c>
      <c r="K376" s="351">
        <v>0</v>
      </c>
      <c r="L376" s="342">
        <v>0</v>
      </c>
      <c r="M376" s="344">
        <f t="shared" si="151"/>
        <v>0</v>
      </c>
      <c r="N376" s="342">
        <v>0</v>
      </c>
      <c r="O376" s="344">
        <f t="shared" si="150"/>
        <v>0</v>
      </c>
      <c r="P376" s="1225"/>
    </row>
    <row r="377" spans="1:16">
      <c r="A377" s="1275"/>
      <c r="B377" s="1236" t="s">
        <v>1240</v>
      </c>
      <c r="C377" s="1180" t="s">
        <v>19</v>
      </c>
      <c r="D377" s="1183" t="s">
        <v>809</v>
      </c>
      <c r="E377" s="1186" t="s">
        <v>809</v>
      </c>
      <c r="F377" s="1216" t="s">
        <v>1221</v>
      </c>
      <c r="G377" s="59" t="s">
        <v>20</v>
      </c>
      <c r="H377" s="360">
        <f t="shared" ref="H377:K377" si="152">H378+H379+H380</f>
        <v>0</v>
      </c>
      <c r="I377" s="346">
        <f t="shared" si="152"/>
        <v>0</v>
      </c>
      <c r="J377" s="361">
        <f t="shared" si="152"/>
        <v>0</v>
      </c>
      <c r="K377" s="361">
        <f t="shared" si="152"/>
        <v>0</v>
      </c>
      <c r="L377" s="345">
        <v>0</v>
      </c>
      <c r="M377" s="347">
        <f t="shared" si="146"/>
        <v>0</v>
      </c>
      <c r="N377" s="345">
        <v>0</v>
      </c>
      <c r="O377" s="347">
        <f t="shared" si="115"/>
        <v>0</v>
      </c>
      <c r="P377" s="1203"/>
    </row>
    <row r="378" spans="1:16">
      <c r="A378" s="1276"/>
      <c r="B378" s="1237"/>
      <c r="C378" s="1181"/>
      <c r="D378" s="1184"/>
      <c r="E378" s="1187"/>
      <c r="F378" s="1217"/>
      <c r="G378" s="896" t="s">
        <v>21</v>
      </c>
      <c r="H378" s="362">
        <v>0</v>
      </c>
      <c r="I378" s="349">
        <v>0</v>
      </c>
      <c r="J378" s="363">
        <v>0</v>
      </c>
      <c r="K378" s="363">
        <v>0</v>
      </c>
      <c r="L378" s="348">
        <v>0</v>
      </c>
      <c r="M378" s="350">
        <v>0</v>
      </c>
      <c r="N378" s="348">
        <v>0</v>
      </c>
      <c r="O378" s="350">
        <f t="shared" si="115"/>
        <v>0</v>
      </c>
      <c r="P378" s="1203"/>
    </row>
    <row r="379" spans="1:16">
      <c r="A379" s="1276"/>
      <c r="B379" s="1237"/>
      <c r="C379" s="1181"/>
      <c r="D379" s="1184"/>
      <c r="E379" s="1187"/>
      <c r="F379" s="1217"/>
      <c r="G379" s="896" t="s">
        <v>22</v>
      </c>
      <c r="H379" s="362">
        <v>0</v>
      </c>
      <c r="I379" s="349">
        <v>0</v>
      </c>
      <c r="J379" s="363">
        <v>0</v>
      </c>
      <c r="K379" s="363">
        <v>0</v>
      </c>
      <c r="L379" s="348">
        <v>0</v>
      </c>
      <c r="M379" s="350">
        <f t="shared" si="146"/>
        <v>0</v>
      </c>
      <c r="N379" s="348">
        <v>0</v>
      </c>
      <c r="O379" s="350">
        <f t="shared" si="115"/>
        <v>0</v>
      </c>
      <c r="P379" s="1203"/>
    </row>
    <row r="380" spans="1:16">
      <c r="A380" s="1277"/>
      <c r="B380" s="1238"/>
      <c r="C380" s="1182"/>
      <c r="D380" s="1185"/>
      <c r="E380" s="1188"/>
      <c r="F380" s="1239"/>
      <c r="G380" s="896" t="s">
        <v>23</v>
      </c>
      <c r="H380" s="364">
        <v>0</v>
      </c>
      <c r="I380" s="343">
        <v>0</v>
      </c>
      <c r="J380" s="351">
        <v>0</v>
      </c>
      <c r="K380" s="351">
        <v>0</v>
      </c>
      <c r="L380" s="342">
        <v>0</v>
      </c>
      <c r="M380" s="344">
        <f t="shared" si="146"/>
        <v>0</v>
      </c>
      <c r="N380" s="342">
        <v>0</v>
      </c>
      <c r="O380" s="344">
        <f t="shared" si="115"/>
        <v>0</v>
      </c>
      <c r="P380" s="1204"/>
    </row>
    <row r="381" spans="1:16">
      <c r="A381" s="1275"/>
      <c r="B381" s="1236" t="s">
        <v>1239</v>
      </c>
      <c r="C381" s="1180" t="s">
        <v>19</v>
      </c>
      <c r="D381" s="1183" t="s">
        <v>809</v>
      </c>
      <c r="E381" s="1186" t="s">
        <v>809</v>
      </c>
      <c r="F381" s="1216" t="s">
        <v>1236</v>
      </c>
      <c r="G381" s="59" t="s">
        <v>20</v>
      </c>
      <c r="H381" s="360">
        <f t="shared" ref="H381:K381" si="153">H382+H383+H384</f>
        <v>0</v>
      </c>
      <c r="I381" s="346">
        <f t="shared" si="153"/>
        <v>0</v>
      </c>
      <c r="J381" s="361">
        <f t="shared" si="153"/>
        <v>0</v>
      </c>
      <c r="K381" s="361">
        <f t="shared" si="153"/>
        <v>0</v>
      </c>
      <c r="L381" s="345">
        <v>0</v>
      </c>
      <c r="M381" s="347">
        <f t="shared" si="146"/>
        <v>0</v>
      </c>
      <c r="N381" s="345">
        <v>0</v>
      </c>
      <c r="O381" s="347">
        <f t="shared" si="115"/>
        <v>0</v>
      </c>
      <c r="P381" s="1203"/>
    </row>
    <row r="382" spans="1:16">
      <c r="A382" s="1276"/>
      <c r="B382" s="1237"/>
      <c r="C382" s="1181"/>
      <c r="D382" s="1184"/>
      <c r="E382" s="1187"/>
      <c r="F382" s="1217"/>
      <c r="G382" s="896" t="s">
        <v>21</v>
      </c>
      <c r="H382" s="362">
        <v>0</v>
      </c>
      <c r="I382" s="349">
        <v>0</v>
      </c>
      <c r="J382" s="363">
        <v>0</v>
      </c>
      <c r="K382" s="363">
        <v>0</v>
      </c>
      <c r="L382" s="348">
        <v>0</v>
      </c>
      <c r="M382" s="350">
        <v>0</v>
      </c>
      <c r="N382" s="348">
        <v>0</v>
      </c>
      <c r="O382" s="350">
        <f t="shared" si="115"/>
        <v>0</v>
      </c>
      <c r="P382" s="1203"/>
    </row>
    <row r="383" spans="1:16">
      <c r="A383" s="1276"/>
      <c r="B383" s="1237"/>
      <c r="C383" s="1181"/>
      <c r="D383" s="1184"/>
      <c r="E383" s="1187"/>
      <c r="F383" s="1217"/>
      <c r="G383" s="896" t="s">
        <v>22</v>
      </c>
      <c r="H383" s="362">
        <v>0</v>
      </c>
      <c r="I383" s="349">
        <v>0</v>
      </c>
      <c r="J383" s="363">
        <v>0</v>
      </c>
      <c r="K383" s="363">
        <v>0</v>
      </c>
      <c r="L383" s="348">
        <v>0</v>
      </c>
      <c r="M383" s="350">
        <f t="shared" si="146"/>
        <v>0</v>
      </c>
      <c r="N383" s="348">
        <v>0</v>
      </c>
      <c r="O383" s="350">
        <f t="shared" si="115"/>
        <v>0</v>
      </c>
      <c r="P383" s="1203"/>
    </row>
    <row r="384" spans="1:16">
      <c r="A384" s="1277"/>
      <c r="B384" s="1238"/>
      <c r="C384" s="1182"/>
      <c r="D384" s="1185"/>
      <c r="E384" s="1188"/>
      <c r="F384" s="1239"/>
      <c r="G384" s="896" t="s">
        <v>23</v>
      </c>
      <c r="H384" s="364">
        <v>0</v>
      </c>
      <c r="I384" s="343">
        <v>0</v>
      </c>
      <c r="J384" s="351">
        <v>0</v>
      </c>
      <c r="K384" s="351">
        <v>0</v>
      </c>
      <c r="L384" s="342">
        <v>0</v>
      </c>
      <c r="M384" s="344">
        <f t="shared" si="146"/>
        <v>0</v>
      </c>
      <c r="N384" s="342">
        <v>0</v>
      </c>
      <c r="O384" s="344">
        <f t="shared" si="115"/>
        <v>0</v>
      </c>
      <c r="P384" s="1204"/>
    </row>
    <row r="385" spans="1:16">
      <c r="A385" s="1275"/>
      <c r="B385" s="1236" t="s">
        <v>870</v>
      </c>
      <c r="C385" s="1180" t="s">
        <v>19</v>
      </c>
      <c r="D385" s="1183" t="s">
        <v>809</v>
      </c>
      <c r="E385" s="1186" t="s">
        <v>809</v>
      </c>
      <c r="F385" s="1216" t="s">
        <v>514</v>
      </c>
      <c r="G385" s="59" t="s">
        <v>20</v>
      </c>
      <c r="H385" s="360">
        <f t="shared" ref="H385:K385" si="154">H386+H387+H388</f>
        <v>0</v>
      </c>
      <c r="I385" s="346">
        <f t="shared" si="154"/>
        <v>0</v>
      </c>
      <c r="J385" s="361">
        <f t="shared" si="154"/>
        <v>0</v>
      </c>
      <c r="K385" s="361">
        <f t="shared" si="154"/>
        <v>0</v>
      </c>
      <c r="L385" s="345">
        <v>0</v>
      </c>
      <c r="M385" s="347">
        <f t="shared" si="146"/>
        <v>0</v>
      </c>
      <c r="N385" s="345">
        <v>0</v>
      </c>
      <c r="O385" s="347">
        <f t="shared" si="115"/>
        <v>0</v>
      </c>
      <c r="P385" s="1222"/>
    </row>
    <row r="386" spans="1:16">
      <c r="A386" s="1276"/>
      <c r="B386" s="1237"/>
      <c r="C386" s="1181"/>
      <c r="D386" s="1184"/>
      <c r="E386" s="1187"/>
      <c r="F386" s="1217"/>
      <c r="G386" s="896" t="s">
        <v>21</v>
      </c>
      <c r="H386" s="362">
        <v>0</v>
      </c>
      <c r="I386" s="349">
        <v>0</v>
      </c>
      <c r="J386" s="363">
        <v>0</v>
      </c>
      <c r="K386" s="363">
        <v>0</v>
      </c>
      <c r="L386" s="348">
        <v>0</v>
      </c>
      <c r="M386" s="350">
        <f t="shared" si="146"/>
        <v>0</v>
      </c>
      <c r="N386" s="348">
        <v>0</v>
      </c>
      <c r="O386" s="350">
        <f t="shared" si="115"/>
        <v>0</v>
      </c>
      <c r="P386" s="1203"/>
    </row>
    <row r="387" spans="1:16">
      <c r="A387" s="1276"/>
      <c r="B387" s="1237"/>
      <c r="C387" s="1181"/>
      <c r="D387" s="1184"/>
      <c r="E387" s="1187"/>
      <c r="F387" s="1217"/>
      <c r="G387" s="896" t="s">
        <v>22</v>
      </c>
      <c r="H387" s="362">
        <v>0</v>
      </c>
      <c r="I387" s="349">
        <v>0</v>
      </c>
      <c r="J387" s="363">
        <v>0</v>
      </c>
      <c r="K387" s="363">
        <v>0</v>
      </c>
      <c r="L387" s="348">
        <v>0</v>
      </c>
      <c r="M387" s="350">
        <f t="shared" si="146"/>
        <v>0</v>
      </c>
      <c r="N387" s="348">
        <v>0</v>
      </c>
      <c r="O387" s="350">
        <f t="shared" si="115"/>
        <v>0</v>
      </c>
      <c r="P387" s="1203"/>
    </row>
    <row r="388" spans="1:16">
      <c r="A388" s="1277"/>
      <c r="B388" s="1238"/>
      <c r="C388" s="1182"/>
      <c r="D388" s="1185"/>
      <c r="E388" s="1188"/>
      <c r="F388" s="1239"/>
      <c r="G388" s="896" t="s">
        <v>23</v>
      </c>
      <c r="H388" s="362">
        <v>0</v>
      </c>
      <c r="I388" s="349">
        <v>0</v>
      </c>
      <c r="J388" s="363">
        <v>0</v>
      </c>
      <c r="K388" s="363">
        <v>0</v>
      </c>
      <c r="L388" s="995">
        <v>0</v>
      </c>
      <c r="M388" s="996">
        <f t="shared" si="146"/>
        <v>0</v>
      </c>
      <c r="N388" s="995">
        <v>0</v>
      </c>
      <c r="O388" s="996">
        <f t="shared" si="115"/>
        <v>0</v>
      </c>
      <c r="P388" s="1204"/>
    </row>
    <row r="389" spans="1:16">
      <c r="A389" s="1275"/>
      <c r="B389" s="1236" t="s">
        <v>871</v>
      </c>
      <c r="C389" s="1180" t="s">
        <v>19</v>
      </c>
      <c r="D389" s="1183" t="s">
        <v>809</v>
      </c>
      <c r="E389" s="1186" t="s">
        <v>809</v>
      </c>
      <c r="F389" s="1216" t="s">
        <v>514</v>
      </c>
      <c r="G389" s="59" t="s">
        <v>20</v>
      </c>
      <c r="H389" s="360">
        <f t="shared" ref="H389:K389" si="155">H390+H391+H392</f>
        <v>0</v>
      </c>
      <c r="I389" s="346">
        <f t="shared" si="155"/>
        <v>0</v>
      </c>
      <c r="J389" s="361">
        <f t="shared" si="155"/>
        <v>0</v>
      </c>
      <c r="K389" s="361">
        <f t="shared" si="155"/>
        <v>0</v>
      </c>
      <c r="L389" s="345">
        <v>0</v>
      </c>
      <c r="M389" s="347">
        <f t="shared" si="146"/>
        <v>0</v>
      </c>
      <c r="N389" s="345">
        <v>0</v>
      </c>
      <c r="O389" s="347">
        <f t="shared" si="115"/>
        <v>0</v>
      </c>
      <c r="P389" s="1222"/>
    </row>
    <row r="390" spans="1:16">
      <c r="A390" s="1276"/>
      <c r="B390" s="1237"/>
      <c r="C390" s="1181"/>
      <c r="D390" s="1184"/>
      <c r="E390" s="1187"/>
      <c r="F390" s="1217"/>
      <c r="G390" s="896" t="s">
        <v>21</v>
      </c>
      <c r="H390" s="362">
        <v>0</v>
      </c>
      <c r="I390" s="349">
        <v>0</v>
      </c>
      <c r="J390" s="363">
        <v>0</v>
      </c>
      <c r="K390" s="363">
        <v>0</v>
      </c>
      <c r="L390" s="348">
        <v>0</v>
      </c>
      <c r="M390" s="350">
        <f t="shared" si="146"/>
        <v>0</v>
      </c>
      <c r="N390" s="348">
        <v>0</v>
      </c>
      <c r="O390" s="350">
        <f t="shared" si="115"/>
        <v>0</v>
      </c>
      <c r="P390" s="1203"/>
    </row>
    <row r="391" spans="1:16">
      <c r="A391" s="1276"/>
      <c r="B391" s="1237"/>
      <c r="C391" s="1181"/>
      <c r="D391" s="1184"/>
      <c r="E391" s="1187"/>
      <c r="F391" s="1217"/>
      <c r="G391" s="896" t="s">
        <v>22</v>
      </c>
      <c r="H391" s="362">
        <v>0</v>
      </c>
      <c r="I391" s="349">
        <v>0</v>
      </c>
      <c r="J391" s="363">
        <v>0</v>
      </c>
      <c r="K391" s="363">
        <v>0</v>
      </c>
      <c r="L391" s="348">
        <v>0</v>
      </c>
      <c r="M391" s="350">
        <f t="shared" si="146"/>
        <v>0</v>
      </c>
      <c r="N391" s="348">
        <v>0</v>
      </c>
      <c r="O391" s="350">
        <f t="shared" si="115"/>
        <v>0</v>
      </c>
      <c r="P391" s="1203"/>
    </row>
    <row r="392" spans="1:16">
      <c r="A392" s="1277"/>
      <c r="B392" s="1238"/>
      <c r="C392" s="1182"/>
      <c r="D392" s="1185"/>
      <c r="E392" s="1188"/>
      <c r="F392" s="1239"/>
      <c r="G392" s="896" t="s">
        <v>23</v>
      </c>
      <c r="H392" s="362">
        <v>0</v>
      </c>
      <c r="I392" s="349">
        <v>0</v>
      </c>
      <c r="J392" s="363">
        <v>0</v>
      </c>
      <c r="K392" s="363">
        <v>0</v>
      </c>
      <c r="L392" s="995">
        <v>0</v>
      </c>
      <c r="M392" s="996">
        <f t="shared" si="146"/>
        <v>0</v>
      </c>
      <c r="N392" s="995">
        <v>0</v>
      </c>
      <c r="O392" s="996">
        <f t="shared" si="115"/>
        <v>0</v>
      </c>
      <c r="P392" s="1204"/>
    </row>
    <row r="393" spans="1:16">
      <c r="A393" s="1275"/>
      <c r="B393" s="1236" t="s">
        <v>872</v>
      </c>
      <c r="C393" s="1180" t="s">
        <v>19</v>
      </c>
      <c r="D393" s="1183" t="s">
        <v>975</v>
      </c>
      <c r="E393" s="1186" t="s">
        <v>975</v>
      </c>
      <c r="F393" s="1216" t="s">
        <v>514</v>
      </c>
      <c r="G393" s="59" t="s">
        <v>20</v>
      </c>
      <c r="H393" s="365">
        <f t="shared" ref="H393:K393" si="156">H394+H395+H396</f>
        <v>0</v>
      </c>
      <c r="I393" s="340">
        <f t="shared" si="156"/>
        <v>0</v>
      </c>
      <c r="J393" s="366">
        <f t="shared" si="156"/>
        <v>0</v>
      </c>
      <c r="K393" s="366">
        <f t="shared" si="156"/>
        <v>0</v>
      </c>
      <c r="L393" s="339">
        <v>0</v>
      </c>
      <c r="M393" s="341">
        <f t="shared" si="146"/>
        <v>0</v>
      </c>
      <c r="N393" s="339">
        <v>0</v>
      </c>
      <c r="O393" s="341">
        <f t="shared" si="115"/>
        <v>0</v>
      </c>
      <c r="P393" s="1224"/>
    </row>
    <row r="394" spans="1:16">
      <c r="A394" s="1276"/>
      <c r="B394" s="1237"/>
      <c r="C394" s="1181"/>
      <c r="D394" s="1184"/>
      <c r="E394" s="1187"/>
      <c r="F394" s="1217"/>
      <c r="G394" s="896" t="s">
        <v>21</v>
      </c>
      <c r="H394" s="362">
        <v>0</v>
      </c>
      <c r="I394" s="349">
        <v>0</v>
      </c>
      <c r="J394" s="363">
        <v>0</v>
      </c>
      <c r="K394" s="363">
        <v>0</v>
      </c>
      <c r="L394" s="342">
        <v>0</v>
      </c>
      <c r="M394" s="344">
        <v>0</v>
      </c>
      <c r="N394" s="342">
        <v>0</v>
      </c>
      <c r="O394" s="344">
        <f t="shared" si="115"/>
        <v>0</v>
      </c>
      <c r="P394" s="1224"/>
    </row>
    <row r="395" spans="1:16">
      <c r="A395" s="1276"/>
      <c r="B395" s="1237"/>
      <c r="C395" s="1181"/>
      <c r="D395" s="1184"/>
      <c r="E395" s="1187"/>
      <c r="F395" s="1217"/>
      <c r="G395" s="896" t="s">
        <v>22</v>
      </c>
      <c r="H395" s="362">
        <v>0</v>
      </c>
      <c r="I395" s="349">
        <v>0</v>
      </c>
      <c r="J395" s="363">
        <v>0</v>
      </c>
      <c r="K395" s="363">
        <v>0</v>
      </c>
      <c r="L395" s="342">
        <v>0</v>
      </c>
      <c r="M395" s="344">
        <v>0</v>
      </c>
      <c r="N395" s="342">
        <v>0</v>
      </c>
      <c r="O395" s="344">
        <v>0</v>
      </c>
      <c r="P395" s="1224"/>
    </row>
    <row r="396" spans="1:16">
      <c r="A396" s="1277"/>
      <c r="B396" s="1238"/>
      <c r="C396" s="1182"/>
      <c r="D396" s="1185"/>
      <c r="E396" s="1188"/>
      <c r="F396" s="1239"/>
      <c r="G396" s="896" t="s">
        <v>23</v>
      </c>
      <c r="H396" s="362">
        <v>0</v>
      </c>
      <c r="I396" s="349">
        <v>0</v>
      </c>
      <c r="J396" s="363">
        <v>0</v>
      </c>
      <c r="K396" s="363">
        <v>0</v>
      </c>
      <c r="L396" s="348">
        <v>0</v>
      </c>
      <c r="M396" s="350">
        <f t="shared" si="146"/>
        <v>0</v>
      </c>
      <c r="N396" s="348">
        <v>0</v>
      </c>
      <c r="O396" s="350">
        <f t="shared" si="115"/>
        <v>0</v>
      </c>
      <c r="P396" s="1225"/>
    </row>
    <row r="397" spans="1:16">
      <c r="A397" s="1275"/>
      <c r="B397" s="1236" t="s">
        <v>873</v>
      </c>
      <c r="C397" s="1180" t="s">
        <v>19</v>
      </c>
      <c r="D397" s="1183" t="s">
        <v>977</v>
      </c>
      <c r="E397" s="1186" t="s">
        <v>977</v>
      </c>
      <c r="F397" s="1335" t="s">
        <v>1236</v>
      </c>
      <c r="G397" s="59" t="s">
        <v>20</v>
      </c>
      <c r="H397" s="365">
        <f t="shared" ref="H397:K397" si="157">H398+H399+H400</f>
        <v>0</v>
      </c>
      <c r="I397" s="340">
        <f t="shared" si="157"/>
        <v>0</v>
      </c>
      <c r="J397" s="366">
        <f t="shared" si="157"/>
        <v>0</v>
      </c>
      <c r="K397" s="366">
        <f t="shared" si="157"/>
        <v>0</v>
      </c>
      <c r="L397" s="339">
        <v>0</v>
      </c>
      <c r="M397" s="341">
        <f t="shared" ref="M397" si="158">J397-H397</f>
        <v>0</v>
      </c>
      <c r="N397" s="339">
        <v>0</v>
      </c>
      <c r="O397" s="341">
        <f t="shared" ref="O397:O398" si="159">K397-H397</f>
        <v>0</v>
      </c>
      <c r="P397" s="1222"/>
    </row>
    <row r="398" spans="1:16">
      <c r="A398" s="1276"/>
      <c r="B398" s="1237"/>
      <c r="C398" s="1181"/>
      <c r="D398" s="1184"/>
      <c r="E398" s="1187"/>
      <c r="F398" s="1336"/>
      <c r="G398" s="896" t="s">
        <v>21</v>
      </c>
      <c r="H398" s="362">
        <v>0</v>
      </c>
      <c r="I398" s="349">
        <v>0</v>
      </c>
      <c r="J398" s="363">
        <v>0</v>
      </c>
      <c r="K398" s="363">
        <v>0</v>
      </c>
      <c r="L398" s="342">
        <v>0</v>
      </c>
      <c r="M398" s="344">
        <v>0</v>
      </c>
      <c r="N398" s="342">
        <v>0</v>
      </c>
      <c r="O398" s="344">
        <f t="shared" si="159"/>
        <v>0</v>
      </c>
      <c r="P398" s="1203"/>
    </row>
    <row r="399" spans="1:16">
      <c r="A399" s="1276"/>
      <c r="B399" s="1237"/>
      <c r="C399" s="1181"/>
      <c r="D399" s="1184"/>
      <c r="E399" s="1187"/>
      <c r="F399" s="1336"/>
      <c r="G399" s="896" t="s">
        <v>22</v>
      </c>
      <c r="H399" s="362">
        <v>0</v>
      </c>
      <c r="I399" s="349">
        <v>0</v>
      </c>
      <c r="J399" s="363">
        <v>0</v>
      </c>
      <c r="K399" s="363">
        <v>0</v>
      </c>
      <c r="L399" s="342">
        <v>0</v>
      </c>
      <c r="M399" s="344">
        <v>0</v>
      </c>
      <c r="N399" s="342">
        <v>0</v>
      </c>
      <c r="O399" s="344">
        <v>0</v>
      </c>
      <c r="P399" s="1203"/>
    </row>
    <row r="400" spans="1:16">
      <c r="A400" s="1277"/>
      <c r="B400" s="1238"/>
      <c r="C400" s="1182"/>
      <c r="D400" s="1185"/>
      <c r="E400" s="1188"/>
      <c r="F400" s="1337"/>
      <c r="G400" s="896" t="s">
        <v>23</v>
      </c>
      <c r="H400" s="362">
        <v>0</v>
      </c>
      <c r="I400" s="349">
        <v>0</v>
      </c>
      <c r="J400" s="363">
        <v>0</v>
      </c>
      <c r="K400" s="363">
        <v>0</v>
      </c>
      <c r="L400" s="348">
        <v>0</v>
      </c>
      <c r="M400" s="350">
        <f t="shared" ref="M400:M401" si="160">J400-H400</f>
        <v>0</v>
      </c>
      <c r="N400" s="348">
        <v>0</v>
      </c>
      <c r="O400" s="350">
        <f t="shared" ref="O400:O402" si="161">K400-H400</f>
        <v>0</v>
      </c>
      <c r="P400" s="1204"/>
    </row>
    <row r="401" spans="1:16">
      <c r="A401" s="1275"/>
      <c r="B401" s="1236" t="s">
        <v>874</v>
      </c>
      <c r="C401" s="1180" t="s">
        <v>19</v>
      </c>
      <c r="D401" s="1183" t="s">
        <v>977</v>
      </c>
      <c r="E401" s="1186" t="s">
        <v>977</v>
      </c>
      <c r="F401" s="1216" t="s">
        <v>976</v>
      </c>
      <c r="G401" s="59" t="s">
        <v>20</v>
      </c>
      <c r="H401" s="365">
        <f t="shared" ref="H401:K401" si="162">H402+H403+H404</f>
        <v>0</v>
      </c>
      <c r="I401" s="340">
        <f t="shared" si="162"/>
        <v>0</v>
      </c>
      <c r="J401" s="366">
        <f t="shared" si="162"/>
        <v>0</v>
      </c>
      <c r="K401" s="366">
        <f t="shared" si="162"/>
        <v>0</v>
      </c>
      <c r="L401" s="339">
        <v>0</v>
      </c>
      <c r="M401" s="341">
        <f t="shared" si="160"/>
        <v>0</v>
      </c>
      <c r="N401" s="339">
        <v>0</v>
      </c>
      <c r="O401" s="341">
        <f t="shared" si="161"/>
        <v>0</v>
      </c>
      <c r="P401" s="1222"/>
    </row>
    <row r="402" spans="1:16">
      <c r="A402" s="1276"/>
      <c r="B402" s="1237"/>
      <c r="C402" s="1181"/>
      <c r="D402" s="1184"/>
      <c r="E402" s="1187"/>
      <c r="F402" s="1217"/>
      <c r="G402" s="896" t="s">
        <v>21</v>
      </c>
      <c r="H402" s="362">
        <v>0</v>
      </c>
      <c r="I402" s="349">
        <v>0</v>
      </c>
      <c r="J402" s="363">
        <v>0</v>
      </c>
      <c r="K402" s="363">
        <v>0</v>
      </c>
      <c r="L402" s="342">
        <v>0</v>
      </c>
      <c r="M402" s="344">
        <v>0</v>
      </c>
      <c r="N402" s="342">
        <v>0</v>
      </c>
      <c r="O402" s="344">
        <f t="shared" si="161"/>
        <v>0</v>
      </c>
      <c r="P402" s="1203"/>
    </row>
    <row r="403" spans="1:16">
      <c r="A403" s="1276"/>
      <c r="B403" s="1237"/>
      <c r="C403" s="1181"/>
      <c r="D403" s="1184"/>
      <c r="E403" s="1187"/>
      <c r="F403" s="1217"/>
      <c r="G403" s="896" t="s">
        <v>22</v>
      </c>
      <c r="H403" s="362">
        <v>0</v>
      </c>
      <c r="I403" s="349">
        <v>0</v>
      </c>
      <c r="J403" s="363">
        <v>0</v>
      </c>
      <c r="K403" s="363">
        <v>0</v>
      </c>
      <c r="L403" s="342">
        <v>0</v>
      </c>
      <c r="M403" s="344">
        <v>0</v>
      </c>
      <c r="N403" s="342">
        <v>0</v>
      </c>
      <c r="O403" s="344">
        <v>0</v>
      </c>
      <c r="P403" s="1203"/>
    </row>
    <row r="404" spans="1:16">
      <c r="A404" s="1277"/>
      <c r="B404" s="1238"/>
      <c r="C404" s="1182"/>
      <c r="D404" s="1185"/>
      <c r="E404" s="1188"/>
      <c r="F404" s="1239"/>
      <c r="G404" s="896" t="s">
        <v>23</v>
      </c>
      <c r="H404" s="362">
        <v>0</v>
      </c>
      <c r="I404" s="349">
        <v>0</v>
      </c>
      <c r="J404" s="363">
        <v>0</v>
      </c>
      <c r="K404" s="363">
        <v>0</v>
      </c>
      <c r="L404" s="348">
        <v>0</v>
      </c>
      <c r="M404" s="350">
        <f t="shared" ref="M404:M405" si="163">J404-H404</f>
        <v>0</v>
      </c>
      <c r="N404" s="348">
        <v>0</v>
      </c>
      <c r="O404" s="350">
        <f t="shared" ref="O404:O406" si="164">K404-H404</f>
        <v>0</v>
      </c>
      <c r="P404" s="1204"/>
    </row>
    <row r="405" spans="1:16">
      <c r="A405" s="1275"/>
      <c r="B405" s="1236" t="s">
        <v>875</v>
      </c>
      <c r="C405" s="1180" t="s">
        <v>19</v>
      </c>
      <c r="D405" s="1183" t="s">
        <v>977</v>
      </c>
      <c r="E405" s="1186" t="s">
        <v>977</v>
      </c>
      <c r="F405" s="1216" t="s">
        <v>1238</v>
      </c>
      <c r="G405" s="59" t="s">
        <v>20</v>
      </c>
      <c r="H405" s="365">
        <f t="shared" ref="H405:K405" si="165">H406+H407+H408</f>
        <v>0</v>
      </c>
      <c r="I405" s="340">
        <f t="shared" si="165"/>
        <v>0</v>
      </c>
      <c r="J405" s="366">
        <f t="shared" si="165"/>
        <v>0</v>
      </c>
      <c r="K405" s="366">
        <f t="shared" si="165"/>
        <v>0</v>
      </c>
      <c r="L405" s="339">
        <v>0</v>
      </c>
      <c r="M405" s="341">
        <f t="shared" si="163"/>
        <v>0</v>
      </c>
      <c r="N405" s="339">
        <v>0</v>
      </c>
      <c r="O405" s="341">
        <f t="shared" si="164"/>
        <v>0</v>
      </c>
      <c r="P405" s="1223"/>
    </row>
    <row r="406" spans="1:16">
      <c r="A406" s="1276"/>
      <c r="B406" s="1237"/>
      <c r="C406" s="1181"/>
      <c r="D406" s="1184"/>
      <c r="E406" s="1187"/>
      <c r="F406" s="1217"/>
      <c r="G406" s="1071" t="s">
        <v>21</v>
      </c>
      <c r="H406" s="362">
        <v>0</v>
      </c>
      <c r="I406" s="349">
        <v>0</v>
      </c>
      <c r="J406" s="363">
        <v>0</v>
      </c>
      <c r="K406" s="363">
        <v>0</v>
      </c>
      <c r="L406" s="342">
        <v>0</v>
      </c>
      <c r="M406" s="344">
        <v>0</v>
      </c>
      <c r="N406" s="342">
        <v>0</v>
      </c>
      <c r="O406" s="344">
        <f t="shared" si="164"/>
        <v>0</v>
      </c>
      <c r="P406" s="1224"/>
    </row>
    <row r="407" spans="1:16">
      <c r="A407" s="1276"/>
      <c r="B407" s="1237"/>
      <c r="C407" s="1181"/>
      <c r="D407" s="1184"/>
      <c r="E407" s="1187"/>
      <c r="F407" s="1217"/>
      <c r="G407" s="1071" t="s">
        <v>22</v>
      </c>
      <c r="H407" s="362">
        <v>0</v>
      </c>
      <c r="I407" s="349">
        <v>0</v>
      </c>
      <c r="J407" s="363">
        <v>0</v>
      </c>
      <c r="K407" s="363">
        <v>0</v>
      </c>
      <c r="L407" s="342">
        <v>0</v>
      </c>
      <c r="M407" s="344">
        <v>0</v>
      </c>
      <c r="N407" s="342">
        <v>0</v>
      </c>
      <c r="O407" s="344">
        <v>0</v>
      </c>
      <c r="P407" s="1224"/>
    </row>
    <row r="408" spans="1:16">
      <c r="A408" s="1277"/>
      <c r="B408" s="1238"/>
      <c r="C408" s="1182"/>
      <c r="D408" s="1185"/>
      <c r="E408" s="1188"/>
      <c r="F408" s="1239"/>
      <c r="G408" s="1071" t="s">
        <v>23</v>
      </c>
      <c r="H408" s="362">
        <v>0</v>
      </c>
      <c r="I408" s="349">
        <v>0</v>
      </c>
      <c r="J408" s="363">
        <v>0</v>
      </c>
      <c r="K408" s="363">
        <v>0</v>
      </c>
      <c r="L408" s="348">
        <v>0</v>
      </c>
      <c r="M408" s="350">
        <f t="shared" ref="M408:M409" si="166">J408-H408</f>
        <v>0</v>
      </c>
      <c r="N408" s="348">
        <v>0</v>
      </c>
      <c r="O408" s="350">
        <f t="shared" ref="O408:O410" si="167">K408-H408</f>
        <v>0</v>
      </c>
      <c r="P408" s="1225"/>
    </row>
    <row r="409" spans="1:16">
      <c r="A409" s="1275"/>
      <c r="B409" s="1236" t="s">
        <v>962</v>
      </c>
      <c r="C409" s="1180" t="s">
        <v>19</v>
      </c>
      <c r="D409" s="1183" t="s">
        <v>977</v>
      </c>
      <c r="E409" s="1186" t="s">
        <v>977</v>
      </c>
      <c r="F409" s="1216" t="s">
        <v>514</v>
      </c>
      <c r="G409" s="59" t="s">
        <v>20</v>
      </c>
      <c r="H409" s="365">
        <f t="shared" ref="H409:K409" si="168">H410+H411+H412</f>
        <v>0</v>
      </c>
      <c r="I409" s="340">
        <f t="shared" si="168"/>
        <v>0</v>
      </c>
      <c r="J409" s="366">
        <f t="shared" si="168"/>
        <v>0</v>
      </c>
      <c r="K409" s="366">
        <f t="shared" si="168"/>
        <v>0</v>
      </c>
      <c r="L409" s="339">
        <v>0</v>
      </c>
      <c r="M409" s="341">
        <f t="shared" si="166"/>
        <v>0</v>
      </c>
      <c r="N409" s="339">
        <v>0</v>
      </c>
      <c r="O409" s="341">
        <f t="shared" si="167"/>
        <v>0</v>
      </c>
      <c r="P409" s="1222"/>
    </row>
    <row r="410" spans="1:16">
      <c r="A410" s="1276"/>
      <c r="B410" s="1237"/>
      <c r="C410" s="1181"/>
      <c r="D410" s="1184"/>
      <c r="E410" s="1187"/>
      <c r="F410" s="1217"/>
      <c r="G410" s="896" t="s">
        <v>21</v>
      </c>
      <c r="H410" s="362">
        <v>0</v>
      </c>
      <c r="I410" s="349">
        <v>0</v>
      </c>
      <c r="J410" s="363">
        <v>0</v>
      </c>
      <c r="K410" s="363">
        <v>0</v>
      </c>
      <c r="L410" s="342">
        <v>0</v>
      </c>
      <c r="M410" s="344">
        <v>0</v>
      </c>
      <c r="N410" s="342">
        <v>0</v>
      </c>
      <c r="O410" s="344">
        <f t="shared" si="167"/>
        <v>0</v>
      </c>
      <c r="P410" s="1203"/>
    </row>
    <row r="411" spans="1:16">
      <c r="A411" s="1276"/>
      <c r="B411" s="1237"/>
      <c r="C411" s="1181"/>
      <c r="D411" s="1184"/>
      <c r="E411" s="1187"/>
      <c r="F411" s="1217"/>
      <c r="G411" s="896" t="s">
        <v>22</v>
      </c>
      <c r="H411" s="362">
        <v>0</v>
      </c>
      <c r="I411" s="349">
        <v>0</v>
      </c>
      <c r="J411" s="363">
        <v>0</v>
      </c>
      <c r="K411" s="363">
        <v>0</v>
      </c>
      <c r="L411" s="342">
        <v>0</v>
      </c>
      <c r="M411" s="344">
        <v>0</v>
      </c>
      <c r="N411" s="342">
        <v>0</v>
      </c>
      <c r="O411" s="344">
        <v>0</v>
      </c>
      <c r="P411" s="1203"/>
    </row>
    <row r="412" spans="1:16">
      <c r="A412" s="1277"/>
      <c r="B412" s="1238"/>
      <c r="C412" s="1182"/>
      <c r="D412" s="1185"/>
      <c r="E412" s="1188"/>
      <c r="F412" s="1239"/>
      <c r="G412" s="896" t="s">
        <v>23</v>
      </c>
      <c r="H412" s="362">
        <v>0</v>
      </c>
      <c r="I412" s="349">
        <v>0</v>
      </c>
      <c r="J412" s="363">
        <v>0</v>
      </c>
      <c r="K412" s="363">
        <v>0</v>
      </c>
      <c r="L412" s="348">
        <v>0</v>
      </c>
      <c r="M412" s="350">
        <f t="shared" ref="M412:M413" si="169">J412-H412</f>
        <v>0</v>
      </c>
      <c r="N412" s="348">
        <v>0</v>
      </c>
      <c r="O412" s="350">
        <f t="shared" ref="O412:O414" si="170">K412-H412</f>
        <v>0</v>
      </c>
      <c r="P412" s="1204"/>
    </row>
    <row r="413" spans="1:16" ht="15" customHeight="1">
      <c r="A413" s="1275"/>
      <c r="B413" s="1236" t="s">
        <v>876</v>
      </c>
      <c r="C413" s="1180" t="s">
        <v>19</v>
      </c>
      <c r="D413" s="1183" t="s">
        <v>977</v>
      </c>
      <c r="E413" s="1186" t="s">
        <v>977</v>
      </c>
      <c r="F413" s="1216" t="s">
        <v>514</v>
      </c>
      <c r="G413" s="59" t="s">
        <v>20</v>
      </c>
      <c r="H413" s="365">
        <f t="shared" ref="H413:K413" si="171">H414+H415+H416</f>
        <v>0</v>
      </c>
      <c r="I413" s="340">
        <f t="shared" si="171"/>
        <v>0</v>
      </c>
      <c r="J413" s="366">
        <f t="shared" si="171"/>
        <v>0</v>
      </c>
      <c r="K413" s="366">
        <f t="shared" si="171"/>
        <v>0</v>
      </c>
      <c r="L413" s="339">
        <v>0</v>
      </c>
      <c r="M413" s="341">
        <f t="shared" si="169"/>
        <v>0</v>
      </c>
      <c r="N413" s="339">
        <v>0</v>
      </c>
      <c r="O413" s="341">
        <f t="shared" si="170"/>
        <v>0</v>
      </c>
      <c r="P413" s="1222"/>
    </row>
    <row r="414" spans="1:16">
      <c r="A414" s="1276"/>
      <c r="B414" s="1237"/>
      <c r="C414" s="1181"/>
      <c r="D414" s="1184"/>
      <c r="E414" s="1187"/>
      <c r="F414" s="1217"/>
      <c r="G414" s="896" t="s">
        <v>21</v>
      </c>
      <c r="H414" s="362">
        <v>0</v>
      </c>
      <c r="I414" s="349">
        <v>0</v>
      </c>
      <c r="J414" s="363">
        <v>0</v>
      </c>
      <c r="K414" s="363">
        <v>0</v>
      </c>
      <c r="L414" s="342">
        <v>0</v>
      </c>
      <c r="M414" s="344">
        <v>0</v>
      </c>
      <c r="N414" s="342">
        <v>0</v>
      </c>
      <c r="O414" s="344">
        <f t="shared" si="170"/>
        <v>0</v>
      </c>
      <c r="P414" s="1203"/>
    </row>
    <row r="415" spans="1:16">
      <c r="A415" s="1276"/>
      <c r="B415" s="1237"/>
      <c r="C415" s="1181"/>
      <c r="D415" s="1184"/>
      <c r="E415" s="1187"/>
      <c r="F415" s="1217"/>
      <c r="G415" s="896" t="s">
        <v>22</v>
      </c>
      <c r="H415" s="362">
        <v>0</v>
      </c>
      <c r="I415" s="349">
        <v>0</v>
      </c>
      <c r="J415" s="363">
        <v>0</v>
      </c>
      <c r="K415" s="363">
        <v>0</v>
      </c>
      <c r="L415" s="342">
        <v>0</v>
      </c>
      <c r="M415" s="344">
        <v>0</v>
      </c>
      <c r="N415" s="342">
        <v>0</v>
      </c>
      <c r="O415" s="344">
        <v>0</v>
      </c>
      <c r="P415" s="1203"/>
    </row>
    <row r="416" spans="1:16">
      <c r="A416" s="1277"/>
      <c r="B416" s="1238"/>
      <c r="C416" s="1182"/>
      <c r="D416" s="1185"/>
      <c r="E416" s="1188"/>
      <c r="F416" s="1239"/>
      <c r="G416" s="896" t="s">
        <v>23</v>
      </c>
      <c r="H416" s="362">
        <v>0</v>
      </c>
      <c r="I416" s="349">
        <v>0</v>
      </c>
      <c r="J416" s="363">
        <v>0</v>
      </c>
      <c r="K416" s="363">
        <v>0</v>
      </c>
      <c r="L416" s="348">
        <v>0</v>
      </c>
      <c r="M416" s="350">
        <f t="shared" ref="M416:M417" si="172">J416-H416</f>
        <v>0</v>
      </c>
      <c r="N416" s="348">
        <v>0</v>
      </c>
      <c r="O416" s="350">
        <f t="shared" ref="O416:O418" si="173">K416-H416</f>
        <v>0</v>
      </c>
      <c r="P416" s="1204"/>
    </row>
    <row r="417" spans="1:16" ht="21.75" customHeight="1">
      <c r="A417" s="1275"/>
      <c r="B417" s="1236" t="s">
        <v>957</v>
      </c>
      <c r="C417" s="1180" t="s">
        <v>19</v>
      </c>
      <c r="D417" s="1183" t="s">
        <v>977</v>
      </c>
      <c r="E417" s="1186" t="s">
        <v>977</v>
      </c>
      <c r="F417" s="1216" t="s">
        <v>514</v>
      </c>
      <c r="G417" s="59" t="s">
        <v>20</v>
      </c>
      <c r="H417" s="365">
        <f t="shared" ref="H417:K417" si="174">H418+H419+H420</f>
        <v>0</v>
      </c>
      <c r="I417" s="340">
        <f t="shared" si="174"/>
        <v>0</v>
      </c>
      <c r="J417" s="366">
        <f t="shared" si="174"/>
        <v>0</v>
      </c>
      <c r="K417" s="366">
        <f t="shared" si="174"/>
        <v>0</v>
      </c>
      <c r="L417" s="339">
        <v>0</v>
      </c>
      <c r="M417" s="341">
        <f t="shared" si="172"/>
        <v>0</v>
      </c>
      <c r="N417" s="339">
        <v>0</v>
      </c>
      <c r="O417" s="341">
        <f t="shared" si="173"/>
        <v>0</v>
      </c>
      <c r="P417" s="1222"/>
    </row>
    <row r="418" spans="1:16">
      <c r="A418" s="1276"/>
      <c r="B418" s="1237"/>
      <c r="C418" s="1181"/>
      <c r="D418" s="1184"/>
      <c r="E418" s="1187"/>
      <c r="F418" s="1217"/>
      <c r="G418" s="896" t="s">
        <v>21</v>
      </c>
      <c r="H418" s="362">
        <v>0</v>
      </c>
      <c r="I418" s="349">
        <v>0</v>
      </c>
      <c r="J418" s="363">
        <v>0</v>
      </c>
      <c r="K418" s="363">
        <v>0</v>
      </c>
      <c r="L418" s="342">
        <v>0</v>
      </c>
      <c r="M418" s="344">
        <v>0</v>
      </c>
      <c r="N418" s="342">
        <v>0</v>
      </c>
      <c r="O418" s="344">
        <f t="shared" si="173"/>
        <v>0</v>
      </c>
      <c r="P418" s="1203"/>
    </row>
    <row r="419" spans="1:16">
      <c r="A419" s="1276"/>
      <c r="B419" s="1237"/>
      <c r="C419" s="1181"/>
      <c r="D419" s="1184"/>
      <c r="E419" s="1187"/>
      <c r="F419" s="1217"/>
      <c r="G419" s="896" t="s">
        <v>22</v>
      </c>
      <c r="H419" s="362">
        <v>0</v>
      </c>
      <c r="I419" s="349">
        <v>0</v>
      </c>
      <c r="J419" s="363">
        <v>0</v>
      </c>
      <c r="K419" s="363">
        <v>0</v>
      </c>
      <c r="L419" s="342">
        <v>0</v>
      </c>
      <c r="M419" s="344">
        <v>0</v>
      </c>
      <c r="N419" s="342">
        <v>0</v>
      </c>
      <c r="O419" s="344">
        <v>0</v>
      </c>
      <c r="P419" s="1203"/>
    </row>
    <row r="420" spans="1:16">
      <c r="A420" s="1277"/>
      <c r="B420" s="1238"/>
      <c r="C420" s="1182"/>
      <c r="D420" s="1185"/>
      <c r="E420" s="1188"/>
      <c r="F420" s="1239"/>
      <c r="G420" s="896" t="s">
        <v>23</v>
      </c>
      <c r="H420" s="362">
        <v>0</v>
      </c>
      <c r="I420" s="349">
        <v>0</v>
      </c>
      <c r="J420" s="363">
        <v>0</v>
      </c>
      <c r="K420" s="363">
        <v>0</v>
      </c>
      <c r="L420" s="348">
        <v>0</v>
      </c>
      <c r="M420" s="350">
        <f t="shared" ref="M420:M421" si="175">J420-H420</f>
        <v>0</v>
      </c>
      <c r="N420" s="348">
        <v>0</v>
      </c>
      <c r="O420" s="350">
        <f t="shared" ref="O420:O422" si="176">K420-H420</f>
        <v>0</v>
      </c>
      <c r="P420" s="1204"/>
    </row>
    <row r="421" spans="1:16" ht="15" customHeight="1">
      <c r="A421" s="1275"/>
      <c r="B421" s="1236" t="s">
        <v>877</v>
      </c>
      <c r="C421" s="1180" t="s">
        <v>19</v>
      </c>
      <c r="D421" s="1183" t="s">
        <v>977</v>
      </c>
      <c r="E421" s="1186" t="s">
        <v>977</v>
      </c>
      <c r="F421" s="1216" t="s">
        <v>1237</v>
      </c>
      <c r="G421" s="59" t="s">
        <v>20</v>
      </c>
      <c r="H421" s="365">
        <f t="shared" ref="H421:K421" si="177">H422+H423+H424</f>
        <v>0</v>
      </c>
      <c r="I421" s="340">
        <f t="shared" si="177"/>
        <v>0</v>
      </c>
      <c r="J421" s="366">
        <f t="shared" si="177"/>
        <v>0</v>
      </c>
      <c r="K421" s="366">
        <f t="shared" si="177"/>
        <v>0</v>
      </c>
      <c r="L421" s="339">
        <v>0</v>
      </c>
      <c r="M421" s="341">
        <f t="shared" si="175"/>
        <v>0</v>
      </c>
      <c r="N421" s="339">
        <v>0</v>
      </c>
      <c r="O421" s="341">
        <f t="shared" si="176"/>
        <v>0</v>
      </c>
      <c r="P421" s="1222"/>
    </row>
    <row r="422" spans="1:16">
      <c r="A422" s="1276"/>
      <c r="B422" s="1237"/>
      <c r="C422" s="1181"/>
      <c r="D422" s="1184"/>
      <c r="E422" s="1187"/>
      <c r="F422" s="1217"/>
      <c r="G422" s="896" t="s">
        <v>21</v>
      </c>
      <c r="H422" s="362">
        <v>0</v>
      </c>
      <c r="I422" s="349">
        <v>0</v>
      </c>
      <c r="J422" s="363">
        <v>0</v>
      </c>
      <c r="K422" s="363">
        <v>0</v>
      </c>
      <c r="L422" s="342">
        <v>0</v>
      </c>
      <c r="M422" s="344">
        <v>0</v>
      </c>
      <c r="N422" s="342">
        <v>0</v>
      </c>
      <c r="O422" s="344">
        <f t="shared" si="176"/>
        <v>0</v>
      </c>
      <c r="P422" s="1203"/>
    </row>
    <row r="423" spans="1:16">
      <c r="A423" s="1276"/>
      <c r="B423" s="1237"/>
      <c r="C423" s="1181"/>
      <c r="D423" s="1184"/>
      <c r="E423" s="1187"/>
      <c r="F423" s="1217"/>
      <c r="G423" s="896" t="s">
        <v>22</v>
      </c>
      <c r="H423" s="362">
        <v>0</v>
      </c>
      <c r="I423" s="349">
        <v>0</v>
      </c>
      <c r="J423" s="363">
        <v>0</v>
      </c>
      <c r="K423" s="363">
        <v>0</v>
      </c>
      <c r="L423" s="342">
        <v>0</v>
      </c>
      <c r="M423" s="344">
        <v>0</v>
      </c>
      <c r="N423" s="342">
        <v>0</v>
      </c>
      <c r="O423" s="344">
        <v>0</v>
      </c>
      <c r="P423" s="1203"/>
    </row>
    <row r="424" spans="1:16">
      <c r="A424" s="1277"/>
      <c r="B424" s="1238"/>
      <c r="C424" s="1182"/>
      <c r="D424" s="1185"/>
      <c r="E424" s="1188"/>
      <c r="F424" s="1239"/>
      <c r="G424" s="896" t="s">
        <v>23</v>
      </c>
      <c r="H424" s="362">
        <v>0</v>
      </c>
      <c r="I424" s="349">
        <v>0</v>
      </c>
      <c r="J424" s="363">
        <v>0</v>
      </c>
      <c r="K424" s="363">
        <v>0</v>
      </c>
      <c r="L424" s="348">
        <v>0</v>
      </c>
      <c r="M424" s="350">
        <f t="shared" ref="M424:M425" si="178">J424-H424</f>
        <v>0</v>
      </c>
      <c r="N424" s="348">
        <v>0</v>
      </c>
      <c r="O424" s="350">
        <f t="shared" ref="O424:O426" si="179">K424-H424</f>
        <v>0</v>
      </c>
      <c r="P424" s="1204"/>
    </row>
    <row r="425" spans="1:16" ht="15" customHeight="1">
      <c r="A425" s="1275"/>
      <c r="B425" s="1236" t="s">
        <v>226</v>
      </c>
      <c r="C425" s="1180" t="s">
        <v>19</v>
      </c>
      <c r="D425" s="1183" t="s">
        <v>977</v>
      </c>
      <c r="E425" s="1186" t="s">
        <v>977</v>
      </c>
      <c r="F425" s="1216" t="s">
        <v>1236</v>
      </c>
      <c r="G425" s="59" t="s">
        <v>20</v>
      </c>
      <c r="H425" s="365">
        <f t="shared" ref="H425:K425" si="180">H426+H427+H428</f>
        <v>0</v>
      </c>
      <c r="I425" s="340">
        <f t="shared" si="180"/>
        <v>0</v>
      </c>
      <c r="J425" s="366">
        <f t="shared" si="180"/>
        <v>0</v>
      </c>
      <c r="K425" s="366">
        <f t="shared" si="180"/>
        <v>0</v>
      </c>
      <c r="L425" s="339">
        <v>0</v>
      </c>
      <c r="M425" s="341">
        <f t="shared" si="178"/>
        <v>0</v>
      </c>
      <c r="N425" s="339">
        <v>0</v>
      </c>
      <c r="O425" s="341">
        <f t="shared" si="179"/>
        <v>0</v>
      </c>
      <c r="P425" s="1222"/>
    </row>
    <row r="426" spans="1:16">
      <c r="A426" s="1276"/>
      <c r="B426" s="1237"/>
      <c r="C426" s="1181"/>
      <c r="D426" s="1184"/>
      <c r="E426" s="1187"/>
      <c r="F426" s="1217"/>
      <c r="G426" s="896" t="s">
        <v>21</v>
      </c>
      <c r="H426" s="362">
        <v>0</v>
      </c>
      <c r="I426" s="349">
        <v>0</v>
      </c>
      <c r="J426" s="363">
        <v>0</v>
      </c>
      <c r="K426" s="363">
        <v>0</v>
      </c>
      <c r="L426" s="342">
        <v>0</v>
      </c>
      <c r="M426" s="344">
        <v>0</v>
      </c>
      <c r="N426" s="342">
        <v>0</v>
      </c>
      <c r="O426" s="344">
        <f t="shared" si="179"/>
        <v>0</v>
      </c>
      <c r="P426" s="1203"/>
    </row>
    <row r="427" spans="1:16">
      <c r="A427" s="1276"/>
      <c r="B427" s="1237"/>
      <c r="C427" s="1181"/>
      <c r="D427" s="1184"/>
      <c r="E427" s="1187"/>
      <c r="F427" s="1217"/>
      <c r="G427" s="896" t="s">
        <v>22</v>
      </c>
      <c r="H427" s="362">
        <v>0</v>
      </c>
      <c r="I427" s="349">
        <v>0</v>
      </c>
      <c r="J427" s="363">
        <v>0</v>
      </c>
      <c r="K427" s="363">
        <v>0</v>
      </c>
      <c r="L427" s="342">
        <v>0</v>
      </c>
      <c r="M427" s="344">
        <v>0</v>
      </c>
      <c r="N427" s="342">
        <v>0</v>
      </c>
      <c r="O427" s="344">
        <v>0</v>
      </c>
      <c r="P427" s="1203"/>
    </row>
    <row r="428" spans="1:16">
      <c r="A428" s="1277"/>
      <c r="B428" s="1238"/>
      <c r="C428" s="1182"/>
      <c r="D428" s="1185"/>
      <c r="E428" s="1188"/>
      <c r="F428" s="1239"/>
      <c r="G428" s="896" t="s">
        <v>23</v>
      </c>
      <c r="H428" s="362">
        <v>0</v>
      </c>
      <c r="I428" s="349">
        <v>0</v>
      </c>
      <c r="J428" s="363">
        <v>0</v>
      </c>
      <c r="K428" s="363">
        <v>0</v>
      </c>
      <c r="L428" s="348">
        <v>0</v>
      </c>
      <c r="M428" s="350">
        <f t="shared" ref="M428:M429" si="181">J428-H428</f>
        <v>0</v>
      </c>
      <c r="N428" s="348">
        <v>0</v>
      </c>
      <c r="O428" s="350">
        <f t="shared" ref="O428:O430" si="182">K428-H428</f>
        <v>0</v>
      </c>
      <c r="P428" s="1204"/>
    </row>
    <row r="429" spans="1:16" ht="15" customHeight="1">
      <c r="A429" s="1275"/>
      <c r="B429" s="1236" t="s">
        <v>878</v>
      </c>
      <c r="C429" s="1180" t="s">
        <v>19</v>
      </c>
      <c r="D429" s="1183" t="s">
        <v>977</v>
      </c>
      <c r="E429" s="1186" t="s">
        <v>977</v>
      </c>
      <c r="F429" s="1216" t="s">
        <v>1227</v>
      </c>
      <c r="G429" s="59" t="s">
        <v>20</v>
      </c>
      <c r="H429" s="365">
        <f t="shared" ref="H429:K429" si="183">H430+H431+H432</f>
        <v>0</v>
      </c>
      <c r="I429" s="340">
        <f t="shared" si="183"/>
        <v>0</v>
      </c>
      <c r="J429" s="366">
        <f t="shared" si="183"/>
        <v>0</v>
      </c>
      <c r="K429" s="366">
        <f t="shared" si="183"/>
        <v>0</v>
      </c>
      <c r="L429" s="339">
        <v>0</v>
      </c>
      <c r="M429" s="341">
        <f t="shared" si="181"/>
        <v>0</v>
      </c>
      <c r="N429" s="339">
        <v>0</v>
      </c>
      <c r="O429" s="341">
        <f t="shared" si="182"/>
        <v>0</v>
      </c>
      <c r="P429" s="1222"/>
    </row>
    <row r="430" spans="1:16">
      <c r="A430" s="1276"/>
      <c r="B430" s="1237"/>
      <c r="C430" s="1181"/>
      <c r="D430" s="1184"/>
      <c r="E430" s="1187"/>
      <c r="F430" s="1217"/>
      <c r="G430" s="896" t="s">
        <v>21</v>
      </c>
      <c r="H430" s="362">
        <v>0</v>
      </c>
      <c r="I430" s="349">
        <v>0</v>
      </c>
      <c r="J430" s="363">
        <v>0</v>
      </c>
      <c r="K430" s="363">
        <v>0</v>
      </c>
      <c r="L430" s="342">
        <v>0</v>
      </c>
      <c r="M430" s="344">
        <v>0</v>
      </c>
      <c r="N430" s="342">
        <v>0</v>
      </c>
      <c r="O430" s="344">
        <f t="shared" si="182"/>
        <v>0</v>
      </c>
      <c r="P430" s="1203"/>
    </row>
    <row r="431" spans="1:16">
      <c r="A431" s="1276"/>
      <c r="B431" s="1237"/>
      <c r="C431" s="1181"/>
      <c r="D431" s="1184"/>
      <c r="E431" s="1187"/>
      <c r="F431" s="1217"/>
      <c r="G431" s="896" t="s">
        <v>22</v>
      </c>
      <c r="H431" s="362">
        <v>0</v>
      </c>
      <c r="I431" s="349">
        <v>0</v>
      </c>
      <c r="J431" s="363">
        <v>0</v>
      </c>
      <c r="K431" s="363">
        <v>0</v>
      </c>
      <c r="L431" s="342">
        <v>0</v>
      </c>
      <c r="M431" s="344">
        <v>0</v>
      </c>
      <c r="N431" s="342">
        <v>0</v>
      </c>
      <c r="O431" s="344">
        <v>0</v>
      </c>
      <c r="P431" s="1203"/>
    </row>
    <row r="432" spans="1:16">
      <c r="A432" s="1277"/>
      <c r="B432" s="1238"/>
      <c r="C432" s="1182"/>
      <c r="D432" s="1185"/>
      <c r="E432" s="1188"/>
      <c r="F432" s="1239"/>
      <c r="G432" s="896" t="s">
        <v>23</v>
      </c>
      <c r="H432" s="362">
        <v>0</v>
      </c>
      <c r="I432" s="349">
        <v>0</v>
      </c>
      <c r="J432" s="363">
        <v>0</v>
      </c>
      <c r="K432" s="363">
        <v>0</v>
      </c>
      <c r="L432" s="348">
        <v>0</v>
      </c>
      <c r="M432" s="350">
        <f t="shared" ref="M432:M433" si="184">J432-H432</f>
        <v>0</v>
      </c>
      <c r="N432" s="348">
        <v>0</v>
      </c>
      <c r="O432" s="350">
        <f t="shared" ref="O432:O434" si="185">K432-H432</f>
        <v>0</v>
      </c>
      <c r="P432" s="1204"/>
    </row>
    <row r="433" spans="1:16" ht="15" customHeight="1">
      <c r="A433" s="1275"/>
      <c r="B433" s="1236" t="s">
        <v>879</v>
      </c>
      <c r="C433" s="1180" t="s">
        <v>19</v>
      </c>
      <c r="D433" s="1183" t="s">
        <v>977</v>
      </c>
      <c r="E433" s="1186" t="s">
        <v>977</v>
      </c>
      <c r="F433" s="1216" t="s">
        <v>1235</v>
      </c>
      <c r="G433" s="59" t="s">
        <v>20</v>
      </c>
      <c r="H433" s="365">
        <f t="shared" ref="H433:K433" si="186">H434+H435+H436</f>
        <v>0</v>
      </c>
      <c r="I433" s="340">
        <f t="shared" si="186"/>
        <v>0</v>
      </c>
      <c r="J433" s="366">
        <f t="shared" si="186"/>
        <v>0</v>
      </c>
      <c r="K433" s="366">
        <f t="shared" si="186"/>
        <v>0</v>
      </c>
      <c r="L433" s="339">
        <v>0</v>
      </c>
      <c r="M433" s="341">
        <f t="shared" si="184"/>
        <v>0</v>
      </c>
      <c r="N433" s="339">
        <v>0</v>
      </c>
      <c r="O433" s="341">
        <f t="shared" si="185"/>
        <v>0</v>
      </c>
      <c r="P433" s="1222"/>
    </row>
    <row r="434" spans="1:16">
      <c r="A434" s="1276"/>
      <c r="B434" s="1237"/>
      <c r="C434" s="1181"/>
      <c r="D434" s="1184"/>
      <c r="E434" s="1187"/>
      <c r="F434" s="1217"/>
      <c r="G434" s="896" t="s">
        <v>21</v>
      </c>
      <c r="H434" s="362">
        <v>0</v>
      </c>
      <c r="I434" s="349">
        <v>0</v>
      </c>
      <c r="J434" s="363">
        <v>0</v>
      </c>
      <c r="K434" s="363">
        <v>0</v>
      </c>
      <c r="L434" s="342">
        <v>0</v>
      </c>
      <c r="M434" s="344">
        <v>0</v>
      </c>
      <c r="N434" s="342">
        <v>0</v>
      </c>
      <c r="O434" s="344">
        <f t="shared" si="185"/>
        <v>0</v>
      </c>
      <c r="P434" s="1203"/>
    </row>
    <row r="435" spans="1:16">
      <c r="A435" s="1276"/>
      <c r="B435" s="1237"/>
      <c r="C435" s="1181"/>
      <c r="D435" s="1184"/>
      <c r="E435" s="1187"/>
      <c r="F435" s="1217"/>
      <c r="G435" s="896" t="s">
        <v>22</v>
      </c>
      <c r="H435" s="362">
        <v>0</v>
      </c>
      <c r="I435" s="349">
        <v>0</v>
      </c>
      <c r="J435" s="363">
        <v>0</v>
      </c>
      <c r="K435" s="363">
        <v>0</v>
      </c>
      <c r="L435" s="342">
        <v>0</v>
      </c>
      <c r="M435" s="344">
        <v>0</v>
      </c>
      <c r="N435" s="342">
        <v>0</v>
      </c>
      <c r="O435" s="344">
        <v>0</v>
      </c>
      <c r="P435" s="1203"/>
    </row>
    <row r="436" spans="1:16">
      <c r="A436" s="1277"/>
      <c r="B436" s="1238"/>
      <c r="C436" s="1182"/>
      <c r="D436" s="1185"/>
      <c r="E436" s="1188"/>
      <c r="F436" s="1239"/>
      <c r="G436" s="896" t="s">
        <v>23</v>
      </c>
      <c r="H436" s="362">
        <v>0</v>
      </c>
      <c r="I436" s="349">
        <v>0</v>
      </c>
      <c r="J436" s="363">
        <v>0</v>
      </c>
      <c r="K436" s="363">
        <v>0</v>
      </c>
      <c r="L436" s="348">
        <v>0</v>
      </c>
      <c r="M436" s="350">
        <f t="shared" ref="M436:M437" si="187">J436-H436</f>
        <v>0</v>
      </c>
      <c r="N436" s="348">
        <v>0</v>
      </c>
      <c r="O436" s="350">
        <f t="shared" ref="O436:O438" si="188">K436-H436</f>
        <v>0</v>
      </c>
      <c r="P436" s="1204"/>
    </row>
    <row r="437" spans="1:16" ht="15" customHeight="1">
      <c r="A437" s="1275"/>
      <c r="B437" s="1236" t="s">
        <v>880</v>
      </c>
      <c r="C437" s="1180" t="s">
        <v>19</v>
      </c>
      <c r="D437" s="1183" t="s">
        <v>977</v>
      </c>
      <c r="E437" s="1186" t="s">
        <v>977</v>
      </c>
      <c r="F437" s="1216" t="s">
        <v>1221</v>
      </c>
      <c r="G437" s="59" t="s">
        <v>20</v>
      </c>
      <c r="H437" s="365">
        <f t="shared" ref="H437:K437" si="189">H438+H439+H440</f>
        <v>0</v>
      </c>
      <c r="I437" s="340">
        <f t="shared" si="189"/>
        <v>0</v>
      </c>
      <c r="J437" s="366">
        <f t="shared" si="189"/>
        <v>0</v>
      </c>
      <c r="K437" s="366">
        <f t="shared" si="189"/>
        <v>0</v>
      </c>
      <c r="L437" s="339">
        <v>0</v>
      </c>
      <c r="M437" s="341">
        <f t="shared" si="187"/>
        <v>0</v>
      </c>
      <c r="N437" s="339">
        <v>0</v>
      </c>
      <c r="O437" s="341">
        <f t="shared" si="188"/>
        <v>0</v>
      </c>
      <c r="P437" s="1222"/>
    </row>
    <row r="438" spans="1:16">
      <c r="A438" s="1276"/>
      <c r="B438" s="1237"/>
      <c r="C438" s="1181"/>
      <c r="D438" s="1184"/>
      <c r="E438" s="1187"/>
      <c r="F438" s="1217"/>
      <c r="G438" s="896" t="s">
        <v>21</v>
      </c>
      <c r="H438" s="362">
        <v>0</v>
      </c>
      <c r="I438" s="349">
        <v>0</v>
      </c>
      <c r="J438" s="363">
        <v>0</v>
      </c>
      <c r="K438" s="363">
        <v>0</v>
      </c>
      <c r="L438" s="342">
        <v>0</v>
      </c>
      <c r="M438" s="344">
        <v>0</v>
      </c>
      <c r="N438" s="342">
        <v>0</v>
      </c>
      <c r="O438" s="344">
        <f t="shared" si="188"/>
        <v>0</v>
      </c>
      <c r="P438" s="1203"/>
    </row>
    <row r="439" spans="1:16">
      <c r="A439" s="1276"/>
      <c r="B439" s="1237"/>
      <c r="C439" s="1181"/>
      <c r="D439" s="1184"/>
      <c r="E439" s="1187"/>
      <c r="F439" s="1217"/>
      <c r="G439" s="896" t="s">
        <v>22</v>
      </c>
      <c r="H439" s="362">
        <v>0</v>
      </c>
      <c r="I439" s="349">
        <v>0</v>
      </c>
      <c r="J439" s="363">
        <v>0</v>
      </c>
      <c r="K439" s="363">
        <v>0</v>
      </c>
      <c r="L439" s="342">
        <v>0</v>
      </c>
      <c r="M439" s="344">
        <v>0</v>
      </c>
      <c r="N439" s="342">
        <v>0</v>
      </c>
      <c r="O439" s="344">
        <v>0</v>
      </c>
      <c r="P439" s="1203"/>
    </row>
    <row r="440" spans="1:16">
      <c r="A440" s="1277"/>
      <c r="B440" s="1238"/>
      <c r="C440" s="1182"/>
      <c r="D440" s="1185"/>
      <c r="E440" s="1188"/>
      <c r="F440" s="1239"/>
      <c r="G440" s="896" t="s">
        <v>23</v>
      </c>
      <c r="H440" s="362">
        <v>0</v>
      </c>
      <c r="I440" s="349">
        <v>0</v>
      </c>
      <c r="J440" s="363">
        <v>0</v>
      </c>
      <c r="K440" s="363">
        <v>0</v>
      </c>
      <c r="L440" s="348">
        <v>0</v>
      </c>
      <c r="M440" s="350">
        <f t="shared" ref="M440:M441" si="190">J440-H440</f>
        <v>0</v>
      </c>
      <c r="N440" s="348">
        <v>0</v>
      </c>
      <c r="O440" s="350">
        <f t="shared" ref="O440:O442" si="191">K440-H440</f>
        <v>0</v>
      </c>
      <c r="P440" s="1204"/>
    </row>
    <row r="441" spans="1:16" ht="14.25" customHeight="1">
      <c r="A441" s="1275"/>
      <c r="B441" s="1236" t="s">
        <v>881</v>
      </c>
      <c r="C441" s="1180" t="s">
        <v>19</v>
      </c>
      <c r="D441" s="1183" t="s">
        <v>814</v>
      </c>
      <c r="E441" s="1186" t="s">
        <v>814</v>
      </c>
      <c r="F441" s="1216" t="s">
        <v>514</v>
      </c>
      <c r="G441" s="59" t="s">
        <v>20</v>
      </c>
      <c r="H441" s="365">
        <f t="shared" ref="H441:K441" si="192">H442+H443+H444</f>
        <v>0</v>
      </c>
      <c r="I441" s="340">
        <f t="shared" si="192"/>
        <v>0</v>
      </c>
      <c r="J441" s="366">
        <f t="shared" si="192"/>
        <v>0</v>
      </c>
      <c r="K441" s="366">
        <f t="shared" si="192"/>
        <v>0</v>
      </c>
      <c r="L441" s="339">
        <v>0</v>
      </c>
      <c r="M441" s="341">
        <f t="shared" si="190"/>
        <v>0</v>
      </c>
      <c r="N441" s="339">
        <v>0</v>
      </c>
      <c r="O441" s="341">
        <f t="shared" si="191"/>
        <v>0</v>
      </c>
      <c r="P441" s="1222"/>
    </row>
    <row r="442" spans="1:16" ht="14.25" customHeight="1">
      <c r="A442" s="1276"/>
      <c r="B442" s="1237"/>
      <c r="C442" s="1181"/>
      <c r="D442" s="1184"/>
      <c r="E442" s="1187"/>
      <c r="F442" s="1217"/>
      <c r="G442" s="896" t="s">
        <v>21</v>
      </c>
      <c r="H442" s="362">
        <v>0</v>
      </c>
      <c r="I442" s="349">
        <v>0</v>
      </c>
      <c r="J442" s="363">
        <v>0</v>
      </c>
      <c r="K442" s="363">
        <v>0</v>
      </c>
      <c r="L442" s="342">
        <v>0</v>
      </c>
      <c r="M442" s="344">
        <v>0</v>
      </c>
      <c r="N442" s="342">
        <v>0</v>
      </c>
      <c r="O442" s="344">
        <f t="shared" si="191"/>
        <v>0</v>
      </c>
      <c r="P442" s="1203"/>
    </row>
    <row r="443" spans="1:16" ht="14.25" customHeight="1">
      <c r="A443" s="1276"/>
      <c r="B443" s="1237"/>
      <c r="C443" s="1181"/>
      <c r="D443" s="1184"/>
      <c r="E443" s="1187"/>
      <c r="F443" s="1217"/>
      <c r="G443" s="896" t="s">
        <v>22</v>
      </c>
      <c r="H443" s="362">
        <v>0</v>
      </c>
      <c r="I443" s="349">
        <v>0</v>
      </c>
      <c r="J443" s="363">
        <v>0</v>
      </c>
      <c r="K443" s="363">
        <v>0</v>
      </c>
      <c r="L443" s="342">
        <v>0</v>
      </c>
      <c r="M443" s="344">
        <v>0</v>
      </c>
      <c r="N443" s="342">
        <v>0</v>
      </c>
      <c r="O443" s="344">
        <v>0</v>
      </c>
      <c r="P443" s="1203"/>
    </row>
    <row r="444" spans="1:16" ht="14.25" customHeight="1">
      <c r="A444" s="1277"/>
      <c r="B444" s="1238"/>
      <c r="C444" s="1182"/>
      <c r="D444" s="1185"/>
      <c r="E444" s="1188"/>
      <c r="F444" s="1239"/>
      <c r="G444" s="896" t="s">
        <v>23</v>
      </c>
      <c r="H444" s="362">
        <v>0</v>
      </c>
      <c r="I444" s="349">
        <v>0</v>
      </c>
      <c r="J444" s="363">
        <v>0</v>
      </c>
      <c r="K444" s="363">
        <v>0</v>
      </c>
      <c r="L444" s="348">
        <v>0</v>
      </c>
      <c r="M444" s="350">
        <f t="shared" ref="M444" si="193">J444-H444</f>
        <v>0</v>
      </c>
      <c r="N444" s="348">
        <v>0</v>
      </c>
      <c r="O444" s="350">
        <f t="shared" ref="O444" si="194">K444-H444</f>
        <v>0</v>
      </c>
      <c r="P444" s="1204"/>
    </row>
    <row r="445" spans="1:16" ht="15" customHeight="1">
      <c r="A445" s="1275"/>
      <c r="B445" s="1236" t="s">
        <v>882</v>
      </c>
      <c r="C445" s="1180" t="s">
        <v>19</v>
      </c>
      <c r="D445" s="1183" t="s">
        <v>977</v>
      </c>
      <c r="E445" s="1186" t="s">
        <v>977</v>
      </c>
      <c r="F445" s="1216" t="s">
        <v>1221</v>
      </c>
      <c r="G445" s="59" t="s">
        <v>20</v>
      </c>
      <c r="H445" s="365">
        <f t="shared" ref="H445:K445" si="195">H446+H447+H448</f>
        <v>0</v>
      </c>
      <c r="I445" s="340">
        <f t="shared" si="195"/>
        <v>0</v>
      </c>
      <c r="J445" s="366">
        <f t="shared" si="195"/>
        <v>0</v>
      </c>
      <c r="K445" s="366">
        <f t="shared" si="195"/>
        <v>0</v>
      </c>
      <c r="L445" s="339">
        <v>0</v>
      </c>
      <c r="M445" s="341">
        <f t="shared" ref="M445" si="196">J445-H445</f>
        <v>0</v>
      </c>
      <c r="N445" s="339">
        <v>0</v>
      </c>
      <c r="O445" s="341">
        <f t="shared" si="115"/>
        <v>0</v>
      </c>
      <c r="P445" s="1222"/>
    </row>
    <row r="446" spans="1:16">
      <c r="A446" s="1276"/>
      <c r="B446" s="1237"/>
      <c r="C446" s="1181"/>
      <c r="D446" s="1184"/>
      <c r="E446" s="1187"/>
      <c r="F446" s="1217"/>
      <c r="G446" s="896" t="s">
        <v>21</v>
      </c>
      <c r="H446" s="362">
        <v>0</v>
      </c>
      <c r="I446" s="349">
        <v>0</v>
      </c>
      <c r="J446" s="363">
        <v>0</v>
      </c>
      <c r="K446" s="363">
        <v>0</v>
      </c>
      <c r="L446" s="342">
        <v>0</v>
      </c>
      <c r="M446" s="344">
        <v>0</v>
      </c>
      <c r="N446" s="342">
        <v>0</v>
      </c>
      <c r="O446" s="344">
        <f t="shared" si="115"/>
        <v>0</v>
      </c>
      <c r="P446" s="1203"/>
    </row>
    <row r="447" spans="1:16">
      <c r="A447" s="1276"/>
      <c r="B447" s="1237"/>
      <c r="C447" s="1181"/>
      <c r="D447" s="1184"/>
      <c r="E447" s="1187"/>
      <c r="F447" s="1217"/>
      <c r="G447" s="896" t="s">
        <v>22</v>
      </c>
      <c r="H447" s="362">
        <v>0</v>
      </c>
      <c r="I447" s="349">
        <v>0</v>
      </c>
      <c r="J447" s="363">
        <v>0</v>
      </c>
      <c r="K447" s="363">
        <v>0</v>
      </c>
      <c r="L447" s="342">
        <v>0</v>
      </c>
      <c r="M447" s="344">
        <v>0</v>
      </c>
      <c r="N447" s="342">
        <v>0</v>
      </c>
      <c r="O447" s="344">
        <v>0</v>
      </c>
      <c r="P447" s="1203"/>
    </row>
    <row r="448" spans="1:16">
      <c r="A448" s="1277"/>
      <c r="B448" s="1238"/>
      <c r="C448" s="1182"/>
      <c r="D448" s="1185"/>
      <c r="E448" s="1188"/>
      <c r="F448" s="1239"/>
      <c r="G448" s="896" t="s">
        <v>23</v>
      </c>
      <c r="H448" s="362">
        <v>0</v>
      </c>
      <c r="I448" s="349">
        <v>0</v>
      </c>
      <c r="J448" s="363">
        <v>0</v>
      </c>
      <c r="K448" s="363">
        <v>0</v>
      </c>
      <c r="L448" s="348">
        <v>0</v>
      </c>
      <c r="M448" s="350">
        <f t="shared" ref="M448:M449" si="197">J448-H448</f>
        <v>0</v>
      </c>
      <c r="N448" s="348">
        <v>0</v>
      </c>
      <c r="O448" s="350">
        <f t="shared" ref="O448:O450" si="198">K448-H448</f>
        <v>0</v>
      </c>
      <c r="P448" s="1204"/>
    </row>
    <row r="449" spans="1:16" ht="15" customHeight="1">
      <c r="A449" s="1275"/>
      <c r="B449" s="1236" t="s">
        <v>883</v>
      </c>
      <c r="C449" s="1180" t="s">
        <v>19</v>
      </c>
      <c r="D449" s="1183" t="s">
        <v>977</v>
      </c>
      <c r="E449" s="1186" t="s">
        <v>977</v>
      </c>
      <c r="F449" s="1216" t="s">
        <v>1234</v>
      </c>
      <c r="G449" s="59" t="s">
        <v>20</v>
      </c>
      <c r="H449" s="365">
        <f t="shared" ref="H449:K449" si="199">H450+H451+H452</f>
        <v>0</v>
      </c>
      <c r="I449" s="340">
        <f t="shared" si="199"/>
        <v>0</v>
      </c>
      <c r="J449" s="366">
        <f t="shared" si="199"/>
        <v>0</v>
      </c>
      <c r="K449" s="366">
        <f t="shared" si="199"/>
        <v>0</v>
      </c>
      <c r="L449" s="339">
        <v>0</v>
      </c>
      <c r="M449" s="341">
        <f t="shared" si="197"/>
        <v>0</v>
      </c>
      <c r="N449" s="339">
        <v>0</v>
      </c>
      <c r="O449" s="341">
        <f t="shared" si="198"/>
        <v>0</v>
      </c>
      <c r="P449" s="1222"/>
    </row>
    <row r="450" spans="1:16">
      <c r="A450" s="1276"/>
      <c r="B450" s="1237"/>
      <c r="C450" s="1181"/>
      <c r="D450" s="1184"/>
      <c r="E450" s="1187"/>
      <c r="F450" s="1217"/>
      <c r="G450" s="896" t="s">
        <v>21</v>
      </c>
      <c r="H450" s="362">
        <v>0</v>
      </c>
      <c r="I450" s="349">
        <v>0</v>
      </c>
      <c r="J450" s="363">
        <v>0</v>
      </c>
      <c r="K450" s="363">
        <v>0</v>
      </c>
      <c r="L450" s="342">
        <v>0</v>
      </c>
      <c r="M450" s="344">
        <v>0</v>
      </c>
      <c r="N450" s="342">
        <v>0</v>
      </c>
      <c r="O450" s="344">
        <f t="shared" si="198"/>
        <v>0</v>
      </c>
      <c r="P450" s="1203"/>
    </row>
    <row r="451" spans="1:16">
      <c r="A451" s="1276"/>
      <c r="B451" s="1237"/>
      <c r="C451" s="1181"/>
      <c r="D451" s="1184"/>
      <c r="E451" s="1187"/>
      <c r="F451" s="1217"/>
      <c r="G451" s="896" t="s">
        <v>22</v>
      </c>
      <c r="H451" s="362">
        <v>0</v>
      </c>
      <c r="I451" s="349">
        <v>0</v>
      </c>
      <c r="J451" s="363">
        <v>0</v>
      </c>
      <c r="K451" s="363">
        <v>0</v>
      </c>
      <c r="L451" s="342">
        <v>0</v>
      </c>
      <c r="M451" s="344">
        <v>0</v>
      </c>
      <c r="N451" s="342">
        <v>0</v>
      </c>
      <c r="O451" s="344">
        <v>0</v>
      </c>
      <c r="P451" s="1203"/>
    </row>
    <row r="452" spans="1:16">
      <c r="A452" s="1277"/>
      <c r="B452" s="1238"/>
      <c r="C452" s="1182"/>
      <c r="D452" s="1185"/>
      <c r="E452" s="1188"/>
      <c r="F452" s="1239"/>
      <c r="G452" s="896" t="s">
        <v>23</v>
      </c>
      <c r="H452" s="362">
        <v>0</v>
      </c>
      <c r="I452" s="349">
        <v>0</v>
      </c>
      <c r="J452" s="363">
        <v>0</v>
      </c>
      <c r="K452" s="363">
        <v>0</v>
      </c>
      <c r="L452" s="348">
        <v>0</v>
      </c>
      <c r="M452" s="350">
        <f t="shared" ref="M452:M453" si="200">J452-H452</f>
        <v>0</v>
      </c>
      <c r="N452" s="348">
        <v>0</v>
      </c>
      <c r="O452" s="350">
        <f t="shared" ref="O452:O454" si="201">K452-H452</f>
        <v>0</v>
      </c>
      <c r="P452" s="1204"/>
    </row>
    <row r="453" spans="1:16" ht="15" customHeight="1">
      <c r="A453" s="1275"/>
      <c r="B453" s="1236" t="s">
        <v>884</v>
      </c>
      <c r="C453" s="1180" t="s">
        <v>19</v>
      </c>
      <c r="D453" s="1183" t="s">
        <v>977</v>
      </c>
      <c r="E453" s="1186" t="s">
        <v>977</v>
      </c>
      <c r="F453" s="1216" t="s">
        <v>1219</v>
      </c>
      <c r="G453" s="59" t="s">
        <v>20</v>
      </c>
      <c r="H453" s="365">
        <f t="shared" ref="H453:K453" si="202">H454+H455+H456</f>
        <v>0</v>
      </c>
      <c r="I453" s="340">
        <f t="shared" si="202"/>
        <v>0</v>
      </c>
      <c r="J453" s="366">
        <f t="shared" si="202"/>
        <v>0</v>
      </c>
      <c r="K453" s="366">
        <f t="shared" si="202"/>
        <v>0</v>
      </c>
      <c r="L453" s="339">
        <v>0</v>
      </c>
      <c r="M453" s="341">
        <f t="shared" si="200"/>
        <v>0</v>
      </c>
      <c r="N453" s="339">
        <v>0</v>
      </c>
      <c r="O453" s="341">
        <f t="shared" si="201"/>
        <v>0</v>
      </c>
      <c r="P453" s="1222"/>
    </row>
    <row r="454" spans="1:16">
      <c r="A454" s="1276"/>
      <c r="B454" s="1237"/>
      <c r="C454" s="1181"/>
      <c r="D454" s="1184"/>
      <c r="E454" s="1187"/>
      <c r="F454" s="1217"/>
      <c r="G454" s="896" t="s">
        <v>21</v>
      </c>
      <c r="H454" s="362">
        <v>0</v>
      </c>
      <c r="I454" s="349">
        <v>0</v>
      </c>
      <c r="J454" s="363">
        <v>0</v>
      </c>
      <c r="K454" s="363">
        <v>0</v>
      </c>
      <c r="L454" s="342">
        <v>0</v>
      </c>
      <c r="M454" s="344">
        <v>0</v>
      </c>
      <c r="N454" s="342">
        <v>0</v>
      </c>
      <c r="O454" s="344">
        <f t="shared" si="201"/>
        <v>0</v>
      </c>
      <c r="P454" s="1203"/>
    </row>
    <row r="455" spans="1:16">
      <c r="A455" s="1276"/>
      <c r="B455" s="1237"/>
      <c r="C455" s="1181"/>
      <c r="D455" s="1184"/>
      <c r="E455" s="1187"/>
      <c r="F455" s="1217"/>
      <c r="G455" s="896" t="s">
        <v>22</v>
      </c>
      <c r="H455" s="362">
        <v>0</v>
      </c>
      <c r="I455" s="349">
        <v>0</v>
      </c>
      <c r="J455" s="363">
        <v>0</v>
      </c>
      <c r="K455" s="363">
        <v>0</v>
      </c>
      <c r="L455" s="342">
        <v>0</v>
      </c>
      <c r="M455" s="344">
        <v>0</v>
      </c>
      <c r="N455" s="342">
        <v>0</v>
      </c>
      <c r="O455" s="344">
        <v>0</v>
      </c>
      <c r="P455" s="1203"/>
    </row>
    <row r="456" spans="1:16">
      <c r="A456" s="1277"/>
      <c r="B456" s="1238"/>
      <c r="C456" s="1182"/>
      <c r="D456" s="1185"/>
      <c r="E456" s="1188"/>
      <c r="F456" s="1239"/>
      <c r="G456" s="896" t="s">
        <v>23</v>
      </c>
      <c r="H456" s="362">
        <v>0</v>
      </c>
      <c r="I456" s="349">
        <v>0</v>
      </c>
      <c r="J456" s="363">
        <v>0</v>
      </c>
      <c r="K456" s="363">
        <v>0</v>
      </c>
      <c r="L456" s="348">
        <v>0</v>
      </c>
      <c r="M456" s="350">
        <f t="shared" ref="M456:M457" si="203">J456-H456</f>
        <v>0</v>
      </c>
      <c r="N456" s="348">
        <v>0</v>
      </c>
      <c r="O456" s="350">
        <f t="shared" ref="O456:O458" si="204">K456-H456</f>
        <v>0</v>
      </c>
      <c r="P456" s="1204"/>
    </row>
    <row r="457" spans="1:16" ht="15" customHeight="1">
      <c r="A457" s="1275"/>
      <c r="B457" s="1236" t="s">
        <v>963</v>
      </c>
      <c r="C457" s="1180" t="s">
        <v>19</v>
      </c>
      <c r="D457" s="1183" t="s">
        <v>977</v>
      </c>
      <c r="E457" s="1186" t="s">
        <v>977</v>
      </c>
      <c r="F457" s="1216" t="s">
        <v>1219</v>
      </c>
      <c r="G457" s="59" t="s">
        <v>20</v>
      </c>
      <c r="H457" s="365">
        <f t="shared" ref="H457:K457" si="205">H458+H459+H460</f>
        <v>0</v>
      </c>
      <c r="I457" s="340">
        <f t="shared" si="205"/>
        <v>0</v>
      </c>
      <c r="J457" s="366">
        <f t="shared" si="205"/>
        <v>0</v>
      </c>
      <c r="K457" s="366">
        <f t="shared" si="205"/>
        <v>0</v>
      </c>
      <c r="L457" s="339">
        <v>0</v>
      </c>
      <c r="M457" s="341">
        <f t="shared" si="203"/>
        <v>0</v>
      </c>
      <c r="N457" s="339">
        <v>0</v>
      </c>
      <c r="O457" s="341">
        <f t="shared" si="204"/>
        <v>0</v>
      </c>
      <c r="P457" s="1222"/>
    </row>
    <row r="458" spans="1:16">
      <c r="A458" s="1276"/>
      <c r="B458" s="1237"/>
      <c r="C458" s="1181"/>
      <c r="D458" s="1184"/>
      <c r="E458" s="1187"/>
      <c r="F458" s="1217"/>
      <c r="G458" s="896" t="s">
        <v>21</v>
      </c>
      <c r="H458" s="362">
        <v>0</v>
      </c>
      <c r="I458" s="349">
        <v>0</v>
      </c>
      <c r="J458" s="363">
        <v>0</v>
      </c>
      <c r="K458" s="363">
        <v>0</v>
      </c>
      <c r="L458" s="342">
        <v>0</v>
      </c>
      <c r="M458" s="344">
        <v>0</v>
      </c>
      <c r="N458" s="342">
        <v>0</v>
      </c>
      <c r="O458" s="344">
        <f t="shared" si="204"/>
        <v>0</v>
      </c>
      <c r="P458" s="1203"/>
    </row>
    <row r="459" spans="1:16">
      <c r="A459" s="1276"/>
      <c r="B459" s="1237"/>
      <c r="C459" s="1181"/>
      <c r="D459" s="1184"/>
      <c r="E459" s="1187"/>
      <c r="F459" s="1217"/>
      <c r="G459" s="896" t="s">
        <v>22</v>
      </c>
      <c r="H459" s="362">
        <v>0</v>
      </c>
      <c r="I459" s="349">
        <v>0</v>
      </c>
      <c r="J459" s="363">
        <v>0</v>
      </c>
      <c r="K459" s="363">
        <v>0</v>
      </c>
      <c r="L459" s="342">
        <v>0</v>
      </c>
      <c r="M459" s="344">
        <v>0</v>
      </c>
      <c r="N459" s="342">
        <v>0</v>
      </c>
      <c r="O459" s="344">
        <v>0</v>
      </c>
      <c r="P459" s="1203"/>
    </row>
    <row r="460" spans="1:16">
      <c r="A460" s="1277"/>
      <c r="B460" s="1238"/>
      <c r="C460" s="1182"/>
      <c r="D460" s="1185"/>
      <c r="E460" s="1188"/>
      <c r="F460" s="1239"/>
      <c r="G460" s="896" t="s">
        <v>23</v>
      </c>
      <c r="H460" s="362">
        <v>0</v>
      </c>
      <c r="I460" s="349">
        <v>0</v>
      </c>
      <c r="J460" s="363">
        <v>0</v>
      </c>
      <c r="K460" s="363">
        <v>0</v>
      </c>
      <c r="L460" s="348">
        <v>0</v>
      </c>
      <c r="M460" s="350">
        <f t="shared" ref="M460:M461" si="206">J460-H460</f>
        <v>0</v>
      </c>
      <c r="N460" s="348">
        <v>0</v>
      </c>
      <c r="O460" s="350">
        <f t="shared" ref="O460:O462" si="207">K460-H460</f>
        <v>0</v>
      </c>
      <c r="P460" s="1204"/>
    </row>
    <row r="461" spans="1:16" ht="15" customHeight="1">
      <c r="A461" s="1275"/>
      <c r="B461" s="1236" t="s">
        <v>964</v>
      </c>
      <c r="C461" s="1180" t="s">
        <v>19</v>
      </c>
      <c r="D461" s="1183" t="s">
        <v>977</v>
      </c>
      <c r="E461" s="1186" t="s">
        <v>977</v>
      </c>
      <c r="F461" s="1216" t="s">
        <v>1233</v>
      </c>
      <c r="G461" s="59" t="s">
        <v>20</v>
      </c>
      <c r="H461" s="365">
        <f t="shared" ref="H461:K461" si="208">H462+H463+H464</f>
        <v>0</v>
      </c>
      <c r="I461" s="340">
        <f t="shared" si="208"/>
        <v>0</v>
      </c>
      <c r="J461" s="366">
        <f t="shared" si="208"/>
        <v>0</v>
      </c>
      <c r="K461" s="366">
        <f t="shared" si="208"/>
        <v>0</v>
      </c>
      <c r="L461" s="339">
        <v>0</v>
      </c>
      <c r="M461" s="341">
        <f t="shared" si="206"/>
        <v>0</v>
      </c>
      <c r="N461" s="339">
        <v>0</v>
      </c>
      <c r="O461" s="341">
        <f t="shared" si="207"/>
        <v>0</v>
      </c>
      <c r="P461" s="1222"/>
    </row>
    <row r="462" spans="1:16" ht="12.75" customHeight="1">
      <c r="A462" s="1276"/>
      <c r="B462" s="1237"/>
      <c r="C462" s="1181"/>
      <c r="D462" s="1184"/>
      <c r="E462" s="1187"/>
      <c r="F462" s="1217"/>
      <c r="G462" s="896" t="s">
        <v>21</v>
      </c>
      <c r="H462" s="362">
        <v>0</v>
      </c>
      <c r="I462" s="349">
        <v>0</v>
      </c>
      <c r="J462" s="363">
        <v>0</v>
      </c>
      <c r="K462" s="363">
        <v>0</v>
      </c>
      <c r="L462" s="342">
        <v>0</v>
      </c>
      <c r="M462" s="344">
        <v>0</v>
      </c>
      <c r="N462" s="342">
        <v>0</v>
      </c>
      <c r="O462" s="344">
        <f t="shared" si="207"/>
        <v>0</v>
      </c>
      <c r="P462" s="1203"/>
    </row>
    <row r="463" spans="1:16" ht="12.75" customHeight="1">
      <c r="A463" s="1276"/>
      <c r="B463" s="1237"/>
      <c r="C463" s="1181"/>
      <c r="D463" s="1184"/>
      <c r="E463" s="1187"/>
      <c r="F463" s="1217"/>
      <c r="G463" s="896" t="s">
        <v>22</v>
      </c>
      <c r="H463" s="362">
        <v>0</v>
      </c>
      <c r="I463" s="349">
        <v>0</v>
      </c>
      <c r="J463" s="363">
        <v>0</v>
      </c>
      <c r="K463" s="363">
        <v>0</v>
      </c>
      <c r="L463" s="342">
        <v>0</v>
      </c>
      <c r="M463" s="344">
        <v>0</v>
      </c>
      <c r="N463" s="342">
        <v>0</v>
      </c>
      <c r="O463" s="344">
        <v>0</v>
      </c>
      <c r="P463" s="1203"/>
    </row>
    <row r="464" spans="1:16" ht="12.75" customHeight="1">
      <c r="A464" s="1277"/>
      <c r="B464" s="1238"/>
      <c r="C464" s="1182"/>
      <c r="D464" s="1185"/>
      <c r="E464" s="1188"/>
      <c r="F464" s="1239"/>
      <c r="G464" s="896" t="s">
        <v>23</v>
      </c>
      <c r="H464" s="362">
        <v>0</v>
      </c>
      <c r="I464" s="349">
        <v>0</v>
      </c>
      <c r="J464" s="363">
        <v>0</v>
      </c>
      <c r="K464" s="363">
        <v>0</v>
      </c>
      <c r="L464" s="348">
        <v>0</v>
      </c>
      <c r="M464" s="350">
        <f t="shared" ref="M464:M465" si="209">J464-H464</f>
        <v>0</v>
      </c>
      <c r="N464" s="348">
        <v>0</v>
      </c>
      <c r="O464" s="350">
        <f t="shared" ref="O464:O466" si="210">K464-H464</f>
        <v>0</v>
      </c>
      <c r="P464" s="1204"/>
    </row>
    <row r="465" spans="1:16" ht="16.5" customHeight="1">
      <c r="A465" s="1275"/>
      <c r="B465" s="1236" t="s">
        <v>1232</v>
      </c>
      <c r="C465" s="1180" t="s">
        <v>19</v>
      </c>
      <c r="D465" s="1183" t="s">
        <v>814</v>
      </c>
      <c r="E465" s="1186" t="s">
        <v>814</v>
      </c>
      <c r="F465" s="1216" t="s">
        <v>1227</v>
      </c>
      <c r="G465" s="59" t="s">
        <v>20</v>
      </c>
      <c r="H465" s="365">
        <f t="shared" ref="H465:K465" si="211">H466+H467+H468</f>
        <v>0</v>
      </c>
      <c r="I465" s="340">
        <f t="shared" si="211"/>
        <v>0</v>
      </c>
      <c r="J465" s="366">
        <f t="shared" si="211"/>
        <v>0</v>
      </c>
      <c r="K465" s="366">
        <f t="shared" si="211"/>
        <v>0</v>
      </c>
      <c r="L465" s="339">
        <v>0</v>
      </c>
      <c r="M465" s="341">
        <f t="shared" si="209"/>
        <v>0</v>
      </c>
      <c r="N465" s="339">
        <v>0</v>
      </c>
      <c r="O465" s="341">
        <f t="shared" si="210"/>
        <v>0</v>
      </c>
      <c r="P465" s="1222"/>
    </row>
    <row r="466" spans="1:16" ht="13.5" customHeight="1">
      <c r="A466" s="1276"/>
      <c r="B466" s="1237"/>
      <c r="C466" s="1181"/>
      <c r="D466" s="1184"/>
      <c r="E466" s="1187"/>
      <c r="F466" s="1217"/>
      <c r="G466" s="1071" t="s">
        <v>21</v>
      </c>
      <c r="H466" s="362">
        <v>0</v>
      </c>
      <c r="I466" s="349">
        <v>0</v>
      </c>
      <c r="J466" s="363">
        <v>0</v>
      </c>
      <c r="K466" s="363">
        <v>0</v>
      </c>
      <c r="L466" s="342">
        <v>0</v>
      </c>
      <c r="M466" s="344">
        <v>0</v>
      </c>
      <c r="N466" s="342">
        <v>0</v>
      </c>
      <c r="O466" s="344">
        <f t="shared" si="210"/>
        <v>0</v>
      </c>
      <c r="P466" s="1203"/>
    </row>
    <row r="467" spans="1:16" ht="13.5" customHeight="1">
      <c r="A467" s="1276"/>
      <c r="B467" s="1237"/>
      <c r="C467" s="1181"/>
      <c r="D467" s="1184"/>
      <c r="E467" s="1187"/>
      <c r="F467" s="1217"/>
      <c r="G467" s="1071" t="s">
        <v>22</v>
      </c>
      <c r="H467" s="362">
        <v>0</v>
      </c>
      <c r="I467" s="349">
        <v>0</v>
      </c>
      <c r="J467" s="363">
        <v>0</v>
      </c>
      <c r="K467" s="363">
        <v>0</v>
      </c>
      <c r="L467" s="342">
        <v>0</v>
      </c>
      <c r="M467" s="344">
        <v>0</v>
      </c>
      <c r="N467" s="342">
        <v>0</v>
      </c>
      <c r="O467" s="344">
        <v>0</v>
      </c>
      <c r="P467" s="1203"/>
    </row>
    <row r="468" spans="1:16" ht="13.5" customHeight="1">
      <c r="A468" s="1277"/>
      <c r="B468" s="1238"/>
      <c r="C468" s="1182"/>
      <c r="D468" s="1185"/>
      <c r="E468" s="1188"/>
      <c r="F468" s="1239"/>
      <c r="G468" s="1071" t="s">
        <v>23</v>
      </c>
      <c r="H468" s="362">
        <v>0</v>
      </c>
      <c r="I468" s="349">
        <v>0</v>
      </c>
      <c r="J468" s="363">
        <v>0</v>
      </c>
      <c r="K468" s="363">
        <v>0</v>
      </c>
      <c r="L468" s="348">
        <v>0</v>
      </c>
      <c r="M468" s="350">
        <f t="shared" ref="M468:M469" si="212">J468-H468</f>
        <v>0</v>
      </c>
      <c r="N468" s="348">
        <v>0</v>
      </c>
      <c r="O468" s="350">
        <f t="shared" ref="O468:O470" si="213">K468-H468</f>
        <v>0</v>
      </c>
      <c r="P468" s="1204"/>
    </row>
    <row r="469" spans="1:16" ht="24.75" customHeight="1">
      <c r="A469" s="1275"/>
      <c r="B469" s="1236" t="s">
        <v>1231</v>
      </c>
      <c r="C469" s="1180" t="s">
        <v>19</v>
      </c>
      <c r="D469" s="1183" t="s">
        <v>814</v>
      </c>
      <c r="E469" s="1186" t="s">
        <v>814</v>
      </c>
      <c r="F469" s="1216" t="s">
        <v>1227</v>
      </c>
      <c r="G469" s="59" t="s">
        <v>20</v>
      </c>
      <c r="H469" s="365">
        <f t="shared" ref="H469:K469" si="214">H470+H471+H472</f>
        <v>0</v>
      </c>
      <c r="I469" s="340">
        <f t="shared" si="214"/>
        <v>0</v>
      </c>
      <c r="J469" s="366">
        <f t="shared" si="214"/>
        <v>0</v>
      </c>
      <c r="K469" s="366">
        <f t="shared" si="214"/>
        <v>0</v>
      </c>
      <c r="L469" s="339">
        <v>0</v>
      </c>
      <c r="M469" s="341">
        <f t="shared" si="212"/>
        <v>0</v>
      </c>
      <c r="N469" s="339">
        <v>0</v>
      </c>
      <c r="O469" s="341">
        <f t="shared" si="213"/>
        <v>0</v>
      </c>
      <c r="P469" s="1222"/>
    </row>
    <row r="470" spans="1:16" ht="18.75" customHeight="1">
      <c r="A470" s="1276"/>
      <c r="B470" s="1237"/>
      <c r="C470" s="1181"/>
      <c r="D470" s="1184"/>
      <c r="E470" s="1187"/>
      <c r="F470" s="1217"/>
      <c r="G470" s="1091" t="s">
        <v>21</v>
      </c>
      <c r="H470" s="362">
        <v>0</v>
      </c>
      <c r="I470" s="349">
        <v>0</v>
      </c>
      <c r="J470" s="363">
        <v>0</v>
      </c>
      <c r="K470" s="363">
        <v>0</v>
      </c>
      <c r="L470" s="342">
        <v>0</v>
      </c>
      <c r="M470" s="344">
        <v>0</v>
      </c>
      <c r="N470" s="342">
        <v>0</v>
      </c>
      <c r="O470" s="344">
        <f t="shared" si="213"/>
        <v>0</v>
      </c>
      <c r="P470" s="1203"/>
    </row>
    <row r="471" spans="1:16" ht="18.75" customHeight="1">
      <c r="A471" s="1276"/>
      <c r="B471" s="1237"/>
      <c r="C471" s="1181"/>
      <c r="D471" s="1184"/>
      <c r="E471" s="1187"/>
      <c r="F471" s="1217"/>
      <c r="G471" s="1091" t="s">
        <v>22</v>
      </c>
      <c r="H471" s="362">
        <v>0</v>
      </c>
      <c r="I471" s="349">
        <v>0</v>
      </c>
      <c r="J471" s="363">
        <v>0</v>
      </c>
      <c r="K471" s="363">
        <v>0</v>
      </c>
      <c r="L471" s="342">
        <v>0</v>
      </c>
      <c r="M471" s="344">
        <v>0</v>
      </c>
      <c r="N471" s="342">
        <v>0</v>
      </c>
      <c r="O471" s="344">
        <v>0</v>
      </c>
      <c r="P471" s="1203"/>
    </row>
    <row r="472" spans="1:16" ht="18.75" customHeight="1">
      <c r="A472" s="1277"/>
      <c r="B472" s="1238"/>
      <c r="C472" s="1182"/>
      <c r="D472" s="1185"/>
      <c r="E472" s="1188"/>
      <c r="F472" s="1239"/>
      <c r="G472" s="1091" t="s">
        <v>23</v>
      </c>
      <c r="H472" s="362">
        <v>0</v>
      </c>
      <c r="I472" s="349">
        <v>0</v>
      </c>
      <c r="J472" s="363">
        <v>0</v>
      </c>
      <c r="K472" s="363">
        <v>0</v>
      </c>
      <c r="L472" s="348">
        <v>0</v>
      </c>
      <c r="M472" s="350">
        <f t="shared" ref="M472:M473" si="215">J472-H472</f>
        <v>0</v>
      </c>
      <c r="N472" s="348">
        <v>0</v>
      </c>
      <c r="O472" s="350">
        <f t="shared" ref="O472:O474" si="216">K472-H472</f>
        <v>0</v>
      </c>
      <c r="P472" s="1204"/>
    </row>
    <row r="473" spans="1:16" ht="18" customHeight="1">
      <c r="A473" s="1275"/>
      <c r="B473" s="1236" t="s">
        <v>1229</v>
      </c>
      <c r="C473" s="1180" t="s">
        <v>19</v>
      </c>
      <c r="D473" s="1183" t="s">
        <v>814</v>
      </c>
      <c r="E473" s="1186" t="s">
        <v>814</v>
      </c>
      <c r="F473" s="1216" t="s">
        <v>1227</v>
      </c>
      <c r="G473" s="59" t="s">
        <v>20</v>
      </c>
      <c r="H473" s="365">
        <f t="shared" ref="H473:K473" si="217">H474+H475+H476</f>
        <v>0</v>
      </c>
      <c r="I473" s="340">
        <f t="shared" si="217"/>
        <v>0</v>
      </c>
      <c r="J473" s="366">
        <f t="shared" si="217"/>
        <v>0</v>
      </c>
      <c r="K473" s="366">
        <f t="shared" si="217"/>
        <v>0</v>
      </c>
      <c r="L473" s="339">
        <v>0</v>
      </c>
      <c r="M473" s="341">
        <f t="shared" si="215"/>
        <v>0</v>
      </c>
      <c r="N473" s="339">
        <v>0</v>
      </c>
      <c r="O473" s="341">
        <f t="shared" si="216"/>
        <v>0</v>
      </c>
      <c r="P473" s="1222"/>
    </row>
    <row r="474" spans="1:16" ht="14.25" customHeight="1">
      <c r="A474" s="1276"/>
      <c r="B474" s="1237"/>
      <c r="C474" s="1181"/>
      <c r="D474" s="1184"/>
      <c r="E474" s="1187"/>
      <c r="F474" s="1217"/>
      <c r="G474" s="1091" t="s">
        <v>21</v>
      </c>
      <c r="H474" s="362">
        <v>0</v>
      </c>
      <c r="I474" s="349">
        <v>0</v>
      </c>
      <c r="J474" s="363">
        <v>0</v>
      </c>
      <c r="K474" s="363">
        <v>0</v>
      </c>
      <c r="L474" s="342">
        <v>0</v>
      </c>
      <c r="M474" s="344">
        <v>0</v>
      </c>
      <c r="N474" s="342">
        <v>0</v>
      </c>
      <c r="O474" s="344">
        <f t="shared" si="216"/>
        <v>0</v>
      </c>
      <c r="P474" s="1203"/>
    </row>
    <row r="475" spans="1:16" ht="14.25" customHeight="1">
      <c r="A475" s="1276"/>
      <c r="B475" s="1237"/>
      <c r="C475" s="1181"/>
      <c r="D475" s="1184"/>
      <c r="E475" s="1187"/>
      <c r="F475" s="1217"/>
      <c r="G475" s="1091" t="s">
        <v>22</v>
      </c>
      <c r="H475" s="362">
        <v>0</v>
      </c>
      <c r="I475" s="349">
        <v>0</v>
      </c>
      <c r="J475" s="363">
        <v>0</v>
      </c>
      <c r="K475" s="363">
        <v>0</v>
      </c>
      <c r="L475" s="342">
        <v>0</v>
      </c>
      <c r="M475" s="344">
        <v>0</v>
      </c>
      <c r="N475" s="342">
        <v>0</v>
      </c>
      <c r="O475" s="344">
        <v>0</v>
      </c>
      <c r="P475" s="1203"/>
    </row>
    <row r="476" spans="1:16" ht="14.25" customHeight="1">
      <c r="A476" s="1277"/>
      <c r="B476" s="1238"/>
      <c r="C476" s="1182"/>
      <c r="D476" s="1185"/>
      <c r="E476" s="1188"/>
      <c r="F476" s="1239"/>
      <c r="G476" s="1091" t="s">
        <v>23</v>
      </c>
      <c r="H476" s="362">
        <v>0</v>
      </c>
      <c r="I476" s="349">
        <v>0</v>
      </c>
      <c r="J476" s="363">
        <v>0</v>
      </c>
      <c r="K476" s="363">
        <v>0</v>
      </c>
      <c r="L476" s="348">
        <v>0</v>
      </c>
      <c r="M476" s="350">
        <f t="shared" ref="M476:M477" si="218">J476-H476</f>
        <v>0</v>
      </c>
      <c r="N476" s="348">
        <v>0</v>
      </c>
      <c r="O476" s="350">
        <f t="shared" ref="O476:O478" si="219">K476-H476</f>
        <v>0</v>
      </c>
      <c r="P476" s="1204"/>
    </row>
    <row r="477" spans="1:16" ht="20.25" customHeight="1">
      <c r="A477" s="1275"/>
      <c r="B477" s="1236" t="s">
        <v>1230</v>
      </c>
      <c r="C477" s="1180" t="s">
        <v>19</v>
      </c>
      <c r="D477" s="1183" t="s">
        <v>814</v>
      </c>
      <c r="E477" s="1186" t="s">
        <v>814</v>
      </c>
      <c r="F477" s="1216" t="s">
        <v>1227</v>
      </c>
      <c r="G477" s="59" t="s">
        <v>20</v>
      </c>
      <c r="H477" s="365">
        <f t="shared" ref="H477:K477" si="220">H478+H479+H480</f>
        <v>0</v>
      </c>
      <c r="I477" s="340">
        <f t="shared" si="220"/>
        <v>0</v>
      </c>
      <c r="J477" s="366">
        <f t="shared" si="220"/>
        <v>0</v>
      </c>
      <c r="K477" s="366">
        <f t="shared" si="220"/>
        <v>0</v>
      </c>
      <c r="L477" s="339">
        <v>0</v>
      </c>
      <c r="M477" s="341">
        <f t="shared" si="218"/>
        <v>0</v>
      </c>
      <c r="N477" s="339">
        <v>0</v>
      </c>
      <c r="O477" s="341">
        <f t="shared" si="219"/>
        <v>0</v>
      </c>
      <c r="P477" s="1222"/>
    </row>
    <row r="478" spans="1:16" ht="13.5" customHeight="1">
      <c r="A478" s="1276"/>
      <c r="B478" s="1237"/>
      <c r="C478" s="1181"/>
      <c r="D478" s="1184"/>
      <c r="E478" s="1187"/>
      <c r="F478" s="1217"/>
      <c r="G478" s="1091" t="s">
        <v>21</v>
      </c>
      <c r="H478" s="362">
        <v>0</v>
      </c>
      <c r="I478" s="349">
        <v>0</v>
      </c>
      <c r="J478" s="363">
        <v>0</v>
      </c>
      <c r="K478" s="363">
        <v>0</v>
      </c>
      <c r="L478" s="342">
        <v>0</v>
      </c>
      <c r="M478" s="344">
        <v>0</v>
      </c>
      <c r="N478" s="342">
        <v>0</v>
      </c>
      <c r="O478" s="344">
        <f t="shared" si="219"/>
        <v>0</v>
      </c>
      <c r="P478" s="1203"/>
    </row>
    <row r="479" spans="1:16" ht="13.5" customHeight="1">
      <c r="A479" s="1276"/>
      <c r="B479" s="1237"/>
      <c r="C479" s="1181"/>
      <c r="D479" s="1184"/>
      <c r="E479" s="1187"/>
      <c r="F479" s="1217"/>
      <c r="G479" s="1091" t="s">
        <v>22</v>
      </c>
      <c r="H479" s="362">
        <v>0</v>
      </c>
      <c r="I479" s="349">
        <v>0</v>
      </c>
      <c r="J479" s="363">
        <v>0</v>
      </c>
      <c r="K479" s="363">
        <v>0</v>
      </c>
      <c r="L479" s="342">
        <v>0</v>
      </c>
      <c r="M479" s="344">
        <v>0</v>
      </c>
      <c r="N479" s="342">
        <v>0</v>
      </c>
      <c r="O479" s="344">
        <v>0</v>
      </c>
      <c r="P479" s="1203"/>
    </row>
    <row r="480" spans="1:16" ht="13.5" customHeight="1">
      <c r="A480" s="1277"/>
      <c r="B480" s="1238"/>
      <c r="C480" s="1182"/>
      <c r="D480" s="1185"/>
      <c r="E480" s="1188"/>
      <c r="F480" s="1239"/>
      <c r="G480" s="1091" t="s">
        <v>23</v>
      </c>
      <c r="H480" s="362">
        <v>0</v>
      </c>
      <c r="I480" s="349">
        <v>0</v>
      </c>
      <c r="J480" s="363">
        <v>0</v>
      </c>
      <c r="K480" s="363">
        <v>0</v>
      </c>
      <c r="L480" s="348">
        <v>0</v>
      </c>
      <c r="M480" s="350">
        <f t="shared" ref="M480" si="221">J480-H480</f>
        <v>0</v>
      </c>
      <c r="N480" s="348">
        <v>0</v>
      </c>
      <c r="O480" s="350">
        <f t="shared" ref="O480" si="222">K480-H480</f>
        <v>0</v>
      </c>
      <c r="P480" s="1204"/>
    </row>
    <row r="481" spans="1:16" ht="15.75" customHeight="1">
      <c r="A481" s="1275"/>
      <c r="B481" s="1236" t="s">
        <v>1228</v>
      </c>
      <c r="C481" s="1180" t="s">
        <v>19</v>
      </c>
      <c r="D481" s="1183" t="s">
        <v>928</v>
      </c>
      <c r="E481" s="1186" t="s">
        <v>928</v>
      </c>
      <c r="F481" s="1302" t="s">
        <v>19</v>
      </c>
      <c r="G481" s="59" t="s">
        <v>20</v>
      </c>
      <c r="H481" s="365">
        <f t="shared" ref="H481:K481" si="223">H482+H483+H484</f>
        <v>0</v>
      </c>
      <c r="I481" s="340">
        <f t="shared" si="223"/>
        <v>0</v>
      </c>
      <c r="J481" s="366">
        <f t="shared" si="223"/>
        <v>0</v>
      </c>
      <c r="K481" s="366">
        <f t="shared" si="223"/>
        <v>0</v>
      </c>
      <c r="L481" s="339">
        <v>0</v>
      </c>
      <c r="M481" s="341">
        <f t="shared" ref="M481" si="224">J481-H481</f>
        <v>0</v>
      </c>
      <c r="N481" s="339">
        <v>0</v>
      </c>
      <c r="O481" s="341">
        <f t="shared" ref="O481:O482" si="225">K481-H481</f>
        <v>0</v>
      </c>
      <c r="P481" s="1222"/>
    </row>
    <row r="482" spans="1:16" ht="15.75" customHeight="1">
      <c r="A482" s="1276"/>
      <c r="B482" s="1237"/>
      <c r="C482" s="1181"/>
      <c r="D482" s="1184"/>
      <c r="E482" s="1187"/>
      <c r="F482" s="1201"/>
      <c r="G482" s="896" t="s">
        <v>21</v>
      </c>
      <c r="H482" s="362">
        <v>0</v>
      </c>
      <c r="I482" s="349">
        <v>0</v>
      </c>
      <c r="J482" s="363">
        <v>0</v>
      </c>
      <c r="K482" s="363">
        <v>0</v>
      </c>
      <c r="L482" s="342">
        <v>0</v>
      </c>
      <c r="M482" s="344">
        <v>0</v>
      </c>
      <c r="N482" s="342">
        <v>0</v>
      </c>
      <c r="O482" s="344">
        <f t="shared" si="225"/>
        <v>0</v>
      </c>
      <c r="P482" s="1203"/>
    </row>
    <row r="483" spans="1:16" ht="15.75" customHeight="1">
      <c r="A483" s="1276"/>
      <c r="B483" s="1237"/>
      <c r="C483" s="1181"/>
      <c r="D483" s="1184"/>
      <c r="E483" s="1187"/>
      <c r="F483" s="1201"/>
      <c r="G483" s="896" t="s">
        <v>22</v>
      </c>
      <c r="H483" s="362">
        <v>0</v>
      </c>
      <c r="I483" s="349">
        <v>0</v>
      </c>
      <c r="J483" s="363">
        <v>0</v>
      </c>
      <c r="K483" s="363">
        <v>0</v>
      </c>
      <c r="L483" s="342">
        <v>0</v>
      </c>
      <c r="M483" s="344">
        <v>0</v>
      </c>
      <c r="N483" s="342">
        <v>0</v>
      </c>
      <c r="O483" s="344">
        <v>0</v>
      </c>
      <c r="P483" s="1203"/>
    </row>
    <row r="484" spans="1:16" ht="15.75" customHeight="1">
      <c r="A484" s="1277"/>
      <c r="B484" s="1238"/>
      <c r="C484" s="1182"/>
      <c r="D484" s="1185"/>
      <c r="E484" s="1188"/>
      <c r="F484" s="1202"/>
      <c r="G484" s="896" t="s">
        <v>23</v>
      </c>
      <c r="H484" s="362">
        <v>0</v>
      </c>
      <c r="I484" s="349">
        <v>0</v>
      </c>
      <c r="J484" s="363">
        <v>0</v>
      </c>
      <c r="K484" s="363">
        <v>0</v>
      </c>
      <c r="L484" s="348">
        <v>0</v>
      </c>
      <c r="M484" s="350">
        <f t="shared" ref="M484:M485" si="226">J484-H484</f>
        <v>0</v>
      </c>
      <c r="N484" s="348">
        <v>0</v>
      </c>
      <c r="O484" s="350">
        <f t="shared" ref="O484:O486" si="227">K484-H484</f>
        <v>0</v>
      </c>
      <c r="P484" s="1204"/>
    </row>
    <row r="485" spans="1:16" ht="17.25" customHeight="1">
      <c r="A485" s="1275"/>
      <c r="B485" s="1236" t="s">
        <v>1226</v>
      </c>
      <c r="C485" s="1180" t="s">
        <v>19</v>
      </c>
      <c r="D485" s="1183" t="s">
        <v>814</v>
      </c>
      <c r="E485" s="1186" t="s">
        <v>814</v>
      </c>
      <c r="F485" s="1216" t="s">
        <v>1227</v>
      </c>
      <c r="G485" s="59" t="s">
        <v>20</v>
      </c>
      <c r="H485" s="365">
        <f t="shared" ref="H485:K485" si="228">H486+H487+H488</f>
        <v>0</v>
      </c>
      <c r="I485" s="340">
        <f t="shared" si="228"/>
        <v>0</v>
      </c>
      <c r="J485" s="366">
        <f t="shared" si="228"/>
        <v>0</v>
      </c>
      <c r="K485" s="366">
        <f t="shared" si="228"/>
        <v>0</v>
      </c>
      <c r="L485" s="339">
        <v>0</v>
      </c>
      <c r="M485" s="341">
        <f t="shared" si="226"/>
        <v>0</v>
      </c>
      <c r="N485" s="339">
        <v>0</v>
      </c>
      <c r="O485" s="341">
        <f t="shared" si="227"/>
        <v>0</v>
      </c>
      <c r="P485" s="1222"/>
    </row>
    <row r="486" spans="1:16" ht="12.75" customHeight="1">
      <c r="A486" s="1276"/>
      <c r="B486" s="1237"/>
      <c r="C486" s="1181"/>
      <c r="D486" s="1184"/>
      <c r="E486" s="1187"/>
      <c r="F486" s="1217"/>
      <c r="G486" s="1091" t="s">
        <v>21</v>
      </c>
      <c r="H486" s="362">
        <v>0</v>
      </c>
      <c r="I486" s="349">
        <v>0</v>
      </c>
      <c r="J486" s="363">
        <v>0</v>
      </c>
      <c r="K486" s="363">
        <v>0</v>
      </c>
      <c r="L486" s="342">
        <v>0</v>
      </c>
      <c r="M486" s="344">
        <v>0</v>
      </c>
      <c r="N486" s="342">
        <v>0</v>
      </c>
      <c r="O486" s="344">
        <f t="shared" si="227"/>
        <v>0</v>
      </c>
      <c r="P486" s="1203"/>
    </row>
    <row r="487" spans="1:16" ht="12.75" customHeight="1">
      <c r="A487" s="1276"/>
      <c r="B487" s="1237"/>
      <c r="C487" s="1181"/>
      <c r="D487" s="1184"/>
      <c r="E487" s="1187"/>
      <c r="F487" s="1217"/>
      <c r="G487" s="1091" t="s">
        <v>22</v>
      </c>
      <c r="H487" s="362">
        <v>0</v>
      </c>
      <c r="I487" s="349">
        <v>0</v>
      </c>
      <c r="J487" s="363">
        <v>0</v>
      </c>
      <c r="K487" s="363">
        <v>0</v>
      </c>
      <c r="L487" s="342">
        <v>0</v>
      </c>
      <c r="M487" s="344">
        <v>0</v>
      </c>
      <c r="N487" s="342">
        <v>0</v>
      </c>
      <c r="O487" s="344">
        <v>0</v>
      </c>
      <c r="P487" s="1203"/>
    </row>
    <row r="488" spans="1:16" ht="12.75" customHeight="1">
      <c r="A488" s="1277"/>
      <c r="B488" s="1238"/>
      <c r="C488" s="1182"/>
      <c r="D488" s="1185"/>
      <c r="E488" s="1188"/>
      <c r="F488" s="1239"/>
      <c r="G488" s="1091" t="s">
        <v>23</v>
      </c>
      <c r="H488" s="362">
        <v>0</v>
      </c>
      <c r="I488" s="349">
        <v>0</v>
      </c>
      <c r="J488" s="363">
        <v>0</v>
      </c>
      <c r="K488" s="363">
        <v>0</v>
      </c>
      <c r="L488" s="348">
        <v>0</v>
      </c>
      <c r="M488" s="350">
        <f t="shared" ref="M488:M489" si="229">J488-H488</f>
        <v>0</v>
      </c>
      <c r="N488" s="348">
        <v>0</v>
      </c>
      <c r="O488" s="350">
        <f t="shared" ref="O488:O490" si="230">K488-H488</f>
        <v>0</v>
      </c>
      <c r="P488" s="1204"/>
    </row>
    <row r="489" spans="1:16" ht="20.25" customHeight="1">
      <c r="A489" s="1275"/>
      <c r="B489" s="1236" t="s">
        <v>1225</v>
      </c>
      <c r="C489" s="1180" t="s">
        <v>19</v>
      </c>
      <c r="D489" s="1183" t="s">
        <v>814</v>
      </c>
      <c r="E489" s="1186" t="s">
        <v>814</v>
      </c>
      <c r="F489" s="1216" t="s">
        <v>1227</v>
      </c>
      <c r="G489" s="59" t="s">
        <v>20</v>
      </c>
      <c r="H489" s="365">
        <f t="shared" ref="H489:K489" si="231">H490+H491+H492</f>
        <v>0</v>
      </c>
      <c r="I489" s="340">
        <f t="shared" si="231"/>
        <v>0</v>
      </c>
      <c r="J489" s="366">
        <f t="shared" si="231"/>
        <v>0</v>
      </c>
      <c r="K489" s="366">
        <f t="shared" si="231"/>
        <v>0</v>
      </c>
      <c r="L489" s="339">
        <v>0</v>
      </c>
      <c r="M489" s="341">
        <f t="shared" si="229"/>
        <v>0</v>
      </c>
      <c r="N489" s="339">
        <v>0</v>
      </c>
      <c r="O489" s="341">
        <f t="shared" si="230"/>
        <v>0</v>
      </c>
      <c r="P489" s="1222"/>
    </row>
    <row r="490" spans="1:16" ht="14.25" customHeight="1">
      <c r="A490" s="1276"/>
      <c r="B490" s="1237"/>
      <c r="C490" s="1181"/>
      <c r="D490" s="1184"/>
      <c r="E490" s="1187"/>
      <c r="F490" s="1217"/>
      <c r="G490" s="1091" t="s">
        <v>21</v>
      </c>
      <c r="H490" s="362">
        <v>0</v>
      </c>
      <c r="I490" s="349">
        <v>0</v>
      </c>
      <c r="J490" s="363">
        <v>0</v>
      </c>
      <c r="K490" s="363">
        <v>0</v>
      </c>
      <c r="L490" s="342">
        <v>0</v>
      </c>
      <c r="M490" s="344">
        <v>0</v>
      </c>
      <c r="N490" s="342">
        <v>0</v>
      </c>
      <c r="O490" s="344">
        <f t="shared" si="230"/>
        <v>0</v>
      </c>
      <c r="P490" s="1203"/>
    </row>
    <row r="491" spans="1:16" ht="14.25" customHeight="1">
      <c r="A491" s="1276"/>
      <c r="B491" s="1237"/>
      <c r="C491" s="1181"/>
      <c r="D491" s="1184"/>
      <c r="E491" s="1187"/>
      <c r="F491" s="1217"/>
      <c r="G491" s="1091" t="s">
        <v>22</v>
      </c>
      <c r="H491" s="362">
        <v>0</v>
      </c>
      <c r="I491" s="349">
        <v>0</v>
      </c>
      <c r="J491" s="363">
        <v>0</v>
      </c>
      <c r="K491" s="363">
        <v>0</v>
      </c>
      <c r="L491" s="342">
        <v>0</v>
      </c>
      <c r="M491" s="344">
        <v>0</v>
      </c>
      <c r="N491" s="342">
        <v>0</v>
      </c>
      <c r="O491" s="344">
        <v>0</v>
      </c>
      <c r="P491" s="1203"/>
    </row>
    <row r="492" spans="1:16" ht="14.25" customHeight="1">
      <c r="A492" s="1277"/>
      <c r="B492" s="1238"/>
      <c r="C492" s="1182"/>
      <c r="D492" s="1185"/>
      <c r="E492" s="1188"/>
      <c r="F492" s="1239"/>
      <c r="G492" s="1091" t="s">
        <v>23</v>
      </c>
      <c r="H492" s="362">
        <v>0</v>
      </c>
      <c r="I492" s="349">
        <v>0</v>
      </c>
      <c r="J492" s="363">
        <v>0</v>
      </c>
      <c r="K492" s="363">
        <v>0</v>
      </c>
      <c r="L492" s="348">
        <v>0</v>
      </c>
      <c r="M492" s="350">
        <f t="shared" ref="M492:M493" si="232">J492-H492</f>
        <v>0</v>
      </c>
      <c r="N492" s="348">
        <v>0</v>
      </c>
      <c r="O492" s="350">
        <f t="shared" ref="O492:O494" si="233">K492-H492</f>
        <v>0</v>
      </c>
      <c r="P492" s="1204"/>
    </row>
    <row r="493" spans="1:16" ht="15" customHeight="1">
      <c r="A493" s="1275"/>
      <c r="B493" s="1236" t="s">
        <v>1224</v>
      </c>
      <c r="C493" s="1180" t="s">
        <v>19</v>
      </c>
      <c r="D493" s="1183" t="s">
        <v>814</v>
      </c>
      <c r="E493" s="1186" t="s">
        <v>814</v>
      </c>
      <c r="F493" s="1216" t="s">
        <v>1227</v>
      </c>
      <c r="G493" s="59" t="s">
        <v>20</v>
      </c>
      <c r="H493" s="365">
        <f t="shared" ref="H493:K493" si="234">H494+H495+H496</f>
        <v>0</v>
      </c>
      <c r="I493" s="340">
        <f t="shared" si="234"/>
        <v>0</v>
      </c>
      <c r="J493" s="366">
        <f t="shared" si="234"/>
        <v>0</v>
      </c>
      <c r="K493" s="366">
        <f t="shared" si="234"/>
        <v>0</v>
      </c>
      <c r="L493" s="339">
        <v>0</v>
      </c>
      <c r="M493" s="341">
        <f t="shared" si="232"/>
        <v>0</v>
      </c>
      <c r="N493" s="339">
        <v>0</v>
      </c>
      <c r="O493" s="341">
        <f t="shared" si="233"/>
        <v>0</v>
      </c>
      <c r="P493" s="1222"/>
    </row>
    <row r="494" spans="1:16" ht="14.25" customHeight="1">
      <c r="A494" s="1276"/>
      <c r="B494" s="1237"/>
      <c r="C494" s="1181"/>
      <c r="D494" s="1184"/>
      <c r="E494" s="1187"/>
      <c r="F494" s="1217"/>
      <c r="G494" s="1091" t="s">
        <v>21</v>
      </c>
      <c r="H494" s="362">
        <v>0</v>
      </c>
      <c r="I494" s="349">
        <v>0</v>
      </c>
      <c r="J494" s="363">
        <v>0</v>
      </c>
      <c r="K494" s="363">
        <v>0</v>
      </c>
      <c r="L494" s="342">
        <v>0</v>
      </c>
      <c r="M494" s="344">
        <v>0</v>
      </c>
      <c r="N494" s="342">
        <v>0</v>
      </c>
      <c r="O494" s="344">
        <f t="shared" si="233"/>
        <v>0</v>
      </c>
      <c r="P494" s="1203"/>
    </row>
    <row r="495" spans="1:16" ht="14.25" customHeight="1">
      <c r="A495" s="1276"/>
      <c r="B495" s="1237"/>
      <c r="C495" s="1181"/>
      <c r="D495" s="1184"/>
      <c r="E495" s="1187"/>
      <c r="F495" s="1217"/>
      <c r="G495" s="1091" t="s">
        <v>22</v>
      </c>
      <c r="H495" s="362">
        <v>0</v>
      </c>
      <c r="I495" s="349">
        <v>0</v>
      </c>
      <c r="J495" s="363">
        <v>0</v>
      </c>
      <c r="K495" s="363">
        <v>0</v>
      </c>
      <c r="L495" s="342">
        <v>0</v>
      </c>
      <c r="M495" s="344">
        <v>0</v>
      </c>
      <c r="N495" s="342">
        <v>0</v>
      </c>
      <c r="O495" s="344">
        <v>0</v>
      </c>
      <c r="P495" s="1203"/>
    </row>
    <row r="496" spans="1:16" ht="14.25" customHeight="1">
      <c r="A496" s="1277"/>
      <c r="B496" s="1238"/>
      <c r="C496" s="1182"/>
      <c r="D496" s="1185"/>
      <c r="E496" s="1188"/>
      <c r="F496" s="1239"/>
      <c r="G496" s="1091" t="s">
        <v>23</v>
      </c>
      <c r="H496" s="362">
        <v>0</v>
      </c>
      <c r="I496" s="349">
        <v>0</v>
      </c>
      <c r="J496" s="363">
        <v>0</v>
      </c>
      <c r="K496" s="363">
        <v>0</v>
      </c>
      <c r="L496" s="348">
        <v>0</v>
      </c>
      <c r="M496" s="350">
        <f t="shared" ref="M496:M497" si="235">J496-H496</f>
        <v>0</v>
      </c>
      <c r="N496" s="348">
        <v>0</v>
      </c>
      <c r="O496" s="350">
        <f t="shared" ref="O496:O498" si="236">K496-H496</f>
        <v>0</v>
      </c>
      <c r="P496" s="1204"/>
    </row>
    <row r="497" spans="1:16" ht="16.5" customHeight="1">
      <c r="A497" s="1275"/>
      <c r="B497" s="1236" t="s">
        <v>1222</v>
      </c>
      <c r="C497" s="1180" t="s">
        <v>19</v>
      </c>
      <c r="D497" s="1183" t="s">
        <v>814</v>
      </c>
      <c r="E497" s="1186" t="s">
        <v>814</v>
      </c>
      <c r="F497" s="1345" t="s">
        <v>1221</v>
      </c>
      <c r="G497" s="59" t="s">
        <v>20</v>
      </c>
      <c r="H497" s="365">
        <f t="shared" ref="H497:K497" si="237">H498+H499+H500</f>
        <v>0</v>
      </c>
      <c r="I497" s="340">
        <f t="shared" si="237"/>
        <v>0</v>
      </c>
      <c r="J497" s="366">
        <f t="shared" si="237"/>
        <v>0</v>
      </c>
      <c r="K497" s="366">
        <f t="shared" si="237"/>
        <v>0</v>
      </c>
      <c r="L497" s="339">
        <v>0</v>
      </c>
      <c r="M497" s="341">
        <f t="shared" si="235"/>
        <v>0</v>
      </c>
      <c r="N497" s="339">
        <v>0</v>
      </c>
      <c r="O497" s="341">
        <f t="shared" si="236"/>
        <v>0</v>
      </c>
      <c r="P497" s="1222"/>
    </row>
    <row r="498" spans="1:16" ht="12.75" customHeight="1">
      <c r="A498" s="1276"/>
      <c r="B498" s="1237"/>
      <c r="C498" s="1181"/>
      <c r="D498" s="1184"/>
      <c r="E498" s="1187"/>
      <c r="F498" s="1346"/>
      <c r="G498" s="896" t="s">
        <v>21</v>
      </c>
      <c r="H498" s="362">
        <v>0</v>
      </c>
      <c r="I498" s="349">
        <v>0</v>
      </c>
      <c r="J498" s="363">
        <v>0</v>
      </c>
      <c r="K498" s="363">
        <v>0</v>
      </c>
      <c r="L498" s="342">
        <v>0</v>
      </c>
      <c r="M498" s="344">
        <v>0</v>
      </c>
      <c r="N498" s="342">
        <v>0</v>
      </c>
      <c r="O498" s="344">
        <f t="shared" si="236"/>
        <v>0</v>
      </c>
      <c r="P498" s="1203"/>
    </row>
    <row r="499" spans="1:16" ht="12.75" customHeight="1">
      <c r="A499" s="1276"/>
      <c r="B499" s="1237"/>
      <c r="C499" s="1181"/>
      <c r="D499" s="1184"/>
      <c r="E499" s="1187"/>
      <c r="F499" s="1346"/>
      <c r="G499" s="896" t="s">
        <v>22</v>
      </c>
      <c r="H499" s="362">
        <v>0</v>
      </c>
      <c r="I499" s="349">
        <v>0</v>
      </c>
      <c r="J499" s="363">
        <v>0</v>
      </c>
      <c r="K499" s="363">
        <v>0</v>
      </c>
      <c r="L499" s="342">
        <v>0</v>
      </c>
      <c r="M499" s="344">
        <v>0</v>
      </c>
      <c r="N499" s="342">
        <v>0</v>
      </c>
      <c r="O499" s="344">
        <v>0</v>
      </c>
      <c r="P499" s="1203"/>
    </row>
    <row r="500" spans="1:16" ht="12.75" customHeight="1">
      <c r="A500" s="1277"/>
      <c r="B500" s="1238"/>
      <c r="C500" s="1182"/>
      <c r="D500" s="1185"/>
      <c r="E500" s="1188"/>
      <c r="F500" s="1347"/>
      <c r="G500" s="896" t="s">
        <v>23</v>
      </c>
      <c r="H500" s="362">
        <v>0</v>
      </c>
      <c r="I500" s="349">
        <v>0</v>
      </c>
      <c r="J500" s="363">
        <v>0</v>
      </c>
      <c r="K500" s="363">
        <v>0</v>
      </c>
      <c r="L500" s="348">
        <v>0</v>
      </c>
      <c r="M500" s="350">
        <f t="shared" ref="M500:M501" si="238">J500-H500</f>
        <v>0</v>
      </c>
      <c r="N500" s="348">
        <v>0</v>
      </c>
      <c r="O500" s="350">
        <f t="shared" ref="O500:O502" si="239">K500-H500</f>
        <v>0</v>
      </c>
      <c r="P500" s="1204"/>
    </row>
    <row r="501" spans="1:16" ht="20.25" customHeight="1">
      <c r="A501" s="1275"/>
      <c r="B501" s="1236" t="s">
        <v>1223</v>
      </c>
      <c r="C501" s="1180" t="s">
        <v>19</v>
      </c>
      <c r="D501" s="1183" t="s">
        <v>814</v>
      </c>
      <c r="E501" s="1186" t="s">
        <v>814</v>
      </c>
      <c r="F501" s="1345" t="s">
        <v>1221</v>
      </c>
      <c r="G501" s="59" t="s">
        <v>20</v>
      </c>
      <c r="H501" s="365">
        <f t="shared" ref="H501:K501" si="240">H502+H503+H504</f>
        <v>0</v>
      </c>
      <c r="I501" s="340">
        <f t="shared" si="240"/>
        <v>0</v>
      </c>
      <c r="J501" s="366">
        <f t="shared" si="240"/>
        <v>0</v>
      </c>
      <c r="K501" s="366">
        <f t="shared" si="240"/>
        <v>0</v>
      </c>
      <c r="L501" s="339">
        <v>0</v>
      </c>
      <c r="M501" s="341">
        <f t="shared" si="238"/>
        <v>0</v>
      </c>
      <c r="N501" s="339">
        <v>0</v>
      </c>
      <c r="O501" s="341">
        <f t="shared" si="239"/>
        <v>0</v>
      </c>
      <c r="P501" s="1222"/>
    </row>
    <row r="502" spans="1:16" ht="15.75" customHeight="1">
      <c r="A502" s="1276"/>
      <c r="B502" s="1237"/>
      <c r="C502" s="1181"/>
      <c r="D502" s="1184"/>
      <c r="E502" s="1187"/>
      <c r="F502" s="1346"/>
      <c r="G502" s="1091" t="s">
        <v>21</v>
      </c>
      <c r="H502" s="362">
        <v>0</v>
      </c>
      <c r="I502" s="349">
        <v>0</v>
      </c>
      <c r="J502" s="363">
        <v>0</v>
      </c>
      <c r="K502" s="363">
        <v>0</v>
      </c>
      <c r="L502" s="342">
        <v>0</v>
      </c>
      <c r="M502" s="344">
        <v>0</v>
      </c>
      <c r="N502" s="342">
        <v>0</v>
      </c>
      <c r="O502" s="344">
        <f t="shared" si="239"/>
        <v>0</v>
      </c>
      <c r="P502" s="1203"/>
    </row>
    <row r="503" spans="1:16" ht="15.75" customHeight="1">
      <c r="A503" s="1276"/>
      <c r="B503" s="1237"/>
      <c r="C503" s="1181"/>
      <c r="D503" s="1184"/>
      <c r="E503" s="1187"/>
      <c r="F503" s="1346"/>
      <c r="G503" s="1091" t="s">
        <v>22</v>
      </c>
      <c r="H503" s="362">
        <v>0</v>
      </c>
      <c r="I503" s="349">
        <v>0</v>
      </c>
      <c r="J503" s="363">
        <v>0</v>
      </c>
      <c r="K503" s="363">
        <v>0</v>
      </c>
      <c r="L503" s="342">
        <v>0</v>
      </c>
      <c r="M503" s="344">
        <v>0</v>
      </c>
      <c r="N503" s="342">
        <v>0</v>
      </c>
      <c r="O503" s="344">
        <v>0</v>
      </c>
      <c r="P503" s="1203"/>
    </row>
    <row r="504" spans="1:16" ht="15.75" customHeight="1">
      <c r="A504" s="1277"/>
      <c r="B504" s="1238"/>
      <c r="C504" s="1182"/>
      <c r="D504" s="1185"/>
      <c r="E504" s="1188"/>
      <c r="F504" s="1347"/>
      <c r="G504" s="1091" t="s">
        <v>23</v>
      </c>
      <c r="H504" s="362">
        <v>0</v>
      </c>
      <c r="I504" s="349">
        <v>0</v>
      </c>
      <c r="J504" s="363">
        <v>0</v>
      </c>
      <c r="K504" s="363">
        <v>0</v>
      </c>
      <c r="L504" s="348">
        <v>0</v>
      </c>
      <c r="M504" s="350">
        <f t="shared" ref="M504:M505" si="241">J504-H504</f>
        <v>0</v>
      </c>
      <c r="N504" s="348">
        <v>0</v>
      </c>
      <c r="O504" s="350">
        <f t="shared" ref="O504:O506" si="242">K504-H504</f>
        <v>0</v>
      </c>
      <c r="P504" s="1204"/>
    </row>
    <row r="505" spans="1:16" ht="19.5" customHeight="1">
      <c r="A505" s="1275"/>
      <c r="B505" s="1236" t="s">
        <v>1220</v>
      </c>
      <c r="C505" s="1180" t="s">
        <v>19</v>
      </c>
      <c r="D505" s="1183" t="s">
        <v>814</v>
      </c>
      <c r="E505" s="1186" t="s">
        <v>814</v>
      </c>
      <c r="F505" s="1345" t="s">
        <v>1221</v>
      </c>
      <c r="G505" s="59" t="s">
        <v>20</v>
      </c>
      <c r="H505" s="365">
        <f t="shared" ref="H505:K505" si="243">H506+H507+H508</f>
        <v>0</v>
      </c>
      <c r="I505" s="340">
        <f t="shared" si="243"/>
        <v>0</v>
      </c>
      <c r="J505" s="366">
        <f t="shared" si="243"/>
        <v>0</v>
      </c>
      <c r="K505" s="366">
        <f t="shared" si="243"/>
        <v>0</v>
      </c>
      <c r="L505" s="339">
        <v>0</v>
      </c>
      <c r="M505" s="341">
        <f t="shared" si="241"/>
        <v>0</v>
      </c>
      <c r="N505" s="339">
        <v>0</v>
      </c>
      <c r="O505" s="341">
        <f t="shared" si="242"/>
        <v>0</v>
      </c>
      <c r="P505" s="1222"/>
    </row>
    <row r="506" spans="1:16" ht="16.5" customHeight="1">
      <c r="A506" s="1276"/>
      <c r="B506" s="1237"/>
      <c r="C506" s="1181"/>
      <c r="D506" s="1184"/>
      <c r="E506" s="1187"/>
      <c r="F506" s="1346"/>
      <c r="G506" s="1091" t="s">
        <v>21</v>
      </c>
      <c r="H506" s="362">
        <v>0</v>
      </c>
      <c r="I506" s="349">
        <v>0</v>
      </c>
      <c r="J506" s="363">
        <v>0</v>
      </c>
      <c r="K506" s="363">
        <v>0</v>
      </c>
      <c r="L506" s="342">
        <v>0</v>
      </c>
      <c r="M506" s="344">
        <v>0</v>
      </c>
      <c r="N506" s="342">
        <v>0</v>
      </c>
      <c r="O506" s="344">
        <f t="shared" si="242"/>
        <v>0</v>
      </c>
      <c r="P506" s="1203"/>
    </row>
    <row r="507" spans="1:16" ht="16.5" customHeight="1">
      <c r="A507" s="1276"/>
      <c r="B507" s="1237"/>
      <c r="C507" s="1181"/>
      <c r="D507" s="1184"/>
      <c r="E507" s="1187"/>
      <c r="F507" s="1346"/>
      <c r="G507" s="1091" t="s">
        <v>22</v>
      </c>
      <c r="H507" s="362">
        <v>0</v>
      </c>
      <c r="I507" s="349">
        <v>0</v>
      </c>
      <c r="J507" s="363">
        <v>0</v>
      </c>
      <c r="K507" s="363">
        <v>0</v>
      </c>
      <c r="L507" s="342">
        <v>0</v>
      </c>
      <c r="M507" s="344">
        <v>0</v>
      </c>
      <c r="N507" s="342">
        <v>0</v>
      </c>
      <c r="O507" s="344">
        <v>0</v>
      </c>
      <c r="P507" s="1203"/>
    </row>
    <row r="508" spans="1:16" ht="16.5" customHeight="1">
      <c r="A508" s="1277"/>
      <c r="B508" s="1238"/>
      <c r="C508" s="1182"/>
      <c r="D508" s="1185"/>
      <c r="E508" s="1188"/>
      <c r="F508" s="1347"/>
      <c r="G508" s="1091" t="s">
        <v>23</v>
      </c>
      <c r="H508" s="362">
        <v>0</v>
      </c>
      <c r="I508" s="349">
        <v>0</v>
      </c>
      <c r="J508" s="363">
        <v>0</v>
      </c>
      <c r="K508" s="363">
        <v>0</v>
      </c>
      <c r="L508" s="348">
        <v>0</v>
      </c>
      <c r="M508" s="350">
        <f t="shared" ref="M508:M509" si="244">J508-H508</f>
        <v>0</v>
      </c>
      <c r="N508" s="348">
        <v>0</v>
      </c>
      <c r="O508" s="350">
        <f t="shared" ref="O508:O510" si="245">K508-H508</f>
        <v>0</v>
      </c>
      <c r="P508" s="1204"/>
    </row>
    <row r="509" spans="1:16" ht="20.25" customHeight="1">
      <c r="A509" s="1275"/>
      <c r="B509" s="1236" t="s">
        <v>1218</v>
      </c>
      <c r="C509" s="1180" t="s">
        <v>19</v>
      </c>
      <c r="D509" s="1183" t="s">
        <v>814</v>
      </c>
      <c r="E509" s="1186" t="s">
        <v>814</v>
      </c>
      <c r="F509" s="1216" t="s">
        <v>1219</v>
      </c>
      <c r="G509" s="59" t="s">
        <v>20</v>
      </c>
      <c r="H509" s="365">
        <f t="shared" ref="H509:K509" si="246">H510+H511+H512</f>
        <v>0</v>
      </c>
      <c r="I509" s="340">
        <f t="shared" si="246"/>
        <v>0</v>
      </c>
      <c r="J509" s="366">
        <f t="shared" si="246"/>
        <v>0</v>
      </c>
      <c r="K509" s="366">
        <f t="shared" si="246"/>
        <v>0</v>
      </c>
      <c r="L509" s="339">
        <v>0</v>
      </c>
      <c r="M509" s="341">
        <f t="shared" si="244"/>
        <v>0</v>
      </c>
      <c r="N509" s="339">
        <v>0</v>
      </c>
      <c r="O509" s="341">
        <f t="shared" si="245"/>
        <v>0</v>
      </c>
      <c r="P509" s="1222"/>
    </row>
    <row r="510" spans="1:16" ht="15.75" customHeight="1">
      <c r="A510" s="1276"/>
      <c r="B510" s="1237"/>
      <c r="C510" s="1181"/>
      <c r="D510" s="1184"/>
      <c r="E510" s="1187"/>
      <c r="F510" s="1217"/>
      <c r="G510" s="1071" t="s">
        <v>21</v>
      </c>
      <c r="H510" s="362">
        <v>0</v>
      </c>
      <c r="I510" s="349">
        <v>0</v>
      </c>
      <c r="J510" s="363">
        <v>0</v>
      </c>
      <c r="K510" s="363">
        <v>0</v>
      </c>
      <c r="L510" s="342">
        <v>0</v>
      </c>
      <c r="M510" s="344">
        <v>0</v>
      </c>
      <c r="N510" s="342">
        <v>0</v>
      </c>
      <c r="O510" s="344">
        <f t="shared" si="245"/>
        <v>0</v>
      </c>
      <c r="P510" s="1203"/>
    </row>
    <row r="511" spans="1:16" ht="15.75" customHeight="1">
      <c r="A511" s="1276"/>
      <c r="B511" s="1237"/>
      <c r="C511" s="1181"/>
      <c r="D511" s="1184"/>
      <c r="E511" s="1187"/>
      <c r="F511" s="1217"/>
      <c r="G511" s="1071" t="s">
        <v>22</v>
      </c>
      <c r="H511" s="362">
        <v>0</v>
      </c>
      <c r="I511" s="349">
        <v>0</v>
      </c>
      <c r="J511" s="363">
        <v>0</v>
      </c>
      <c r="K511" s="363">
        <v>0</v>
      </c>
      <c r="L511" s="342">
        <v>0</v>
      </c>
      <c r="M511" s="344">
        <v>0</v>
      </c>
      <c r="N511" s="342">
        <v>0</v>
      </c>
      <c r="O511" s="344">
        <v>0</v>
      </c>
      <c r="P511" s="1203"/>
    </row>
    <row r="512" spans="1:16" ht="15.75" customHeight="1">
      <c r="A512" s="1277"/>
      <c r="B512" s="1238"/>
      <c r="C512" s="1182"/>
      <c r="D512" s="1185"/>
      <c r="E512" s="1188"/>
      <c r="F512" s="1239"/>
      <c r="G512" s="1071" t="s">
        <v>23</v>
      </c>
      <c r="H512" s="362">
        <v>0</v>
      </c>
      <c r="I512" s="349">
        <v>0</v>
      </c>
      <c r="J512" s="363">
        <v>0</v>
      </c>
      <c r="K512" s="363">
        <v>0</v>
      </c>
      <c r="L512" s="348">
        <v>0</v>
      </c>
      <c r="M512" s="350">
        <f t="shared" ref="M512:M513" si="247">J512-H512</f>
        <v>0</v>
      </c>
      <c r="N512" s="348">
        <v>0</v>
      </c>
      <c r="O512" s="350">
        <f t="shared" ref="O512:O514" si="248">K512-H512</f>
        <v>0</v>
      </c>
      <c r="P512" s="1204"/>
    </row>
    <row r="513" spans="1:16" ht="18" customHeight="1">
      <c r="A513" s="1275"/>
      <c r="B513" s="1236" t="s">
        <v>1243</v>
      </c>
      <c r="C513" s="1180" t="s">
        <v>19</v>
      </c>
      <c r="D513" s="1183" t="s">
        <v>814</v>
      </c>
      <c r="E513" s="1186" t="s">
        <v>814</v>
      </c>
      <c r="F513" s="1216" t="s">
        <v>1219</v>
      </c>
      <c r="G513" s="59" t="s">
        <v>20</v>
      </c>
      <c r="H513" s="365">
        <f t="shared" ref="H513:K513" si="249">H514+H515+H516</f>
        <v>0</v>
      </c>
      <c r="I513" s="340">
        <f t="shared" si="249"/>
        <v>0</v>
      </c>
      <c r="J513" s="366">
        <f t="shared" si="249"/>
        <v>0</v>
      </c>
      <c r="K513" s="366">
        <f t="shared" si="249"/>
        <v>0</v>
      </c>
      <c r="L513" s="339">
        <v>0</v>
      </c>
      <c r="M513" s="341">
        <f t="shared" si="247"/>
        <v>0</v>
      </c>
      <c r="N513" s="339">
        <v>0</v>
      </c>
      <c r="O513" s="341">
        <f t="shared" si="248"/>
        <v>0</v>
      </c>
      <c r="P513" s="1222"/>
    </row>
    <row r="514" spans="1:16" ht="15.75" customHeight="1">
      <c r="A514" s="1276"/>
      <c r="B514" s="1237"/>
      <c r="C514" s="1181"/>
      <c r="D514" s="1184"/>
      <c r="E514" s="1187"/>
      <c r="F514" s="1217"/>
      <c r="G514" s="1091" t="s">
        <v>21</v>
      </c>
      <c r="H514" s="362">
        <v>0</v>
      </c>
      <c r="I514" s="349">
        <v>0</v>
      </c>
      <c r="J514" s="363">
        <v>0</v>
      </c>
      <c r="K514" s="363">
        <v>0</v>
      </c>
      <c r="L514" s="342">
        <v>0</v>
      </c>
      <c r="M514" s="344">
        <v>0</v>
      </c>
      <c r="N514" s="342">
        <v>0</v>
      </c>
      <c r="O514" s="344">
        <f t="shared" si="248"/>
        <v>0</v>
      </c>
      <c r="P514" s="1203"/>
    </row>
    <row r="515" spans="1:16" ht="15.75" customHeight="1">
      <c r="A515" s="1276"/>
      <c r="B515" s="1237"/>
      <c r="C515" s="1181"/>
      <c r="D515" s="1184"/>
      <c r="E515" s="1187"/>
      <c r="F515" s="1217"/>
      <c r="G515" s="1091" t="s">
        <v>22</v>
      </c>
      <c r="H515" s="362">
        <v>0</v>
      </c>
      <c r="I515" s="349">
        <v>0</v>
      </c>
      <c r="J515" s="363">
        <v>0</v>
      </c>
      <c r="K515" s="363">
        <v>0</v>
      </c>
      <c r="L515" s="342">
        <v>0</v>
      </c>
      <c r="M515" s="344">
        <v>0</v>
      </c>
      <c r="N515" s="342">
        <v>0</v>
      </c>
      <c r="O515" s="344">
        <v>0</v>
      </c>
      <c r="P515" s="1203"/>
    </row>
    <row r="516" spans="1:16" ht="15.75" customHeight="1">
      <c r="A516" s="1277"/>
      <c r="B516" s="1238"/>
      <c r="C516" s="1182"/>
      <c r="D516" s="1185"/>
      <c r="E516" s="1188"/>
      <c r="F516" s="1239"/>
      <c r="G516" s="1091" t="s">
        <v>23</v>
      </c>
      <c r="H516" s="362">
        <v>0</v>
      </c>
      <c r="I516" s="349">
        <v>0</v>
      </c>
      <c r="J516" s="363">
        <v>0</v>
      </c>
      <c r="K516" s="363">
        <v>0</v>
      </c>
      <c r="L516" s="348">
        <v>0</v>
      </c>
      <c r="M516" s="350">
        <f t="shared" ref="M516:M520" si="250">J516-H516</f>
        <v>0</v>
      </c>
      <c r="N516" s="348">
        <v>0</v>
      </c>
      <c r="O516" s="350">
        <f t="shared" ref="O516:O520" si="251">K516-H516</f>
        <v>0</v>
      </c>
      <c r="P516" s="1204"/>
    </row>
    <row r="517" spans="1:16" ht="27" customHeight="1">
      <c r="A517" s="1174"/>
      <c r="B517" s="1177" t="s">
        <v>1244</v>
      </c>
      <c r="C517" s="1180" t="s">
        <v>19</v>
      </c>
      <c r="D517" s="1183">
        <v>43891</v>
      </c>
      <c r="E517" s="1186">
        <v>44074</v>
      </c>
      <c r="F517" s="1189" t="s">
        <v>1459</v>
      </c>
      <c r="G517" s="59" t="s">
        <v>20</v>
      </c>
      <c r="H517" s="234">
        <f t="shared" ref="H517:K517" si="252">H518+H519+H520</f>
        <v>3582.5</v>
      </c>
      <c r="I517" s="53">
        <f t="shared" si="252"/>
        <v>3582.5</v>
      </c>
      <c r="J517" s="3">
        <f t="shared" si="252"/>
        <v>3582.5</v>
      </c>
      <c r="K517" s="3">
        <f t="shared" si="252"/>
        <v>3582.5</v>
      </c>
      <c r="L517" s="271">
        <f t="shared" ref="L517:L519" si="253">J517/H517*100</f>
        <v>100</v>
      </c>
      <c r="M517" s="341">
        <f t="shared" si="250"/>
        <v>0</v>
      </c>
      <c r="N517" s="271">
        <f t="shared" ref="N517:N519" si="254">K517/H517*100</f>
        <v>100</v>
      </c>
      <c r="O517" s="341">
        <f t="shared" si="251"/>
        <v>0</v>
      </c>
      <c r="P517" s="1223" t="s">
        <v>1460</v>
      </c>
    </row>
    <row r="518" spans="1:16" ht="25.5" customHeight="1">
      <c r="A518" s="1175"/>
      <c r="B518" s="1178"/>
      <c r="C518" s="1181"/>
      <c r="D518" s="1184"/>
      <c r="E518" s="1187"/>
      <c r="F518" s="1190"/>
      <c r="G518" s="1091" t="s">
        <v>21</v>
      </c>
      <c r="H518" s="903">
        <v>179.1</v>
      </c>
      <c r="I518" s="904">
        <v>179.1</v>
      </c>
      <c r="J518" s="905">
        <v>179.1</v>
      </c>
      <c r="K518" s="905">
        <v>179.1</v>
      </c>
      <c r="L518" s="272">
        <f t="shared" si="253"/>
        <v>100</v>
      </c>
      <c r="M518" s="344">
        <f t="shared" si="250"/>
        <v>0</v>
      </c>
      <c r="N518" s="272">
        <f t="shared" si="254"/>
        <v>100</v>
      </c>
      <c r="O518" s="344">
        <f t="shared" si="251"/>
        <v>0</v>
      </c>
      <c r="P518" s="1224"/>
    </row>
    <row r="519" spans="1:16" ht="25.5" customHeight="1">
      <c r="A519" s="1175"/>
      <c r="B519" s="1178"/>
      <c r="C519" s="1181"/>
      <c r="D519" s="1184"/>
      <c r="E519" s="1187"/>
      <c r="F519" s="1190"/>
      <c r="G519" s="1091" t="s">
        <v>22</v>
      </c>
      <c r="H519" s="903">
        <v>3403.4</v>
      </c>
      <c r="I519" s="904">
        <v>3403.4</v>
      </c>
      <c r="J519" s="905">
        <v>3403.4</v>
      </c>
      <c r="K519" s="905">
        <v>3403.4</v>
      </c>
      <c r="L519" s="272">
        <f t="shared" si="253"/>
        <v>100</v>
      </c>
      <c r="M519" s="344">
        <f t="shared" si="250"/>
        <v>0</v>
      </c>
      <c r="N519" s="272">
        <f t="shared" si="254"/>
        <v>100</v>
      </c>
      <c r="O519" s="344">
        <f t="shared" si="251"/>
        <v>0</v>
      </c>
      <c r="P519" s="1224"/>
    </row>
    <row r="520" spans="1:16" ht="25.5" customHeight="1">
      <c r="A520" s="1176"/>
      <c r="B520" s="1179"/>
      <c r="C520" s="1182"/>
      <c r="D520" s="1185"/>
      <c r="E520" s="1188"/>
      <c r="F520" s="1191"/>
      <c r="G520" s="1091" t="s">
        <v>23</v>
      </c>
      <c r="H520" s="364">
        <v>0</v>
      </c>
      <c r="I520" s="343">
        <v>0</v>
      </c>
      <c r="J520" s="351">
        <v>0</v>
      </c>
      <c r="K520" s="351">
        <v>0</v>
      </c>
      <c r="L520" s="342">
        <v>0</v>
      </c>
      <c r="M520" s="344">
        <f t="shared" si="250"/>
        <v>0</v>
      </c>
      <c r="N520" s="342">
        <v>0</v>
      </c>
      <c r="O520" s="344">
        <f t="shared" si="251"/>
        <v>0</v>
      </c>
      <c r="P520" s="1225"/>
    </row>
    <row r="521" spans="1:16" ht="25.5" customHeight="1">
      <c r="A521" s="1174"/>
      <c r="B521" s="1177" t="s">
        <v>1245</v>
      </c>
      <c r="C521" s="1180" t="s">
        <v>19</v>
      </c>
      <c r="D521" s="1183">
        <v>43891</v>
      </c>
      <c r="E521" s="1186">
        <v>43951</v>
      </c>
      <c r="F521" s="1189" t="s">
        <v>1461</v>
      </c>
      <c r="G521" s="59" t="s">
        <v>20</v>
      </c>
      <c r="H521" s="234">
        <f t="shared" ref="H521:K521" si="255">H522+H523+H524</f>
        <v>228.6</v>
      </c>
      <c r="I521" s="53">
        <f t="shared" si="255"/>
        <v>228.6</v>
      </c>
      <c r="J521" s="3">
        <f t="shared" si="255"/>
        <v>228.6</v>
      </c>
      <c r="K521" s="3">
        <f t="shared" si="255"/>
        <v>228.6</v>
      </c>
      <c r="L521" s="271">
        <f t="shared" ref="L521:L523" si="256">J521/H521*100</f>
        <v>100</v>
      </c>
      <c r="M521" s="341">
        <f t="shared" ref="M521:M524" si="257">J521-H521</f>
        <v>0</v>
      </c>
      <c r="N521" s="271">
        <f t="shared" ref="N521:N523" si="258">K521/H521*100</f>
        <v>100</v>
      </c>
      <c r="O521" s="341">
        <f t="shared" ref="O521:O524" si="259">K521-H521</f>
        <v>0</v>
      </c>
      <c r="P521" s="1223" t="s">
        <v>1462</v>
      </c>
    </row>
    <row r="522" spans="1:16" ht="25.5" customHeight="1">
      <c r="A522" s="1175"/>
      <c r="B522" s="1178"/>
      <c r="C522" s="1181"/>
      <c r="D522" s="1184"/>
      <c r="E522" s="1187"/>
      <c r="F522" s="1190"/>
      <c r="G522" s="1091" t="s">
        <v>21</v>
      </c>
      <c r="H522" s="903">
        <v>11.4</v>
      </c>
      <c r="I522" s="904">
        <v>11.4</v>
      </c>
      <c r="J522" s="905">
        <v>11.4</v>
      </c>
      <c r="K522" s="905">
        <v>11.4</v>
      </c>
      <c r="L522" s="272">
        <f t="shared" si="256"/>
        <v>100</v>
      </c>
      <c r="M522" s="344">
        <f t="shared" si="257"/>
        <v>0</v>
      </c>
      <c r="N522" s="272">
        <f t="shared" si="258"/>
        <v>100</v>
      </c>
      <c r="O522" s="344">
        <f t="shared" si="259"/>
        <v>0</v>
      </c>
      <c r="P522" s="1224"/>
    </row>
    <row r="523" spans="1:16" ht="25.5" customHeight="1">
      <c r="A523" s="1175"/>
      <c r="B523" s="1178"/>
      <c r="C523" s="1181"/>
      <c r="D523" s="1184"/>
      <c r="E523" s="1187"/>
      <c r="F523" s="1190"/>
      <c r="G523" s="1091" t="s">
        <v>22</v>
      </c>
      <c r="H523" s="903">
        <v>217.2</v>
      </c>
      <c r="I523" s="904">
        <v>217.2</v>
      </c>
      <c r="J523" s="905">
        <v>217.2</v>
      </c>
      <c r="K523" s="905">
        <v>217.2</v>
      </c>
      <c r="L523" s="272">
        <f t="shared" si="256"/>
        <v>100</v>
      </c>
      <c r="M523" s="344">
        <f t="shared" si="257"/>
        <v>0</v>
      </c>
      <c r="N523" s="272">
        <f t="shared" si="258"/>
        <v>100</v>
      </c>
      <c r="O523" s="344">
        <f t="shared" si="259"/>
        <v>0</v>
      </c>
      <c r="P523" s="1224"/>
    </row>
    <row r="524" spans="1:16" ht="25.5" customHeight="1">
      <c r="A524" s="1176"/>
      <c r="B524" s="1179"/>
      <c r="C524" s="1182"/>
      <c r="D524" s="1185"/>
      <c r="E524" s="1188"/>
      <c r="F524" s="1191"/>
      <c r="G524" s="1091" t="s">
        <v>23</v>
      </c>
      <c r="H524" s="364">
        <v>0</v>
      </c>
      <c r="I524" s="343">
        <v>0</v>
      </c>
      <c r="J524" s="351">
        <v>0</v>
      </c>
      <c r="K524" s="351">
        <v>0</v>
      </c>
      <c r="L524" s="342">
        <v>0</v>
      </c>
      <c r="M524" s="344">
        <f t="shared" si="257"/>
        <v>0</v>
      </c>
      <c r="N524" s="342">
        <v>0</v>
      </c>
      <c r="O524" s="344">
        <f t="shared" si="259"/>
        <v>0</v>
      </c>
      <c r="P524" s="1225"/>
    </row>
    <row r="525" spans="1:16" ht="38.25" customHeight="1">
      <c r="A525" s="1174"/>
      <c r="B525" s="1177" t="s">
        <v>1246</v>
      </c>
      <c r="C525" s="1180" t="s">
        <v>19</v>
      </c>
      <c r="D525" s="1183">
        <v>44013</v>
      </c>
      <c r="E525" s="1186">
        <v>44043</v>
      </c>
      <c r="F525" s="1189" t="s">
        <v>1463</v>
      </c>
      <c r="G525" s="59" t="s">
        <v>20</v>
      </c>
      <c r="H525" s="234">
        <f t="shared" ref="H525:K525" si="260">H526+H527+H528</f>
        <v>213.6</v>
      </c>
      <c r="I525" s="53">
        <f t="shared" si="260"/>
        <v>213.6</v>
      </c>
      <c r="J525" s="3">
        <f t="shared" si="260"/>
        <v>213.6</v>
      </c>
      <c r="K525" s="3">
        <f t="shared" si="260"/>
        <v>213.6</v>
      </c>
      <c r="L525" s="271">
        <f t="shared" ref="L525:L527" si="261">J525/H525*100</f>
        <v>100</v>
      </c>
      <c r="M525" s="341">
        <f t="shared" ref="M525:M528" si="262">J525-H525</f>
        <v>0</v>
      </c>
      <c r="N525" s="271">
        <f t="shared" ref="N525:N527" si="263">K525/H525*100</f>
        <v>100</v>
      </c>
      <c r="O525" s="341">
        <f t="shared" ref="O525:O528" si="264">K525-H525</f>
        <v>0</v>
      </c>
      <c r="P525" s="1223" t="s">
        <v>1464</v>
      </c>
    </row>
    <row r="526" spans="1:16" ht="25.5" customHeight="1">
      <c r="A526" s="1175"/>
      <c r="B526" s="1178"/>
      <c r="C526" s="1181"/>
      <c r="D526" s="1184"/>
      <c r="E526" s="1187"/>
      <c r="F526" s="1190"/>
      <c r="G526" s="1091" t="s">
        <v>21</v>
      </c>
      <c r="H526" s="903">
        <v>10.7</v>
      </c>
      <c r="I526" s="904">
        <v>10.7</v>
      </c>
      <c r="J526" s="905">
        <v>10.7</v>
      </c>
      <c r="K526" s="905">
        <v>10.7</v>
      </c>
      <c r="L526" s="272">
        <f t="shared" si="261"/>
        <v>100</v>
      </c>
      <c r="M526" s="344">
        <f t="shared" si="262"/>
        <v>0</v>
      </c>
      <c r="N526" s="272">
        <f t="shared" si="263"/>
        <v>100</v>
      </c>
      <c r="O526" s="344">
        <f t="shared" si="264"/>
        <v>0</v>
      </c>
      <c r="P526" s="1224"/>
    </row>
    <row r="527" spans="1:16" ht="25.5" customHeight="1">
      <c r="A527" s="1175"/>
      <c r="B527" s="1178"/>
      <c r="C527" s="1181"/>
      <c r="D527" s="1184"/>
      <c r="E527" s="1187"/>
      <c r="F527" s="1190"/>
      <c r="G527" s="1091" t="s">
        <v>22</v>
      </c>
      <c r="H527" s="903">
        <v>202.9</v>
      </c>
      <c r="I527" s="904">
        <v>202.9</v>
      </c>
      <c r="J527" s="905">
        <v>202.9</v>
      </c>
      <c r="K527" s="905">
        <v>202.9</v>
      </c>
      <c r="L527" s="272">
        <f t="shared" si="261"/>
        <v>100</v>
      </c>
      <c r="M527" s="344">
        <f t="shared" si="262"/>
        <v>0</v>
      </c>
      <c r="N527" s="272">
        <f t="shared" si="263"/>
        <v>100</v>
      </c>
      <c r="O527" s="344">
        <f t="shared" si="264"/>
        <v>0</v>
      </c>
      <c r="P527" s="1224"/>
    </row>
    <row r="528" spans="1:16" ht="25.5" customHeight="1">
      <c r="A528" s="1176"/>
      <c r="B528" s="1179"/>
      <c r="C528" s="1182"/>
      <c r="D528" s="1185"/>
      <c r="E528" s="1188"/>
      <c r="F528" s="1191"/>
      <c r="G528" s="1091" t="s">
        <v>23</v>
      </c>
      <c r="H528" s="364">
        <v>0</v>
      </c>
      <c r="I528" s="343">
        <v>0</v>
      </c>
      <c r="J528" s="351">
        <v>0</v>
      </c>
      <c r="K528" s="351">
        <v>0</v>
      </c>
      <c r="L528" s="342">
        <v>0</v>
      </c>
      <c r="M528" s="344">
        <f t="shared" si="262"/>
        <v>0</v>
      </c>
      <c r="N528" s="342">
        <v>0</v>
      </c>
      <c r="O528" s="344">
        <f t="shared" si="264"/>
        <v>0</v>
      </c>
      <c r="P528" s="1225"/>
    </row>
    <row r="529" spans="1:16" ht="25.5" customHeight="1">
      <c r="A529" s="1174"/>
      <c r="B529" s="1177" t="s">
        <v>1248</v>
      </c>
      <c r="C529" s="1180" t="s">
        <v>19</v>
      </c>
      <c r="D529" s="1183">
        <v>43922</v>
      </c>
      <c r="E529" s="1186">
        <v>43951</v>
      </c>
      <c r="F529" s="1189" t="s">
        <v>1465</v>
      </c>
      <c r="G529" s="59" t="s">
        <v>20</v>
      </c>
      <c r="H529" s="234">
        <f t="shared" ref="H529:K529" si="265">H530+H531+H532</f>
        <v>127.2</v>
      </c>
      <c r="I529" s="53">
        <f t="shared" si="265"/>
        <v>127.2</v>
      </c>
      <c r="J529" s="3">
        <f t="shared" si="265"/>
        <v>127.2</v>
      </c>
      <c r="K529" s="3">
        <f t="shared" si="265"/>
        <v>127.2</v>
      </c>
      <c r="L529" s="271">
        <f t="shared" ref="L529:L530" si="266">J529/H529*100</f>
        <v>100</v>
      </c>
      <c r="M529" s="341">
        <f t="shared" ref="M529:M532" si="267">J529-H529</f>
        <v>0</v>
      </c>
      <c r="N529" s="271">
        <f t="shared" ref="N529:N530" si="268">K529/H529*100</f>
        <v>100</v>
      </c>
      <c r="O529" s="341">
        <f t="shared" ref="O529:O532" si="269">K529-H529</f>
        <v>0</v>
      </c>
      <c r="P529" s="1223" t="s">
        <v>1466</v>
      </c>
    </row>
    <row r="530" spans="1:16" ht="25.5" customHeight="1">
      <c r="A530" s="1175"/>
      <c r="B530" s="1178"/>
      <c r="C530" s="1181"/>
      <c r="D530" s="1184"/>
      <c r="E530" s="1187"/>
      <c r="F530" s="1190"/>
      <c r="G530" s="1091" t="s">
        <v>21</v>
      </c>
      <c r="H530" s="903">
        <v>127.2</v>
      </c>
      <c r="I530" s="904">
        <v>127.2</v>
      </c>
      <c r="J530" s="905">
        <v>127.2</v>
      </c>
      <c r="K530" s="905">
        <v>127.2</v>
      </c>
      <c r="L530" s="272">
        <f t="shared" si="266"/>
        <v>100</v>
      </c>
      <c r="M530" s="344">
        <f t="shared" si="267"/>
        <v>0</v>
      </c>
      <c r="N530" s="272">
        <f t="shared" si="268"/>
        <v>100</v>
      </c>
      <c r="O530" s="344">
        <f t="shared" si="269"/>
        <v>0</v>
      </c>
      <c r="P530" s="1224"/>
    </row>
    <row r="531" spans="1:16" ht="25.5" customHeight="1">
      <c r="A531" s="1175"/>
      <c r="B531" s="1178"/>
      <c r="C531" s="1181"/>
      <c r="D531" s="1184"/>
      <c r="E531" s="1187"/>
      <c r="F531" s="1190"/>
      <c r="G531" s="1091" t="s">
        <v>22</v>
      </c>
      <c r="H531" s="364">
        <v>0</v>
      </c>
      <c r="I531" s="343">
        <v>0</v>
      </c>
      <c r="J531" s="351">
        <v>0</v>
      </c>
      <c r="K531" s="351">
        <v>0</v>
      </c>
      <c r="L531" s="342">
        <v>0</v>
      </c>
      <c r="M531" s="344">
        <f t="shared" si="267"/>
        <v>0</v>
      </c>
      <c r="N531" s="342">
        <v>0</v>
      </c>
      <c r="O531" s="344">
        <f t="shared" si="269"/>
        <v>0</v>
      </c>
      <c r="P531" s="1224"/>
    </row>
    <row r="532" spans="1:16" ht="25.5" customHeight="1">
      <c r="A532" s="1176"/>
      <c r="B532" s="1179"/>
      <c r="C532" s="1182"/>
      <c r="D532" s="1185"/>
      <c r="E532" s="1188"/>
      <c r="F532" s="1191"/>
      <c r="G532" s="1091" t="s">
        <v>23</v>
      </c>
      <c r="H532" s="364">
        <v>0</v>
      </c>
      <c r="I532" s="343">
        <v>0</v>
      </c>
      <c r="J532" s="351">
        <v>0</v>
      </c>
      <c r="K532" s="351">
        <v>0</v>
      </c>
      <c r="L532" s="342">
        <v>0</v>
      </c>
      <c r="M532" s="344">
        <f t="shared" si="267"/>
        <v>0</v>
      </c>
      <c r="N532" s="342">
        <v>0</v>
      </c>
      <c r="O532" s="344">
        <f t="shared" si="269"/>
        <v>0</v>
      </c>
      <c r="P532" s="1225"/>
    </row>
    <row r="533" spans="1:16" ht="25.5" customHeight="1">
      <c r="A533" s="1174"/>
      <c r="B533" s="1177" t="s">
        <v>1247</v>
      </c>
      <c r="C533" s="1180" t="s">
        <v>19</v>
      </c>
      <c r="D533" s="1183">
        <v>43891</v>
      </c>
      <c r="E533" s="1186">
        <v>43951</v>
      </c>
      <c r="F533" s="1189" t="s">
        <v>1467</v>
      </c>
      <c r="G533" s="59" t="s">
        <v>20</v>
      </c>
      <c r="H533" s="234">
        <f t="shared" ref="H533:K533" si="270">H534+H535+H536</f>
        <v>570</v>
      </c>
      <c r="I533" s="53">
        <f t="shared" si="270"/>
        <v>570</v>
      </c>
      <c r="J533" s="3">
        <f t="shared" si="270"/>
        <v>570</v>
      </c>
      <c r="K533" s="3">
        <f t="shared" si="270"/>
        <v>570</v>
      </c>
      <c r="L533" s="271">
        <f t="shared" ref="L533:L534" si="271">J533/H533*100</f>
        <v>100</v>
      </c>
      <c r="M533" s="341">
        <f t="shared" ref="M533:M536" si="272">J533-H533</f>
        <v>0</v>
      </c>
      <c r="N533" s="271">
        <f t="shared" ref="N533:N534" si="273">K533/H533*100</f>
        <v>100</v>
      </c>
      <c r="O533" s="341">
        <f t="shared" ref="O533:O536" si="274">K533-H533</f>
        <v>0</v>
      </c>
      <c r="P533" s="1223" t="s">
        <v>1468</v>
      </c>
    </row>
    <row r="534" spans="1:16" ht="25.5" customHeight="1">
      <c r="A534" s="1175"/>
      <c r="B534" s="1178"/>
      <c r="C534" s="1181"/>
      <c r="D534" s="1184"/>
      <c r="E534" s="1187"/>
      <c r="F534" s="1190"/>
      <c r="G534" s="1152" t="s">
        <v>21</v>
      </c>
      <c r="H534" s="903">
        <v>570</v>
      </c>
      <c r="I534" s="904">
        <v>570</v>
      </c>
      <c r="J534" s="905">
        <v>570</v>
      </c>
      <c r="K534" s="905">
        <v>570</v>
      </c>
      <c r="L534" s="272">
        <f t="shared" si="271"/>
        <v>100</v>
      </c>
      <c r="M534" s="344">
        <f t="shared" si="272"/>
        <v>0</v>
      </c>
      <c r="N534" s="272">
        <f t="shared" si="273"/>
        <v>100</v>
      </c>
      <c r="O534" s="344">
        <f t="shared" si="274"/>
        <v>0</v>
      </c>
      <c r="P534" s="1224"/>
    </row>
    <row r="535" spans="1:16" ht="25.5" customHeight="1">
      <c r="A535" s="1175"/>
      <c r="B535" s="1178"/>
      <c r="C535" s="1181"/>
      <c r="D535" s="1184"/>
      <c r="E535" s="1187"/>
      <c r="F535" s="1190"/>
      <c r="G535" s="1152" t="s">
        <v>22</v>
      </c>
      <c r="H535" s="364">
        <v>0</v>
      </c>
      <c r="I535" s="343">
        <v>0</v>
      </c>
      <c r="J535" s="351">
        <v>0</v>
      </c>
      <c r="K535" s="351">
        <v>0</v>
      </c>
      <c r="L535" s="342">
        <v>0</v>
      </c>
      <c r="M535" s="344">
        <f t="shared" si="272"/>
        <v>0</v>
      </c>
      <c r="N535" s="342">
        <v>0</v>
      </c>
      <c r="O535" s="344">
        <f t="shared" si="274"/>
        <v>0</v>
      </c>
      <c r="P535" s="1224"/>
    </row>
    <row r="536" spans="1:16" ht="25.5" customHeight="1">
      <c r="A536" s="1176"/>
      <c r="B536" s="1179"/>
      <c r="C536" s="1182"/>
      <c r="D536" s="1185"/>
      <c r="E536" s="1188"/>
      <c r="F536" s="1191"/>
      <c r="G536" s="1152" t="s">
        <v>23</v>
      </c>
      <c r="H536" s="364">
        <v>0</v>
      </c>
      <c r="I536" s="343">
        <v>0</v>
      </c>
      <c r="J536" s="351">
        <v>0</v>
      </c>
      <c r="K536" s="351">
        <v>0</v>
      </c>
      <c r="L536" s="342">
        <v>0</v>
      </c>
      <c r="M536" s="344">
        <f t="shared" si="272"/>
        <v>0</v>
      </c>
      <c r="N536" s="342">
        <v>0</v>
      </c>
      <c r="O536" s="344">
        <f t="shared" si="274"/>
        <v>0</v>
      </c>
      <c r="P536" s="1225"/>
    </row>
    <row r="537" spans="1:16" ht="25.5" customHeight="1">
      <c r="A537" s="1174"/>
      <c r="B537" s="1177" t="s">
        <v>1249</v>
      </c>
      <c r="C537" s="1180" t="s">
        <v>19</v>
      </c>
      <c r="D537" s="1183">
        <v>43831</v>
      </c>
      <c r="E537" s="1186">
        <v>43890</v>
      </c>
      <c r="F537" s="1189" t="s">
        <v>1469</v>
      </c>
      <c r="G537" s="59" t="s">
        <v>20</v>
      </c>
      <c r="H537" s="234">
        <f t="shared" ref="H537:K537" si="275">H538+H539+H540</f>
        <v>150</v>
      </c>
      <c r="I537" s="53">
        <f t="shared" si="275"/>
        <v>150</v>
      </c>
      <c r="J537" s="3">
        <f t="shared" si="275"/>
        <v>150</v>
      </c>
      <c r="K537" s="3">
        <f t="shared" si="275"/>
        <v>150</v>
      </c>
      <c r="L537" s="271">
        <f t="shared" ref="L537:L538" si="276">J537/H537*100</f>
        <v>100</v>
      </c>
      <c r="M537" s="341">
        <f t="shared" ref="M537:M540" si="277">J537-H537</f>
        <v>0</v>
      </c>
      <c r="N537" s="271">
        <f t="shared" ref="N537:N538" si="278">K537/H537*100</f>
        <v>100</v>
      </c>
      <c r="O537" s="341">
        <f t="shared" ref="O537:O540" si="279">K537-H537</f>
        <v>0</v>
      </c>
      <c r="P537" s="1223" t="s">
        <v>1470</v>
      </c>
    </row>
    <row r="538" spans="1:16" ht="25.5" customHeight="1">
      <c r="A538" s="1175"/>
      <c r="B538" s="1178"/>
      <c r="C538" s="1181"/>
      <c r="D538" s="1184"/>
      <c r="E538" s="1187"/>
      <c r="F538" s="1190"/>
      <c r="G538" s="1152" t="s">
        <v>21</v>
      </c>
      <c r="H538" s="903">
        <v>150</v>
      </c>
      <c r="I538" s="904">
        <v>150</v>
      </c>
      <c r="J538" s="905">
        <v>150</v>
      </c>
      <c r="K538" s="905">
        <v>150</v>
      </c>
      <c r="L538" s="272">
        <f t="shared" si="276"/>
        <v>100</v>
      </c>
      <c r="M538" s="344">
        <f t="shared" si="277"/>
        <v>0</v>
      </c>
      <c r="N538" s="272">
        <f t="shared" si="278"/>
        <v>100</v>
      </c>
      <c r="O538" s="344">
        <f t="shared" si="279"/>
        <v>0</v>
      </c>
      <c r="P538" s="1224"/>
    </row>
    <row r="539" spans="1:16" ht="25.5" customHeight="1">
      <c r="A539" s="1175"/>
      <c r="B539" s="1178"/>
      <c r="C539" s="1181"/>
      <c r="D539" s="1184"/>
      <c r="E539" s="1187"/>
      <c r="F539" s="1190"/>
      <c r="G539" s="1152" t="s">
        <v>22</v>
      </c>
      <c r="H539" s="364">
        <v>0</v>
      </c>
      <c r="I539" s="343">
        <v>0</v>
      </c>
      <c r="J539" s="351">
        <v>0</v>
      </c>
      <c r="K539" s="351">
        <v>0</v>
      </c>
      <c r="L539" s="342">
        <v>0</v>
      </c>
      <c r="M539" s="344">
        <f t="shared" si="277"/>
        <v>0</v>
      </c>
      <c r="N539" s="342">
        <v>0</v>
      </c>
      <c r="O539" s="344">
        <f t="shared" si="279"/>
        <v>0</v>
      </c>
      <c r="P539" s="1224"/>
    </row>
    <row r="540" spans="1:16" ht="25.5" customHeight="1">
      <c r="A540" s="1176"/>
      <c r="B540" s="1179"/>
      <c r="C540" s="1182"/>
      <c r="D540" s="1185"/>
      <c r="E540" s="1188"/>
      <c r="F540" s="1191"/>
      <c r="G540" s="1152" t="s">
        <v>23</v>
      </c>
      <c r="H540" s="364">
        <v>0</v>
      </c>
      <c r="I540" s="343">
        <v>0</v>
      </c>
      <c r="J540" s="351">
        <v>0</v>
      </c>
      <c r="K540" s="351">
        <v>0</v>
      </c>
      <c r="L540" s="342">
        <v>0</v>
      </c>
      <c r="M540" s="344">
        <f t="shared" si="277"/>
        <v>0</v>
      </c>
      <c r="N540" s="342">
        <v>0</v>
      </c>
      <c r="O540" s="344">
        <f t="shared" si="279"/>
        <v>0</v>
      </c>
      <c r="P540" s="1225"/>
    </row>
    <row r="541" spans="1:16" ht="22.5" customHeight="1">
      <c r="A541" s="1174"/>
      <c r="B541" s="1177" t="s">
        <v>1250</v>
      </c>
      <c r="C541" s="1180" t="s">
        <v>19</v>
      </c>
      <c r="D541" s="1183">
        <v>43891</v>
      </c>
      <c r="E541" s="1186">
        <v>43951</v>
      </c>
      <c r="F541" s="1189" t="s">
        <v>1472</v>
      </c>
      <c r="G541" s="59" t="s">
        <v>20</v>
      </c>
      <c r="H541" s="234">
        <f t="shared" ref="H541:K541" si="280">H542+H543+H544</f>
        <v>251.1</v>
      </c>
      <c r="I541" s="53">
        <f t="shared" si="280"/>
        <v>251.1</v>
      </c>
      <c r="J541" s="3">
        <f t="shared" si="280"/>
        <v>251.1</v>
      </c>
      <c r="K541" s="3">
        <f t="shared" si="280"/>
        <v>251.1</v>
      </c>
      <c r="L541" s="271">
        <f t="shared" ref="L541:L542" si="281">J541/H541*100</f>
        <v>100</v>
      </c>
      <c r="M541" s="341">
        <f t="shared" ref="M541:M548" si="282">J541-H541</f>
        <v>0</v>
      </c>
      <c r="N541" s="271">
        <f t="shared" ref="N541:N542" si="283">K541/H541*100</f>
        <v>100</v>
      </c>
      <c r="O541" s="341">
        <f t="shared" ref="O541:O548" si="284">K541-H541</f>
        <v>0</v>
      </c>
      <c r="P541" s="1223" t="s">
        <v>1471</v>
      </c>
    </row>
    <row r="542" spans="1:16" ht="18" customHeight="1">
      <c r="A542" s="1175"/>
      <c r="B542" s="1178"/>
      <c r="C542" s="1181"/>
      <c r="D542" s="1184"/>
      <c r="E542" s="1187"/>
      <c r="F542" s="1190"/>
      <c r="G542" s="1152" t="s">
        <v>21</v>
      </c>
      <c r="H542" s="903">
        <v>251.1</v>
      </c>
      <c r="I542" s="904">
        <v>251.1</v>
      </c>
      <c r="J542" s="905">
        <v>251.1</v>
      </c>
      <c r="K542" s="905">
        <v>251.1</v>
      </c>
      <c r="L542" s="272">
        <f t="shared" si="281"/>
        <v>100</v>
      </c>
      <c r="M542" s="344">
        <f t="shared" si="282"/>
        <v>0</v>
      </c>
      <c r="N542" s="272">
        <f t="shared" si="283"/>
        <v>100</v>
      </c>
      <c r="O542" s="344">
        <f t="shared" si="284"/>
        <v>0</v>
      </c>
      <c r="P542" s="1224"/>
    </row>
    <row r="543" spans="1:16" ht="18" customHeight="1">
      <c r="A543" s="1175"/>
      <c r="B543" s="1178"/>
      <c r="C543" s="1181"/>
      <c r="D543" s="1184"/>
      <c r="E543" s="1187"/>
      <c r="F543" s="1190"/>
      <c r="G543" s="1152" t="s">
        <v>22</v>
      </c>
      <c r="H543" s="364">
        <v>0</v>
      </c>
      <c r="I543" s="343">
        <v>0</v>
      </c>
      <c r="J543" s="351">
        <v>0</v>
      </c>
      <c r="K543" s="351">
        <v>0</v>
      </c>
      <c r="L543" s="342">
        <v>0</v>
      </c>
      <c r="M543" s="344">
        <f t="shared" si="282"/>
        <v>0</v>
      </c>
      <c r="N543" s="342">
        <v>0</v>
      </c>
      <c r="O543" s="344">
        <f t="shared" si="284"/>
        <v>0</v>
      </c>
      <c r="P543" s="1224"/>
    </row>
    <row r="544" spans="1:16" ht="18" customHeight="1">
      <c r="A544" s="1176"/>
      <c r="B544" s="1179"/>
      <c r="C544" s="1182"/>
      <c r="D544" s="1185"/>
      <c r="E544" s="1188"/>
      <c r="F544" s="1191"/>
      <c r="G544" s="1152" t="s">
        <v>23</v>
      </c>
      <c r="H544" s="364">
        <v>0</v>
      </c>
      <c r="I544" s="343">
        <v>0</v>
      </c>
      <c r="J544" s="351">
        <v>0</v>
      </c>
      <c r="K544" s="351">
        <v>0</v>
      </c>
      <c r="L544" s="342">
        <v>0</v>
      </c>
      <c r="M544" s="344">
        <f t="shared" si="282"/>
        <v>0</v>
      </c>
      <c r="N544" s="342">
        <v>0</v>
      </c>
      <c r="O544" s="344">
        <f t="shared" si="284"/>
        <v>0</v>
      </c>
      <c r="P544" s="1225"/>
    </row>
    <row r="545" spans="1:16" ht="21.75" customHeight="1">
      <c r="A545" s="1174"/>
      <c r="B545" s="1177" t="s">
        <v>1251</v>
      </c>
      <c r="C545" s="1180" t="s">
        <v>19</v>
      </c>
      <c r="D545" s="1183">
        <v>44105</v>
      </c>
      <c r="E545" s="1186">
        <v>44196</v>
      </c>
      <c r="F545" s="1189" t="s">
        <v>1473</v>
      </c>
      <c r="G545" s="59" t="s">
        <v>20</v>
      </c>
      <c r="H545" s="234">
        <f t="shared" ref="H545:K545" si="285">H546+H547+H548</f>
        <v>4626.1000000000004</v>
      </c>
      <c r="I545" s="53">
        <f t="shared" si="285"/>
        <v>10.3</v>
      </c>
      <c r="J545" s="3">
        <f t="shared" si="285"/>
        <v>10.3</v>
      </c>
      <c r="K545" s="3">
        <f t="shared" si="285"/>
        <v>10.3</v>
      </c>
      <c r="L545" s="271">
        <f t="shared" ref="L545:L546" si="286">J545/H545*100</f>
        <v>0.22264974816800326</v>
      </c>
      <c r="M545" s="31">
        <f t="shared" si="282"/>
        <v>-4615.8</v>
      </c>
      <c r="N545" s="271">
        <f t="shared" ref="N545:N546" si="287">K545/H545*100</f>
        <v>0.22264974816800326</v>
      </c>
      <c r="O545" s="31">
        <f t="shared" si="284"/>
        <v>-4615.8</v>
      </c>
      <c r="P545" s="1226"/>
    </row>
    <row r="546" spans="1:16" ht="19.5" customHeight="1">
      <c r="A546" s="1175"/>
      <c r="B546" s="1178"/>
      <c r="C546" s="1181"/>
      <c r="D546" s="1184"/>
      <c r="E546" s="1187"/>
      <c r="F546" s="1190"/>
      <c r="G546" s="1091" t="s">
        <v>21</v>
      </c>
      <c r="H546" s="903">
        <v>630.79999999999995</v>
      </c>
      <c r="I546" s="1155">
        <v>0</v>
      </c>
      <c r="J546" s="1156">
        <v>0</v>
      </c>
      <c r="K546" s="1156">
        <v>0</v>
      </c>
      <c r="L546" s="267">
        <f t="shared" si="286"/>
        <v>0</v>
      </c>
      <c r="M546" s="17">
        <f t="shared" si="282"/>
        <v>-630.79999999999995</v>
      </c>
      <c r="N546" s="267">
        <f t="shared" si="287"/>
        <v>0</v>
      </c>
      <c r="O546" s="17">
        <f t="shared" si="284"/>
        <v>-630.79999999999995</v>
      </c>
      <c r="P546" s="1227"/>
    </row>
    <row r="547" spans="1:16" ht="19.5" customHeight="1">
      <c r="A547" s="1175"/>
      <c r="B547" s="1178"/>
      <c r="C547" s="1181"/>
      <c r="D547" s="1184"/>
      <c r="E547" s="1187"/>
      <c r="F547" s="1190"/>
      <c r="G547" s="1091" t="s">
        <v>22</v>
      </c>
      <c r="H547" s="903">
        <v>3995.3</v>
      </c>
      <c r="I547" s="904">
        <v>10.3</v>
      </c>
      <c r="J547" s="905">
        <v>10.3</v>
      </c>
      <c r="K547" s="905">
        <v>10.3</v>
      </c>
      <c r="L547" s="272">
        <f t="shared" ref="L547" si="288">J547/H547*100</f>
        <v>0.25780291842915426</v>
      </c>
      <c r="M547" s="17">
        <f t="shared" ref="M547" si="289">J547-H547</f>
        <v>-3985</v>
      </c>
      <c r="N547" s="272">
        <f t="shared" ref="N547" si="290">K547/H547*100</f>
        <v>0.25780291842915426</v>
      </c>
      <c r="O547" s="17">
        <f t="shared" ref="O547" si="291">K547-H547</f>
        <v>-3985</v>
      </c>
      <c r="P547" s="1227"/>
    </row>
    <row r="548" spans="1:16" ht="19.5" customHeight="1">
      <c r="A548" s="1176"/>
      <c r="B548" s="1179"/>
      <c r="C548" s="1182"/>
      <c r="D548" s="1185"/>
      <c r="E548" s="1188"/>
      <c r="F548" s="1191"/>
      <c r="G548" s="1091" t="s">
        <v>23</v>
      </c>
      <c r="H548" s="364">
        <v>0</v>
      </c>
      <c r="I548" s="343">
        <v>0</v>
      </c>
      <c r="J548" s="351">
        <v>0</v>
      </c>
      <c r="K548" s="351">
        <v>0</v>
      </c>
      <c r="L548" s="342">
        <v>0</v>
      </c>
      <c r="M548" s="344">
        <f t="shared" si="282"/>
        <v>0</v>
      </c>
      <c r="N548" s="342">
        <v>0</v>
      </c>
      <c r="O548" s="344">
        <f t="shared" si="284"/>
        <v>0</v>
      </c>
      <c r="P548" s="1228"/>
    </row>
    <row r="549" spans="1:16" ht="25.5" customHeight="1">
      <c r="A549" s="1174"/>
      <c r="B549" s="1177" t="s">
        <v>1252</v>
      </c>
      <c r="C549" s="1180" t="s">
        <v>19</v>
      </c>
      <c r="D549" s="1183">
        <v>43891</v>
      </c>
      <c r="E549" s="1186">
        <v>43951</v>
      </c>
      <c r="F549" s="1189" t="s">
        <v>1474</v>
      </c>
      <c r="G549" s="59" t="s">
        <v>20</v>
      </c>
      <c r="H549" s="234">
        <f t="shared" ref="H549:K549" si="292">H550+H551+H552</f>
        <v>1406.3999999999999</v>
      </c>
      <c r="I549" s="53">
        <f t="shared" si="292"/>
        <v>1406.3999999999999</v>
      </c>
      <c r="J549" s="3">
        <f t="shared" si="292"/>
        <v>1406.3999999999999</v>
      </c>
      <c r="K549" s="3">
        <f t="shared" si="292"/>
        <v>1406.3999999999999</v>
      </c>
      <c r="L549" s="271">
        <f t="shared" ref="L549:L551" si="293">J549/H549*100</f>
        <v>100</v>
      </c>
      <c r="M549" s="341">
        <f t="shared" ref="M549:M552" si="294">J549-H549</f>
        <v>0</v>
      </c>
      <c r="N549" s="271">
        <f t="shared" ref="N549:N551" si="295">K549/H549*100</f>
        <v>100</v>
      </c>
      <c r="O549" s="341">
        <f t="shared" ref="O549:O552" si="296">K549-H549</f>
        <v>0</v>
      </c>
      <c r="P549" s="1219" t="s">
        <v>1475</v>
      </c>
    </row>
    <row r="550" spans="1:16" ht="18" customHeight="1">
      <c r="A550" s="1175"/>
      <c r="B550" s="1178"/>
      <c r="C550" s="1181"/>
      <c r="D550" s="1184"/>
      <c r="E550" s="1187"/>
      <c r="F550" s="1190"/>
      <c r="G550" s="1152" t="s">
        <v>21</v>
      </c>
      <c r="H550" s="903">
        <v>70.3</v>
      </c>
      <c r="I550" s="904">
        <v>70.3</v>
      </c>
      <c r="J550" s="905">
        <v>70.3</v>
      </c>
      <c r="K550" s="905">
        <v>70.3</v>
      </c>
      <c r="L550" s="272">
        <f t="shared" si="293"/>
        <v>100</v>
      </c>
      <c r="M550" s="344">
        <f t="shared" si="294"/>
        <v>0</v>
      </c>
      <c r="N550" s="272">
        <f t="shared" si="295"/>
        <v>100</v>
      </c>
      <c r="O550" s="344">
        <f t="shared" si="296"/>
        <v>0</v>
      </c>
      <c r="P550" s="1220"/>
    </row>
    <row r="551" spans="1:16" ht="18" customHeight="1">
      <c r="A551" s="1175"/>
      <c r="B551" s="1178"/>
      <c r="C551" s="1181"/>
      <c r="D551" s="1184"/>
      <c r="E551" s="1187"/>
      <c r="F551" s="1190"/>
      <c r="G551" s="1152" t="s">
        <v>22</v>
      </c>
      <c r="H551" s="903">
        <v>1336.1</v>
      </c>
      <c r="I551" s="904">
        <v>1336.1</v>
      </c>
      <c r="J551" s="905">
        <v>1336.1</v>
      </c>
      <c r="K551" s="905">
        <v>1336.1</v>
      </c>
      <c r="L551" s="272">
        <f t="shared" si="293"/>
        <v>100</v>
      </c>
      <c r="M551" s="344">
        <f t="shared" si="294"/>
        <v>0</v>
      </c>
      <c r="N551" s="272">
        <f t="shared" si="295"/>
        <v>100</v>
      </c>
      <c r="O551" s="344">
        <f t="shared" si="296"/>
        <v>0</v>
      </c>
      <c r="P551" s="1220"/>
    </row>
    <row r="552" spans="1:16" ht="18" customHeight="1">
      <c r="A552" s="1176"/>
      <c r="B552" s="1179"/>
      <c r="C552" s="1182"/>
      <c r="D552" s="1185"/>
      <c r="E552" s="1188"/>
      <c r="F552" s="1191"/>
      <c r="G552" s="1152" t="s">
        <v>23</v>
      </c>
      <c r="H552" s="364">
        <v>0</v>
      </c>
      <c r="I552" s="343">
        <v>0</v>
      </c>
      <c r="J552" s="351">
        <v>0</v>
      </c>
      <c r="K552" s="351">
        <v>0</v>
      </c>
      <c r="L552" s="342">
        <v>0</v>
      </c>
      <c r="M552" s="344">
        <f t="shared" si="294"/>
        <v>0</v>
      </c>
      <c r="N552" s="342">
        <v>0</v>
      </c>
      <c r="O552" s="344">
        <f t="shared" si="296"/>
        <v>0</v>
      </c>
      <c r="P552" s="1221"/>
    </row>
    <row r="553" spans="1:16" ht="25.5" customHeight="1">
      <c r="A553" s="1174"/>
      <c r="B553" s="1177" t="s">
        <v>1253</v>
      </c>
      <c r="C553" s="1180" t="s">
        <v>19</v>
      </c>
      <c r="D553" s="1183">
        <v>43983</v>
      </c>
      <c r="E553" s="1186">
        <v>44043</v>
      </c>
      <c r="F553" s="1189" t="s">
        <v>1478</v>
      </c>
      <c r="G553" s="59" t="s">
        <v>20</v>
      </c>
      <c r="H553" s="234">
        <f t="shared" ref="H553:K553" si="297">H554+H555+H556</f>
        <v>845.3</v>
      </c>
      <c r="I553" s="53">
        <f t="shared" si="297"/>
        <v>845.3</v>
      </c>
      <c r="J553" s="3">
        <f t="shared" si="297"/>
        <v>845.3</v>
      </c>
      <c r="K553" s="3">
        <f t="shared" si="297"/>
        <v>845.3</v>
      </c>
      <c r="L553" s="271">
        <f t="shared" ref="L553:L555" si="298">J553/H553*100</f>
        <v>100</v>
      </c>
      <c r="M553" s="341">
        <f t="shared" ref="M553:M556" si="299">J553-H553</f>
        <v>0</v>
      </c>
      <c r="N553" s="271">
        <f t="shared" ref="N553:N555" si="300">K553/H553*100</f>
        <v>100</v>
      </c>
      <c r="O553" s="341">
        <f t="shared" ref="O553:O556" si="301">K553-H553</f>
        <v>0</v>
      </c>
      <c r="P553" s="1223" t="s">
        <v>1476</v>
      </c>
    </row>
    <row r="554" spans="1:16" ht="20.25" customHeight="1">
      <c r="A554" s="1175"/>
      <c r="B554" s="1178"/>
      <c r="C554" s="1181"/>
      <c r="D554" s="1184"/>
      <c r="E554" s="1187"/>
      <c r="F554" s="1190"/>
      <c r="G554" s="1152" t="s">
        <v>21</v>
      </c>
      <c r="H554" s="903">
        <v>42.3</v>
      </c>
      <c r="I554" s="904">
        <v>42.3</v>
      </c>
      <c r="J554" s="905">
        <v>42.3</v>
      </c>
      <c r="K554" s="905">
        <v>42.3</v>
      </c>
      <c r="L554" s="272">
        <f t="shared" si="298"/>
        <v>100</v>
      </c>
      <c r="M554" s="344">
        <f t="shared" si="299"/>
        <v>0</v>
      </c>
      <c r="N554" s="272">
        <f t="shared" si="300"/>
        <v>100</v>
      </c>
      <c r="O554" s="344">
        <f t="shared" si="301"/>
        <v>0</v>
      </c>
      <c r="P554" s="1224"/>
    </row>
    <row r="555" spans="1:16" ht="20.25" customHeight="1">
      <c r="A555" s="1175"/>
      <c r="B555" s="1178"/>
      <c r="C555" s="1181"/>
      <c r="D555" s="1184"/>
      <c r="E555" s="1187"/>
      <c r="F555" s="1190"/>
      <c r="G555" s="1152" t="s">
        <v>22</v>
      </c>
      <c r="H555" s="903">
        <v>803</v>
      </c>
      <c r="I555" s="904">
        <v>803</v>
      </c>
      <c r="J555" s="905">
        <v>803</v>
      </c>
      <c r="K555" s="905">
        <v>803</v>
      </c>
      <c r="L555" s="272">
        <f t="shared" si="298"/>
        <v>100</v>
      </c>
      <c r="M555" s="344">
        <f t="shared" si="299"/>
        <v>0</v>
      </c>
      <c r="N555" s="272">
        <f t="shared" si="300"/>
        <v>100</v>
      </c>
      <c r="O555" s="344">
        <f t="shared" si="301"/>
        <v>0</v>
      </c>
      <c r="P555" s="1224"/>
    </row>
    <row r="556" spans="1:16" ht="20.25" customHeight="1">
      <c r="A556" s="1176"/>
      <c r="B556" s="1179"/>
      <c r="C556" s="1182"/>
      <c r="D556" s="1185"/>
      <c r="E556" s="1188"/>
      <c r="F556" s="1191"/>
      <c r="G556" s="1152" t="s">
        <v>23</v>
      </c>
      <c r="H556" s="364">
        <v>0</v>
      </c>
      <c r="I556" s="343">
        <v>0</v>
      </c>
      <c r="J556" s="351">
        <v>0</v>
      </c>
      <c r="K556" s="351">
        <v>0</v>
      </c>
      <c r="L556" s="342">
        <v>0</v>
      </c>
      <c r="M556" s="344">
        <f t="shared" si="299"/>
        <v>0</v>
      </c>
      <c r="N556" s="342">
        <v>0</v>
      </c>
      <c r="O556" s="344">
        <f t="shared" si="301"/>
        <v>0</v>
      </c>
      <c r="P556" s="1225"/>
    </row>
    <row r="557" spans="1:16" ht="25.5" customHeight="1">
      <c r="A557" s="1174"/>
      <c r="B557" s="1177" t="s">
        <v>1254</v>
      </c>
      <c r="C557" s="1180" t="s">
        <v>19</v>
      </c>
      <c r="D557" s="1183">
        <v>43891</v>
      </c>
      <c r="E557" s="1186">
        <v>43921</v>
      </c>
      <c r="F557" s="1189" t="s">
        <v>1477</v>
      </c>
      <c r="G557" s="59" t="s">
        <v>20</v>
      </c>
      <c r="H557" s="234">
        <f t="shared" ref="H557:K557" si="302">H558+H559+H560</f>
        <v>96</v>
      </c>
      <c r="I557" s="53">
        <f t="shared" si="302"/>
        <v>96</v>
      </c>
      <c r="J557" s="3">
        <f t="shared" si="302"/>
        <v>96</v>
      </c>
      <c r="K557" s="3">
        <f t="shared" si="302"/>
        <v>96</v>
      </c>
      <c r="L557" s="271">
        <f t="shared" ref="L557:L559" si="303">J557/H557*100</f>
        <v>100</v>
      </c>
      <c r="M557" s="341">
        <f t="shared" ref="M557:M560" si="304">J557-H557</f>
        <v>0</v>
      </c>
      <c r="N557" s="271">
        <f t="shared" ref="N557:N559" si="305">K557/H557*100</f>
        <v>100</v>
      </c>
      <c r="O557" s="341">
        <f t="shared" ref="O557:O560" si="306">K557-H557</f>
        <v>0</v>
      </c>
      <c r="P557" s="1223" t="s">
        <v>1479</v>
      </c>
    </row>
    <row r="558" spans="1:16" ht="19.5" customHeight="1">
      <c r="A558" s="1175"/>
      <c r="B558" s="1178"/>
      <c r="C558" s="1181"/>
      <c r="D558" s="1184"/>
      <c r="E558" s="1187"/>
      <c r="F558" s="1190"/>
      <c r="G558" s="1152" t="s">
        <v>21</v>
      </c>
      <c r="H558" s="903">
        <v>4.8</v>
      </c>
      <c r="I558" s="904">
        <v>4.8</v>
      </c>
      <c r="J558" s="905">
        <v>4.8</v>
      </c>
      <c r="K558" s="905">
        <v>4.8</v>
      </c>
      <c r="L558" s="272">
        <f t="shared" si="303"/>
        <v>100</v>
      </c>
      <c r="M558" s="344">
        <f t="shared" si="304"/>
        <v>0</v>
      </c>
      <c r="N558" s="272">
        <f t="shared" si="305"/>
        <v>100</v>
      </c>
      <c r="O558" s="344">
        <f t="shared" si="306"/>
        <v>0</v>
      </c>
      <c r="P558" s="1224"/>
    </row>
    <row r="559" spans="1:16" ht="19.5" customHeight="1">
      <c r="A559" s="1175"/>
      <c r="B559" s="1178"/>
      <c r="C559" s="1181"/>
      <c r="D559" s="1184"/>
      <c r="E559" s="1187"/>
      <c r="F559" s="1190"/>
      <c r="G559" s="1152" t="s">
        <v>22</v>
      </c>
      <c r="H559" s="903">
        <v>91.2</v>
      </c>
      <c r="I559" s="904">
        <v>91.2</v>
      </c>
      <c r="J559" s="905">
        <v>91.2</v>
      </c>
      <c r="K559" s="905">
        <v>91.2</v>
      </c>
      <c r="L559" s="272">
        <f t="shared" si="303"/>
        <v>100</v>
      </c>
      <c r="M559" s="344">
        <f t="shared" si="304"/>
        <v>0</v>
      </c>
      <c r="N559" s="272">
        <f t="shared" si="305"/>
        <v>100</v>
      </c>
      <c r="O559" s="344">
        <f t="shared" si="306"/>
        <v>0</v>
      </c>
      <c r="P559" s="1224"/>
    </row>
    <row r="560" spans="1:16" ht="19.5" customHeight="1">
      <c r="A560" s="1176"/>
      <c r="B560" s="1179"/>
      <c r="C560" s="1182"/>
      <c r="D560" s="1185"/>
      <c r="E560" s="1188"/>
      <c r="F560" s="1191"/>
      <c r="G560" s="1152" t="s">
        <v>23</v>
      </c>
      <c r="H560" s="364">
        <v>0</v>
      </c>
      <c r="I560" s="343">
        <v>0</v>
      </c>
      <c r="J560" s="351">
        <v>0</v>
      </c>
      <c r="K560" s="351">
        <v>0</v>
      </c>
      <c r="L560" s="342">
        <v>0</v>
      </c>
      <c r="M560" s="344">
        <f t="shared" si="304"/>
        <v>0</v>
      </c>
      <c r="N560" s="342">
        <v>0</v>
      </c>
      <c r="O560" s="344">
        <f t="shared" si="306"/>
        <v>0</v>
      </c>
      <c r="P560" s="1225"/>
    </row>
    <row r="561" spans="1:16" ht="25.5" customHeight="1">
      <c r="A561" s="1174"/>
      <c r="B561" s="1177" t="s">
        <v>1255</v>
      </c>
      <c r="C561" s="1180" t="s">
        <v>19</v>
      </c>
      <c r="D561" s="1183">
        <v>44013</v>
      </c>
      <c r="E561" s="1186">
        <v>44043</v>
      </c>
      <c r="F561" s="1189" t="s">
        <v>1480</v>
      </c>
      <c r="G561" s="59" t="s">
        <v>20</v>
      </c>
      <c r="H561" s="234">
        <f t="shared" ref="H561:K561" si="307">H562+H563+H564</f>
        <v>857.19999999999993</v>
      </c>
      <c r="I561" s="53">
        <f t="shared" si="307"/>
        <v>857.19999999999993</v>
      </c>
      <c r="J561" s="3">
        <f t="shared" si="307"/>
        <v>857.19999999999993</v>
      </c>
      <c r="K561" s="3">
        <f t="shared" si="307"/>
        <v>857.19999999999993</v>
      </c>
      <c r="L561" s="271">
        <f t="shared" ref="L561:L563" si="308">J561/H561*100</f>
        <v>100</v>
      </c>
      <c r="M561" s="341">
        <f t="shared" ref="M561:M564" si="309">J561-H561</f>
        <v>0</v>
      </c>
      <c r="N561" s="271">
        <f t="shared" ref="N561:N563" si="310">K561/H561*100</f>
        <v>100</v>
      </c>
      <c r="O561" s="341">
        <f t="shared" ref="O561:O564" si="311">K561-H561</f>
        <v>0</v>
      </c>
      <c r="P561" s="1223" t="s">
        <v>1481</v>
      </c>
    </row>
    <row r="562" spans="1:16" ht="20.25" customHeight="1">
      <c r="A562" s="1175"/>
      <c r="B562" s="1178"/>
      <c r="C562" s="1181"/>
      <c r="D562" s="1184"/>
      <c r="E562" s="1187"/>
      <c r="F562" s="1190"/>
      <c r="G562" s="1152" t="s">
        <v>21</v>
      </c>
      <c r="H562" s="903">
        <v>42.9</v>
      </c>
      <c r="I562" s="904">
        <v>42.9</v>
      </c>
      <c r="J562" s="905">
        <v>42.9</v>
      </c>
      <c r="K562" s="905">
        <v>42.9</v>
      </c>
      <c r="L562" s="272">
        <f t="shared" si="308"/>
        <v>100</v>
      </c>
      <c r="M562" s="344">
        <f t="shared" si="309"/>
        <v>0</v>
      </c>
      <c r="N562" s="272">
        <f t="shared" si="310"/>
        <v>100</v>
      </c>
      <c r="O562" s="344">
        <f t="shared" si="311"/>
        <v>0</v>
      </c>
      <c r="P562" s="1224"/>
    </row>
    <row r="563" spans="1:16" ht="20.25" customHeight="1">
      <c r="A563" s="1175"/>
      <c r="B563" s="1178"/>
      <c r="C563" s="1181"/>
      <c r="D563" s="1184"/>
      <c r="E563" s="1187"/>
      <c r="F563" s="1190"/>
      <c r="G563" s="1152" t="s">
        <v>22</v>
      </c>
      <c r="H563" s="903">
        <v>814.3</v>
      </c>
      <c r="I563" s="904">
        <v>814.3</v>
      </c>
      <c r="J563" s="905">
        <v>814.3</v>
      </c>
      <c r="K563" s="905">
        <v>814.3</v>
      </c>
      <c r="L563" s="272">
        <f t="shared" si="308"/>
        <v>100</v>
      </c>
      <c r="M563" s="344">
        <f t="shared" si="309"/>
        <v>0</v>
      </c>
      <c r="N563" s="272">
        <f t="shared" si="310"/>
        <v>100</v>
      </c>
      <c r="O563" s="344">
        <f t="shared" si="311"/>
        <v>0</v>
      </c>
      <c r="P563" s="1224"/>
    </row>
    <row r="564" spans="1:16" ht="20.25" customHeight="1">
      <c r="A564" s="1176"/>
      <c r="B564" s="1179"/>
      <c r="C564" s="1182"/>
      <c r="D564" s="1185"/>
      <c r="E564" s="1188"/>
      <c r="F564" s="1191"/>
      <c r="G564" s="1152" t="s">
        <v>23</v>
      </c>
      <c r="H564" s="364">
        <v>0</v>
      </c>
      <c r="I564" s="343">
        <v>0</v>
      </c>
      <c r="J564" s="351">
        <v>0</v>
      </c>
      <c r="K564" s="351">
        <v>0</v>
      </c>
      <c r="L564" s="342">
        <v>0</v>
      </c>
      <c r="M564" s="344">
        <f t="shared" si="309"/>
        <v>0</v>
      </c>
      <c r="N564" s="342">
        <v>0</v>
      </c>
      <c r="O564" s="344">
        <f t="shared" si="311"/>
        <v>0</v>
      </c>
      <c r="P564" s="1225"/>
    </row>
    <row r="565" spans="1:16" ht="20.25" customHeight="1">
      <c r="A565" s="1174"/>
      <c r="B565" s="1177" t="s">
        <v>1256</v>
      </c>
      <c r="C565" s="1180" t="s">
        <v>19</v>
      </c>
      <c r="D565" s="1183">
        <v>44044</v>
      </c>
      <c r="E565" s="1186">
        <v>44104</v>
      </c>
      <c r="F565" s="1189" t="s">
        <v>1482</v>
      </c>
      <c r="G565" s="59" t="s">
        <v>20</v>
      </c>
      <c r="H565" s="234">
        <f t="shared" ref="H565:K565" si="312">H566+H567+H568</f>
        <v>625.40000000000009</v>
      </c>
      <c r="I565" s="53">
        <f t="shared" si="312"/>
        <v>625.40000000000009</v>
      </c>
      <c r="J565" s="3">
        <f t="shared" si="312"/>
        <v>625.40000000000009</v>
      </c>
      <c r="K565" s="3">
        <f t="shared" si="312"/>
        <v>625.40000000000009</v>
      </c>
      <c r="L565" s="271">
        <f t="shared" ref="L565:L567" si="313">J565/H565*100</f>
        <v>100</v>
      </c>
      <c r="M565" s="341">
        <f t="shared" ref="M565:M568" si="314">J565-H565</f>
        <v>0</v>
      </c>
      <c r="N565" s="271">
        <f t="shared" ref="N565:N567" si="315">K565/H565*100</f>
        <v>100</v>
      </c>
      <c r="O565" s="341">
        <f t="shared" ref="O565:O568" si="316">K565-H565</f>
        <v>0</v>
      </c>
      <c r="P565" s="1223" t="s">
        <v>1483</v>
      </c>
    </row>
    <row r="566" spans="1:16" ht="19.5" customHeight="1">
      <c r="A566" s="1175"/>
      <c r="B566" s="1178"/>
      <c r="C566" s="1181"/>
      <c r="D566" s="1184"/>
      <c r="E566" s="1187"/>
      <c r="F566" s="1190"/>
      <c r="G566" s="1152" t="s">
        <v>21</v>
      </c>
      <c r="H566" s="903">
        <v>31.2</v>
      </c>
      <c r="I566" s="904">
        <v>31.2</v>
      </c>
      <c r="J566" s="905">
        <v>31.2</v>
      </c>
      <c r="K566" s="905">
        <v>31.2</v>
      </c>
      <c r="L566" s="272">
        <f t="shared" si="313"/>
        <v>100</v>
      </c>
      <c r="M566" s="344">
        <f t="shared" si="314"/>
        <v>0</v>
      </c>
      <c r="N566" s="272">
        <f t="shared" si="315"/>
        <v>100</v>
      </c>
      <c r="O566" s="344">
        <f t="shared" si="316"/>
        <v>0</v>
      </c>
      <c r="P566" s="1224"/>
    </row>
    <row r="567" spans="1:16" ht="19.5" customHeight="1">
      <c r="A567" s="1175"/>
      <c r="B567" s="1178"/>
      <c r="C567" s="1181"/>
      <c r="D567" s="1184"/>
      <c r="E567" s="1187"/>
      <c r="F567" s="1190"/>
      <c r="G567" s="1152" t="s">
        <v>22</v>
      </c>
      <c r="H567" s="903">
        <v>594.20000000000005</v>
      </c>
      <c r="I567" s="904">
        <v>594.20000000000005</v>
      </c>
      <c r="J567" s="905">
        <v>594.20000000000005</v>
      </c>
      <c r="K567" s="905">
        <v>594.20000000000005</v>
      </c>
      <c r="L567" s="272">
        <f t="shared" si="313"/>
        <v>100</v>
      </c>
      <c r="M567" s="344">
        <f t="shared" si="314"/>
        <v>0</v>
      </c>
      <c r="N567" s="272">
        <f t="shared" si="315"/>
        <v>100</v>
      </c>
      <c r="O567" s="344">
        <f t="shared" si="316"/>
        <v>0</v>
      </c>
      <c r="P567" s="1224"/>
    </row>
    <row r="568" spans="1:16" ht="19.5" customHeight="1">
      <c r="A568" s="1176"/>
      <c r="B568" s="1179"/>
      <c r="C568" s="1182"/>
      <c r="D568" s="1185"/>
      <c r="E568" s="1188"/>
      <c r="F568" s="1191"/>
      <c r="G568" s="1152" t="s">
        <v>23</v>
      </c>
      <c r="H568" s="364">
        <v>0</v>
      </c>
      <c r="I568" s="343">
        <v>0</v>
      </c>
      <c r="J568" s="351">
        <v>0</v>
      </c>
      <c r="K568" s="351">
        <v>0</v>
      </c>
      <c r="L568" s="342">
        <v>0</v>
      </c>
      <c r="M568" s="344">
        <f t="shared" si="314"/>
        <v>0</v>
      </c>
      <c r="N568" s="342">
        <v>0</v>
      </c>
      <c r="O568" s="344">
        <f t="shared" si="316"/>
        <v>0</v>
      </c>
      <c r="P568" s="1225"/>
    </row>
    <row r="569" spans="1:16" ht="25.5" customHeight="1">
      <c r="A569" s="1174"/>
      <c r="B569" s="1177" t="s">
        <v>1257</v>
      </c>
      <c r="C569" s="1180" t="s">
        <v>19</v>
      </c>
      <c r="D569" s="1183">
        <v>43922</v>
      </c>
      <c r="E569" s="1186">
        <v>43982</v>
      </c>
      <c r="F569" s="1189" t="s">
        <v>1484</v>
      </c>
      <c r="G569" s="59" t="s">
        <v>20</v>
      </c>
      <c r="H569" s="234">
        <f t="shared" ref="H569:K569" si="317">H570+H571+H572</f>
        <v>1836.3</v>
      </c>
      <c r="I569" s="53">
        <f t="shared" si="317"/>
        <v>1836.3</v>
      </c>
      <c r="J569" s="3">
        <f t="shared" si="317"/>
        <v>1836.3</v>
      </c>
      <c r="K569" s="3">
        <f t="shared" si="317"/>
        <v>1836.3</v>
      </c>
      <c r="L569" s="271">
        <f t="shared" ref="L569:L571" si="318">J569/H569*100</f>
        <v>100</v>
      </c>
      <c r="M569" s="341">
        <f t="shared" ref="M569:M576" si="319">J569-H569</f>
        <v>0</v>
      </c>
      <c r="N569" s="271">
        <f t="shared" ref="N569:N571" si="320">K569/H569*100</f>
        <v>100</v>
      </c>
      <c r="O569" s="341">
        <f t="shared" ref="O569:O576" si="321">K569-H569</f>
        <v>0</v>
      </c>
      <c r="P569" s="1223" t="s">
        <v>1485</v>
      </c>
    </row>
    <row r="570" spans="1:16" ht="19.5" customHeight="1">
      <c r="A570" s="1175"/>
      <c r="B570" s="1178"/>
      <c r="C570" s="1181"/>
      <c r="D570" s="1184"/>
      <c r="E570" s="1187"/>
      <c r="F570" s="1190"/>
      <c r="G570" s="1152" t="s">
        <v>21</v>
      </c>
      <c r="H570" s="903">
        <v>91.8</v>
      </c>
      <c r="I570" s="904">
        <v>91.8</v>
      </c>
      <c r="J570" s="905">
        <v>91.8</v>
      </c>
      <c r="K570" s="905">
        <v>91.8</v>
      </c>
      <c r="L570" s="272">
        <f t="shared" si="318"/>
        <v>100</v>
      </c>
      <c r="M570" s="344">
        <f t="shared" si="319"/>
        <v>0</v>
      </c>
      <c r="N570" s="272">
        <f t="shared" si="320"/>
        <v>100</v>
      </c>
      <c r="O570" s="344">
        <f t="shared" si="321"/>
        <v>0</v>
      </c>
      <c r="P570" s="1224"/>
    </row>
    <row r="571" spans="1:16" ht="19.5" customHeight="1">
      <c r="A571" s="1175"/>
      <c r="B571" s="1178"/>
      <c r="C571" s="1181"/>
      <c r="D571" s="1184"/>
      <c r="E571" s="1187"/>
      <c r="F571" s="1190"/>
      <c r="G571" s="1152" t="s">
        <v>22</v>
      </c>
      <c r="H571" s="903">
        <v>1744.5</v>
      </c>
      <c r="I571" s="904">
        <v>1744.5</v>
      </c>
      <c r="J571" s="905">
        <v>1744.5</v>
      </c>
      <c r="K571" s="905">
        <v>1744.5</v>
      </c>
      <c r="L571" s="272">
        <f t="shared" si="318"/>
        <v>100</v>
      </c>
      <c r="M571" s="344">
        <f t="shared" si="319"/>
        <v>0</v>
      </c>
      <c r="N571" s="272">
        <f t="shared" si="320"/>
        <v>100</v>
      </c>
      <c r="O571" s="344">
        <f t="shared" si="321"/>
        <v>0</v>
      </c>
      <c r="P571" s="1224"/>
    </row>
    <row r="572" spans="1:16" ht="19.5" customHeight="1">
      <c r="A572" s="1176"/>
      <c r="B572" s="1179"/>
      <c r="C572" s="1182"/>
      <c r="D572" s="1185"/>
      <c r="E572" s="1188"/>
      <c r="F572" s="1191"/>
      <c r="G572" s="1152" t="s">
        <v>23</v>
      </c>
      <c r="H572" s="364">
        <v>0</v>
      </c>
      <c r="I572" s="343">
        <v>0</v>
      </c>
      <c r="J572" s="351">
        <v>0</v>
      </c>
      <c r="K572" s="351">
        <v>0</v>
      </c>
      <c r="L572" s="342">
        <v>0</v>
      </c>
      <c r="M572" s="344">
        <f t="shared" si="319"/>
        <v>0</v>
      </c>
      <c r="N572" s="342">
        <v>0</v>
      </c>
      <c r="O572" s="344">
        <f t="shared" si="321"/>
        <v>0</v>
      </c>
      <c r="P572" s="1225"/>
    </row>
    <row r="573" spans="1:16" ht="25.5" customHeight="1">
      <c r="A573" s="1174"/>
      <c r="B573" s="1177" t="s">
        <v>1258</v>
      </c>
      <c r="C573" s="1180" t="s">
        <v>19</v>
      </c>
      <c r="D573" s="1183">
        <v>43952</v>
      </c>
      <c r="E573" s="1186">
        <v>44196</v>
      </c>
      <c r="F573" s="1189" t="s">
        <v>1486</v>
      </c>
      <c r="G573" s="59" t="s">
        <v>20</v>
      </c>
      <c r="H573" s="234">
        <f t="shared" ref="H573:K573" si="322">H574+H575+H576</f>
        <v>706.6</v>
      </c>
      <c r="I573" s="53">
        <f t="shared" si="322"/>
        <v>636.4</v>
      </c>
      <c r="J573" s="3">
        <f t="shared" si="322"/>
        <v>636.4</v>
      </c>
      <c r="K573" s="3">
        <f t="shared" si="322"/>
        <v>636.4</v>
      </c>
      <c r="L573" s="271">
        <f t="shared" ref="L573:L574" si="323">J573/H573*100</f>
        <v>90.065100481177467</v>
      </c>
      <c r="M573" s="31">
        <f t="shared" si="319"/>
        <v>-70.200000000000045</v>
      </c>
      <c r="N573" s="271">
        <f t="shared" ref="N573:N574" si="324">K573/H573*100</f>
        <v>90.065100481177467</v>
      </c>
      <c r="O573" s="31">
        <f t="shared" si="321"/>
        <v>-70.200000000000045</v>
      </c>
      <c r="P573" s="1223" t="s">
        <v>1487</v>
      </c>
    </row>
    <row r="574" spans="1:16" ht="25.5" customHeight="1">
      <c r="A574" s="1175"/>
      <c r="B574" s="1178"/>
      <c r="C574" s="1181"/>
      <c r="D574" s="1184"/>
      <c r="E574" s="1187"/>
      <c r="F574" s="1190"/>
      <c r="G574" s="1152" t="s">
        <v>21</v>
      </c>
      <c r="H574" s="903">
        <v>706.6</v>
      </c>
      <c r="I574" s="904">
        <v>636.4</v>
      </c>
      <c r="J574" s="905">
        <v>636.4</v>
      </c>
      <c r="K574" s="905">
        <v>636.4</v>
      </c>
      <c r="L574" s="272">
        <f t="shared" si="323"/>
        <v>90.065100481177467</v>
      </c>
      <c r="M574" s="17">
        <f t="shared" si="319"/>
        <v>-70.200000000000045</v>
      </c>
      <c r="N574" s="272">
        <f t="shared" si="324"/>
        <v>90.065100481177467</v>
      </c>
      <c r="O574" s="17">
        <f t="shared" si="321"/>
        <v>-70.200000000000045</v>
      </c>
      <c r="P574" s="1224"/>
    </row>
    <row r="575" spans="1:16" ht="25.5" customHeight="1">
      <c r="A575" s="1175"/>
      <c r="B575" s="1178"/>
      <c r="C575" s="1181"/>
      <c r="D575" s="1184"/>
      <c r="E575" s="1187"/>
      <c r="F575" s="1190"/>
      <c r="G575" s="1152" t="s">
        <v>22</v>
      </c>
      <c r="H575" s="364">
        <v>0</v>
      </c>
      <c r="I575" s="343">
        <v>0</v>
      </c>
      <c r="J575" s="351">
        <v>0</v>
      </c>
      <c r="K575" s="351">
        <v>0</v>
      </c>
      <c r="L575" s="342">
        <v>0</v>
      </c>
      <c r="M575" s="344">
        <f t="shared" si="319"/>
        <v>0</v>
      </c>
      <c r="N575" s="342">
        <v>0</v>
      </c>
      <c r="O575" s="344">
        <f t="shared" si="321"/>
        <v>0</v>
      </c>
      <c r="P575" s="1224"/>
    </row>
    <row r="576" spans="1:16" ht="25.5" customHeight="1">
      <c r="A576" s="1176"/>
      <c r="B576" s="1179"/>
      <c r="C576" s="1182"/>
      <c r="D576" s="1185"/>
      <c r="E576" s="1188"/>
      <c r="F576" s="1191"/>
      <c r="G576" s="1152" t="s">
        <v>23</v>
      </c>
      <c r="H576" s="364">
        <v>0</v>
      </c>
      <c r="I576" s="343">
        <v>0</v>
      </c>
      <c r="J576" s="351">
        <v>0</v>
      </c>
      <c r="K576" s="351">
        <v>0</v>
      </c>
      <c r="L576" s="342">
        <v>0</v>
      </c>
      <c r="M576" s="344">
        <f t="shared" si="319"/>
        <v>0</v>
      </c>
      <c r="N576" s="342">
        <v>0</v>
      </c>
      <c r="O576" s="344">
        <f t="shared" si="321"/>
        <v>0</v>
      </c>
      <c r="P576" s="1225"/>
    </row>
    <row r="577" spans="1:16" ht="51.75" customHeight="1">
      <c r="A577" s="1174"/>
      <c r="B577" s="1177" t="s">
        <v>1259</v>
      </c>
      <c r="C577" s="1180" t="s">
        <v>19</v>
      </c>
      <c r="D577" s="1183">
        <v>43952</v>
      </c>
      <c r="E577" s="1186">
        <v>44377</v>
      </c>
      <c r="F577" s="1189" t="s">
        <v>1488</v>
      </c>
      <c r="G577" s="59" t="s">
        <v>20</v>
      </c>
      <c r="H577" s="234">
        <f t="shared" ref="H577:K577" si="325">H578+H579+H580</f>
        <v>1900</v>
      </c>
      <c r="I577" s="53">
        <f t="shared" si="325"/>
        <v>1869.2</v>
      </c>
      <c r="J577" s="3">
        <f t="shared" si="325"/>
        <v>1869.2</v>
      </c>
      <c r="K577" s="3">
        <f t="shared" si="325"/>
        <v>1869.2</v>
      </c>
      <c r="L577" s="271">
        <f t="shared" ref="L577:L578" si="326">J577/H577*100</f>
        <v>98.378947368421052</v>
      </c>
      <c r="M577" s="31">
        <f t="shared" ref="M577:M580" si="327">J577-H577</f>
        <v>-30.799999999999955</v>
      </c>
      <c r="N577" s="271">
        <f t="shared" ref="N577:N578" si="328">K577/H577*100</f>
        <v>98.378947368421052</v>
      </c>
      <c r="O577" s="31">
        <f t="shared" ref="O577:O580" si="329">K577-H577</f>
        <v>-30.799999999999955</v>
      </c>
      <c r="P577" s="1219" t="s">
        <v>1489</v>
      </c>
    </row>
    <row r="578" spans="1:16" ht="32.25" customHeight="1">
      <c r="A578" s="1175"/>
      <c r="B578" s="1178"/>
      <c r="C578" s="1181"/>
      <c r="D578" s="1184"/>
      <c r="E578" s="1187"/>
      <c r="F578" s="1190"/>
      <c r="G578" s="1152" t="s">
        <v>21</v>
      </c>
      <c r="H578" s="903">
        <v>1900</v>
      </c>
      <c r="I578" s="904">
        <v>1869.2</v>
      </c>
      <c r="J578" s="905">
        <v>1869.2</v>
      </c>
      <c r="K578" s="905">
        <v>1869.2</v>
      </c>
      <c r="L578" s="272">
        <f t="shared" si="326"/>
        <v>98.378947368421052</v>
      </c>
      <c r="M578" s="17">
        <f t="shared" si="327"/>
        <v>-30.799999999999955</v>
      </c>
      <c r="N578" s="272">
        <f t="shared" si="328"/>
        <v>98.378947368421052</v>
      </c>
      <c r="O578" s="17">
        <f t="shared" si="329"/>
        <v>-30.799999999999955</v>
      </c>
      <c r="P578" s="1220"/>
    </row>
    <row r="579" spans="1:16" ht="32.25" customHeight="1">
      <c r="A579" s="1175"/>
      <c r="B579" s="1178"/>
      <c r="C579" s="1181"/>
      <c r="D579" s="1184"/>
      <c r="E579" s="1187"/>
      <c r="F579" s="1190"/>
      <c r="G579" s="1152" t="s">
        <v>22</v>
      </c>
      <c r="H579" s="364">
        <v>0</v>
      </c>
      <c r="I579" s="343">
        <v>0</v>
      </c>
      <c r="J579" s="351">
        <v>0</v>
      </c>
      <c r="K579" s="351">
        <v>0</v>
      </c>
      <c r="L579" s="342">
        <v>0</v>
      </c>
      <c r="M579" s="344">
        <f t="shared" si="327"/>
        <v>0</v>
      </c>
      <c r="N579" s="342">
        <v>0</v>
      </c>
      <c r="O579" s="344">
        <f t="shared" si="329"/>
        <v>0</v>
      </c>
      <c r="P579" s="1220"/>
    </row>
    <row r="580" spans="1:16" ht="32.25" customHeight="1">
      <c r="A580" s="1176"/>
      <c r="B580" s="1179"/>
      <c r="C580" s="1182"/>
      <c r="D580" s="1185"/>
      <c r="E580" s="1188"/>
      <c r="F580" s="1191"/>
      <c r="G580" s="1152" t="s">
        <v>23</v>
      </c>
      <c r="H580" s="364">
        <v>0</v>
      </c>
      <c r="I580" s="343">
        <v>0</v>
      </c>
      <c r="J580" s="351">
        <v>0</v>
      </c>
      <c r="K580" s="351">
        <v>0</v>
      </c>
      <c r="L580" s="342">
        <v>0</v>
      </c>
      <c r="M580" s="344">
        <f t="shared" si="327"/>
        <v>0</v>
      </c>
      <c r="N580" s="342">
        <v>0</v>
      </c>
      <c r="O580" s="344">
        <f t="shared" si="329"/>
        <v>0</v>
      </c>
      <c r="P580" s="1221"/>
    </row>
    <row r="581" spans="1:16" ht="25.5" customHeight="1">
      <c r="A581" s="1174"/>
      <c r="B581" s="1177" t="s">
        <v>1260</v>
      </c>
      <c r="C581" s="1180" t="s">
        <v>19</v>
      </c>
      <c r="D581" s="1183">
        <v>43983</v>
      </c>
      <c r="E581" s="1186">
        <v>44012</v>
      </c>
      <c r="F581" s="1189" t="s">
        <v>1490</v>
      </c>
      <c r="G581" s="59" t="s">
        <v>20</v>
      </c>
      <c r="H581" s="234">
        <f t="shared" ref="H581:K581" si="330">H582+H583+H584</f>
        <v>283.39999999999998</v>
      </c>
      <c r="I581" s="53">
        <f t="shared" si="330"/>
        <v>283.39999999999998</v>
      </c>
      <c r="J581" s="3">
        <f t="shared" si="330"/>
        <v>283.39999999999998</v>
      </c>
      <c r="K581" s="3">
        <f t="shared" si="330"/>
        <v>283.39999999999998</v>
      </c>
      <c r="L581" s="271">
        <f t="shared" ref="L581:L582" si="331">J581/H581*100</f>
        <v>100</v>
      </c>
      <c r="M581" s="341">
        <f t="shared" ref="M581:M584" si="332">J581-H581</f>
        <v>0</v>
      </c>
      <c r="N581" s="271">
        <f t="shared" ref="N581:N582" si="333">K581/H581*100</f>
        <v>100</v>
      </c>
      <c r="O581" s="341">
        <f t="shared" ref="O581:O584" si="334">K581-H581</f>
        <v>0</v>
      </c>
      <c r="P581" s="1223" t="s">
        <v>1491</v>
      </c>
    </row>
    <row r="582" spans="1:16" ht="20.25" customHeight="1">
      <c r="A582" s="1175"/>
      <c r="B582" s="1178"/>
      <c r="C582" s="1181"/>
      <c r="D582" s="1184"/>
      <c r="E582" s="1187"/>
      <c r="F582" s="1190"/>
      <c r="G582" s="1152" t="s">
        <v>21</v>
      </c>
      <c r="H582" s="903">
        <v>283.39999999999998</v>
      </c>
      <c r="I582" s="904">
        <v>283.39999999999998</v>
      </c>
      <c r="J582" s="905">
        <v>283.39999999999998</v>
      </c>
      <c r="K582" s="905">
        <v>283.39999999999998</v>
      </c>
      <c r="L582" s="272">
        <f t="shared" si="331"/>
        <v>100</v>
      </c>
      <c r="M582" s="344">
        <f t="shared" si="332"/>
        <v>0</v>
      </c>
      <c r="N582" s="272">
        <f t="shared" si="333"/>
        <v>100</v>
      </c>
      <c r="O582" s="344">
        <f t="shared" si="334"/>
        <v>0</v>
      </c>
      <c r="P582" s="1224"/>
    </row>
    <row r="583" spans="1:16" ht="20.25" customHeight="1">
      <c r="A583" s="1175"/>
      <c r="B583" s="1178"/>
      <c r="C583" s="1181"/>
      <c r="D583" s="1184"/>
      <c r="E583" s="1187"/>
      <c r="F583" s="1190"/>
      <c r="G583" s="1152" t="s">
        <v>22</v>
      </c>
      <c r="H583" s="364">
        <v>0</v>
      </c>
      <c r="I583" s="343">
        <v>0</v>
      </c>
      <c r="J583" s="351">
        <v>0</v>
      </c>
      <c r="K583" s="351">
        <v>0</v>
      </c>
      <c r="L583" s="342">
        <v>0</v>
      </c>
      <c r="M583" s="344">
        <f t="shared" si="332"/>
        <v>0</v>
      </c>
      <c r="N583" s="342">
        <v>0</v>
      </c>
      <c r="O583" s="344">
        <f t="shared" si="334"/>
        <v>0</v>
      </c>
      <c r="P583" s="1224"/>
    </row>
    <row r="584" spans="1:16" ht="20.25" customHeight="1">
      <c r="A584" s="1176"/>
      <c r="B584" s="1179"/>
      <c r="C584" s="1182"/>
      <c r="D584" s="1185"/>
      <c r="E584" s="1188"/>
      <c r="F584" s="1191"/>
      <c r="G584" s="1152" t="s">
        <v>23</v>
      </c>
      <c r="H584" s="364">
        <v>0</v>
      </c>
      <c r="I584" s="343">
        <v>0</v>
      </c>
      <c r="J584" s="351">
        <v>0</v>
      </c>
      <c r="K584" s="351">
        <v>0</v>
      </c>
      <c r="L584" s="342">
        <v>0</v>
      </c>
      <c r="M584" s="344">
        <f t="shared" si="332"/>
        <v>0</v>
      </c>
      <c r="N584" s="342">
        <v>0</v>
      </c>
      <c r="O584" s="344">
        <f t="shared" si="334"/>
        <v>0</v>
      </c>
      <c r="P584" s="1225"/>
    </row>
    <row r="585" spans="1:16" ht="25.5" customHeight="1">
      <c r="A585" s="1174"/>
      <c r="B585" s="1177" t="s">
        <v>1261</v>
      </c>
      <c r="C585" s="1180" t="s">
        <v>19</v>
      </c>
      <c r="D585" s="1183">
        <v>44013</v>
      </c>
      <c r="E585" s="1186">
        <v>44043</v>
      </c>
      <c r="F585" s="1189" t="s">
        <v>1492</v>
      </c>
      <c r="G585" s="59" t="s">
        <v>20</v>
      </c>
      <c r="H585" s="234">
        <f t="shared" ref="H585:K585" si="335">H586+H587+H588</f>
        <v>157.19999999999999</v>
      </c>
      <c r="I585" s="53">
        <f t="shared" si="335"/>
        <v>157.19999999999999</v>
      </c>
      <c r="J585" s="3">
        <f t="shared" si="335"/>
        <v>157.19999999999999</v>
      </c>
      <c r="K585" s="3">
        <f t="shared" si="335"/>
        <v>157.19999999999999</v>
      </c>
      <c r="L585" s="271">
        <f t="shared" ref="L585:L586" si="336">J585/H585*100</f>
        <v>100</v>
      </c>
      <c r="M585" s="341">
        <f t="shared" ref="M585:M592" si="337">J585-H585</f>
        <v>0</v>
      </c>
      <c r="N585" s="271">
        <f t="shared" ref="N585:N586" si="338">K585/H585*100</f>
        <v>100</v>
      </c>
      <c r="O585" s="341">
        <f t="shared" ref="O585:O592" si="339">K585-H585</f>
        <v>0</v>
      </c>
      <c r="P585" s="1223" t="s">
        <v>1493</v>
      </c>
    </row>
    <row r="586" spans="1:16" ht="19.5" customHeight="1">
      <c r="A586" s="1175"/>
      <c r="B586" s="1178"/>
      <c r="C586" s="1181"/>
      <c r="D586" s="1184"/>
      <c r="E586" s="1187"/>
      <c r="F586" s="1190"/>
      <c r="G586" s="1152" t="s">
        <v>21</v>
      </c>
      <c r="H586" s="903">
        <v>157.19999999999999</v>
      </c>
      <c r="I586" s="904">
        <v>157.19999999999999</v>
      </c>
      <c r="J586" s="905">
        <v>157.19999999999999</v>
      </c>
      <c r="K586" s="905">
        <v>157.19999999999999</v>
      </c>
      <c r="L586" s="272">
        <f t="shared" si="336"/>
        <v>100</v>
      </c>
      <c r="M586" s="344">
        <f t="shared" si="337"/>
        <v>0</v>
      </c>
      <c r="N586" s="272">
        <f t="shared" si="338"/>
        <v>100</v>
      </c>
      <c r="O586" s="344">
        <f t="shared" si="339"/>
        <v>0</v>
      </c>
      <c r="P586" s="1224"/>
    </row>
    <row r="587" spans="1:16" ht="19.5" customHeight="1">
      <c r="A587" s="1175"/>
      <c r="B587" s="1178"/>
      <c r="C587" s="1181"/>
      <c r="D587" s="1184"/>
      <c r="E587" s="1187"/>
      <c r="F587" s="1190"/>
      <c r="G587" s="1152" t="s">
        <v>22</v>
      </c>
      <c r="H587" s="364">
        <v>0</v>
      </c>
      <c r="I587" s="343">
        <v>0</v>
      </c>
      <c r="J587" s="351">
        <v>0</v>
      </c>
      <c r="K587" s="351">
        <v>0</v>
      </c>
      <c r="L587" s="342">
        <v>0</v>
      </c>
      <c r="M587" s="344">
        <f t="shared" si="337"/>
        <v>0</v>
      </c>
      <c r="N587" s="342">
        <v>0</v>
      </c>
      <c r="O587" s="344">
        <f t="shared" si="339"/>
        <v>0</v>
      </c>
      <c r="P587" s="1224"/>
    </row>
    <row r="588" spans="1:16" ht="19.5" customHeight="1">
      <c r="A588" s="1176"/>
      <c r="B588" s="1179"/>
      <c r="C588" s="1182"/>
      <c r="D588" s="1185"/>
      <c r="E588" s="1188"/>
      <c r="F588" s="1191"/>
      <c r="G588" s="1152" t="s">
        <v>23</v>
      </c>
      <c r="H588" s="364">
        <v>0</v>
      </c>
      <c r="I588" s="343">
        <v>0</v>
      </c>
      <c r="J588" s="351">
        <v>0</v>
      </c>
      <c r="K588" s="351">
        <v>0</v>
      </c>
      <c r="L588" s="342">
        <v>0</v>
      </c>
      <c r="M588" s="344">
        <f t="shared" si="337"/>
        <v>0</v>
      </c>
      <c r="N588" s="342">
        <v>0</v>
      </c>
      <c r="O588" s="344">
        <f t="shared" si="339"/>
        <v>0</v>
      </c>
      <c r="P588" s="1225"/>
    </row>
    <row r="589" spans="1:16" ht="25.5" customHeight="1">
      <c r="A589" s="1174"/>
      <c r="B589" s="1177" t="s">
        <v>1262</v>
      </c>
      <c r="C589" s="1180" t="s">
        <v>19</v>
      </c>
      <c r="D589" s="1183">
        <v>44105</v>
      </c>
      <c r="E589" s="1186">
        <v>44196</v>
      </c>
      <c r="F589" s="1189" t="s">
        <v>1494</v>
      </c>
      <c r="G589" s="59" t="s">
        <v>20</v>
      </c>
      <c r="H589" s="234">
        <f t="shared" ref="H589:K589" si="340">H590+H591+H592</f>
        <v>14048.1</v>
      </c>
      <c r="I589" s="340">
        <f t="shared" si="340"/>
        <v>0</v>
      </c>
      <c r="J589" s="366">
        <f t="shared" si="340"/>
        <v>0</v>
      </c>
      <c r="K589" s="366">
        <f t="shared" si="340"/>
        <v>0</v>
      </c>
      <c r="L589" s="339">
        <f t="shared" ref="L589:L591" si="341">J589/H589*100</f>
        <v>0</v>
      </c>
      <c r="M589" s="31">
        <f t="shared" si="337"/>
        <v>-14048.1</v>
      </c>
      <c r="N589" s="339">
        <f t="shared" ref="N589:N591" si="342">K589/H589*100</f>
        <v>0</v>
      </c>
      <c r="O589" s="31">
        <f t="shared" si="339"/>
        <v>-14048.1</v>
      </c>
      <c r="P589" s="1192"/>
    </row>
    <row r="590" spans="1:16" ht="20.25" customHeight="1">
      <c r="A590" s="1175"/>
      <c r="B590" s="1178"/>
      <c r="C590" s="1181"/>
      <c r="D590" s="1184"/>
      <c r="E590" s="1187"/>
      <c r="F590" s="1190"/>
      <c r="G590" s="1091" t="s">
        <v>21</v>
      </c>
      <c r="H590" s="903">
        <v>702.4</v>
      </c>
      <c r="I590" s="1157">
        <v>0</v>
      </c>
      <c r="J590" s="993">
        <v>0</v>
      </c>
      <c r="K590" s="993">
        <v>0</v>
      </c>
      <c r="L590" s="342">
        <f t="shared" si="341"/>
        <v>0</v>
      </c>
      <c r="M590" s="17">
        <f t="shared" si="337"/>
        <v>-702.4</v>
      </c>
      <c r="N590" s="342">
        <f t="shared" si="342"/>
        <v>0</v>
      </c>
      <c r="O590" s="17">
        <f t="shared" si="339"/>
        <v>-702.4</v>
      </c>
      <c r="P590" s="1193"/>
    </row>
    <row r="591" spans="1:16" ht="20.25" customHeight="1">
      <c r="A591" s="1175"/>
      <c r="B591" s="1178"/>
      <c r="C591" s="1181"/>
      <c r="D591" s="1184"/>
      <c r="E591" s="1187"/>
      <c r="F591" s="1190"/>
      <c r="G591" s="1091" t="s">
        <v>22</v>
      </c>
      <c r="H591" s="903">
        <v>13345.7</v>
      </c>
      <c r="I591" s="1157">
        <v>0</v>
      </c>
      <c r="J591" s="993">
        <v>0</v>
      </c>
      <c r="K591" s="993">
        <v>0</v>
      </c>
      <c r="L591" s="342">
        <f t="shared" si="341"/>
        <v>0</v>
      </c>
      <c r="M591" s="17">
        <f t="shared" si="337"/>
        <v>-13345.7</v>
      </c>
      <c r="N591" s="342">
        <f t="shared" si="342"/>
        <v>0</v>
      </c>
      <c r="O591" s="17">
        <f t="shared" si="339"/>
        <v>-13345.7</v>
      </c>
      <c r="P591" s="1193"/>
    </row>
    <row r="592" spans="1:16" ht="20.25" customHeight="1">
      <c r="A592" s="1176"/>
      <c r="B592" s="1179"/>
      <c r="C592" s="1182"/>
      <c r="D592" s="1185"/>
      <c r="E592" s="1188"/>
      <c r="F592" s="1191"/>
      <c r="G592" s="1091" t="s">
        <v>23</v>
      </c>
      <c r="H592" s="364">
        <v>0</v>
      </c>
      <c r="I592" s="343">
        <v>0</v>
      </c>
      <c r="J592" s="351">
        <v>0</v>
      </c>
      <c r="K592" s="351">
        <v>0</v>
      </c>
      <c r="L592" s="342">
        <v>0</v>
      </c>
      <c r="M592" s="344">
        <f t="shared" si="337"/>
        <v>0</v>
      </c>
      <c r="N592" s="342">
        <v>0</v>
      </c>
      <c r="O592" s="344">
        <f t="shared" si="339"/>
        <v>0</v>
      </c>
      <c r="P592" s="1194"/>
    </row>
    <row r="593" spans="1:16" ht="25.5" customHeight="1">
      <c r="A593" s="1174"/>
      <c r="B593" s="1177" t="s">
        <v>1263</v>
      </c>
      <c r="C593" s="1180" t="s">
        <v>19</v>
      </c>
      <c r="D593" s="1183">
        <v>44105</v>
      </c>
      <c r="E593" s="1186">
        <v>44196</v>
      </c>
      <c r="F593" s="1189" t="s">
        <v>1494</v>
      </c>
      <c r="G593" s="59" t="s">
        <v>20</v>
      </c>
      <c r="H593" s="234">
        <f t="shared" ref="H593:K593" si="343">H594+H595+H596</f>
        <v>3751.7</v>
      </c>
      <c r="I593" s="340">
        <f t="shared" si="343"/>
        <v>0</v>
      </c>
      <c r="J593" s="366">
        <f t="shared" si="343"/>
        <v>0</v>
      </c>
      <c r="K593" s="366">
        <f t="shared" si="343"/>
        <v>0</v>
      </c>
      <c r="L593" s="339">
        <f t="shared" ref="L593:L595" si="344">J593/H593*100</f>
        <v>0</v>
      </c>
      <c r="M593" s="31">
        <f t="shared" ref="M593:M596" si="345">J593-H593</f>
        <v>-3751.7</v>
      </c>
      <c r="N593" s="339">
        <f t="shared" ref="N593:N595" si="346">K593/H593*100</f>
        <v>0</v>
      </c>
      <c r="O593" s="31">
        <f t="shared" ref="O593:O596" si="347">K593-H593</f>
        <v>-3751.7</v>
      </c>
      <c r="P593" s="1192"/>
    </row>
    <row r="594" spans="1:16" ht="20.25" customHeight="1">
      <c r="A594" s="1175"/>
      <c r="B594" s="1178"/>
      <c r="C594" s="1181"/>
      <c r="D594" s="1184"/>
      <c r="E594" s="1187"/>
      <c r="F594" s="1190"/>
      <c r="G594" s="1091" t="s">
        <v>21</v>
      </c>
      <c r="H594" s="903">
        <v>187.6</v>
      </c>
      <c r="I594" s="1157">
        <v>0</v>
      </c>
      <c r="J594" s="993">
        <v>0</v>
      </c>
      <c r="K594" s="993">
        <v>0</v>
      </c>
      <c r="L594" s="342">
        <f t="shared" si="344"/>
        <v>0</v>
      </c>
      <c r="M594" s="17">
        <f t="shared" si="345"/>
        <v>-187.6</v>
      </c>
      <c r="N594" s="342">
        <f t="shared" si="346"/>
        <v>0</v>
      </c>
      <c r="O594" s="17">
        <f t="shared" si="347"/>
        <v>-187.6</v>
      </c>
      <c r="P594" s="1193"/>
    </row>
    <row r="595" spans="1:16" ht="20.25" customHeight="1">
      <c r="A595" s="1175"/>
      <c r="B595" s="1178"/>
      <c r="C595" s="1181"/>
      <c r="D595" s="1184"/>
      <c r="E595" s="1187"/>
      <c r="F595" s="1190"/>
      <c r="G595" s="1091" t="s">
        <v>22</v>
      </c>
      <c r="H595" s="903">
        <v>3564.1</v>
      </c>
      <c r="I595" s="1157">
        <v>0</v>
      </c>
      <c r="J595" s="993">
        <v>0</v>
      </c>
      <c r="K595" s="993">
        <v>0</v>
      </c>
      <c r="L595" s="342">
        <f t="shared" si="344"/>
        <v>0</v>
      </c>
      <c r="M595" s="17">
        <f t="shared" si="345"/>
        <v>-3564.1</v>
      </c>
      <c r="N595" s="342">
        <f t="shared" si="346"/>
        <v>0</v>
      </c>
      <c r="O595" s="17">
        <f t="shared" si="347"/>
        <v>-3564.1</v>
      </c>
      <c r="P595" s="1193"/>
    </row>
    <row r="596" spans="1:16" ht="20.25" customHeight="1">
      <c r="A596" s="1176"/>
      <c r="B596" s="1179"/>
      <c r="C596" s="1182"/>
      <c r="D596" s="1185"/>
      <c r="E596" s="1188"/>
      <c r="F596" s="1191"/>
      <c r="G596" s="1091" t="s">
        <v>23</v>
      </c>
      <c r="H596" s="364">
        <v>0</v>
      </c>
      <c r="I596" s="343">
        <v>0</v>
      </c>
      <c r="J596" s="351">
        <v>0</v>
      </c>
      <c r="K596" s="351">
        <v>0</v>
      </c>
      <c r="L596" s="342">
        <v>0</v>
      </c>
      <c r="M596" s="344">
        <f t="shared" si="345"/>
        <v>0</v>
      </c>
      <c r="N596" s="342">
        <v>0</v>
      </c>
      <c r="O596" s="344">
        <f t="shared" si="347"/>
        <v>0</v>
      </c>
      <c r="P596" s="1194"/>
    </row>
    <row r="597" spans="1:16" ht="25.5" customHeight="1">
      <c r="A597" s="1174"/>
      <c r="B597" s="1177" t="s">
        <v>1264</v>
      </c>
      <c r="C597" s="1180" t="s">
        <v>19</v>
      </c>
      <c r="D597" s="1183">
        <v>44105</v>
      </c>
      <c r="E597" s="1186">
        <v>44196</v>
      </c>
      <c r="F597" s="1189" t="s">
        <v>1494</v>
      </c>
      <c r="G597" s="59" t="s">
        <v>20</v>
      </c>
      <c r="H597" s="234">
        <f t="shared" ref="H597:K597" si="348">H598+H599+H600</f>
        <v>2737.1</v>
      </c>
      <c r="I597" s="340">
        <f t="shared" si="348"/>
        <v>0</v>
      </c>
      <c r="J597" s="366">
        <f t="shared" si="348"/>
        <v>0</v>
      </c>
      <c r="K597" s="366">
        <f t="shared" si="348"/>
        <v>0</v>
      </c>
      <c r="L597" s="339">
        <f t="shared" ref="L597:L599" si="349">J597/H597*100</f>
        <v>0</v>
      </c>
      <c r="M597" s="31">
        <f t="shared" ref="M597:M600" si="350">J597-H597</f>
        <v>-2737.1</v>
      </c>
      <c r="N597" s="339">
        <f t="shared" ref="N597:N599" si="351">K597/H597*100</f>
        <v>0</v>
      </c>
      <c r="O597" s="31">
        <f t="shared" ref="O597:O600" si="352">K597-H597</f>
        <v>-2737.1</v>
      </c>
      <c r="P597" s="1192"/>
    </row>
    <row r="598" spans="1:16" ht="19.5" customHeight="1">
      <c r="A598" s="1175"/>
      <c r="B598" s="1178"/>
      <c r="C598" s="1181"/>
      <c r="D598" s="1184"/>
      <c r="E598" s="1187"/>
      <c r="F598" s="1190"/>
      <c r="G598" s="1091" t="s">
        <v>21</v>
      </c>
      <c r="H598" s="903">
        <v>136.9</v>
      </c>
      <c r="I598" s="1157">
        <v>0</v>
      </c>
      <c r="J598" s="993">
        <v>0</v>
      </c>
      <c r="K598" s="993">
        <v>0</v>
      </c>
      <c r="L598" s="342">
        <f t="shared" si="349"/>
        <v>0</v>
      </c>
      <c r="M598" s="17">
        <f t="shared" si="350"/>
        <v>-136.9</v>
      </c>
      <c r="N598" s="342">
        <f t="shared" si="351"/>
        <v>0</v>
      </c>
      <c r="O598" s="17">
        <f t="shared" si="352"/>
        <v>-136.9</v>
      </c>
      <c r="P598" s="1193"/>
    </row>
    <row r="599" spans="1:16" ht="19.5" customHeight="1">
      <c r="A599" s="1175"/>
      <c r="B599" s="1178"/>
      <c r="C599" s="1181"/>
      <c r="D599" s="1184"/>
      <c r="E599" s="1187"/>
      <c r="F599" s="1190"/>
      <c r="G599" s="1091" t="s">
        <v>22</v>
      </c>
      <c r="H599" s="903">
        <v>2600.1999999999998</v>
      </c>
      <c r="I599" s="1157">
        <v>0</v>
      </c>
      <c r="J599" s="993">
        <v>0</v>
      </c>
      <c r="K599" s="993">
        <v>0</v>
      </c>
      <c r="L599" s="342">
        <f t="shared" si="349"/>
        <v>0</v>
      </c>
      <c r="M599" s="17">
        <f t="shared" si="350"/>
        <v>-2600.1999999999998</v>
      </c>
      <c r="N599" s="342">
        <f t="shared" si="351"/>
        <v>0</v>
      </c>
      <c r="O599" s="17">
        <f t="shared" si="352"/>
        <v>-2600.1999999999998</v>
      </c>
      <c r="P599" s="1193"/>
    </row>
    <row r="600" spans="1:16" ht="19.5" customHeight="1">
      <c r="A600" s="1176"/>
      <c r="B600" s="1179"/>
      <c r="C600" s="1182"/>
      <c r="D600" s="1185"/>
      <c r="E600" s="1188"/>
      <c r="F600" s="1191"/>
      <c r="G600" s="1091" t="s">
        <v>23</v>
      </c>
      <c r="H600" s="364">
        <v>0</v>
      </c>
      <c r="I600" s="343">
        <v>0</v>
      </c>
      <c r="J600" s="351">
        <v>0</v>
      </c>
      <c r="K600" s="351">
        <v>0</v>
      </c>
      <c r="L600" s="342">
        <v>0</v>
      </c>
      <c r="M600" s="344">
        <f t="shared" si="350"/>
        <v>0</v>
      </c>
      <c r="N600" s="342">
        <v>0</v>
      </c>
      <c r="O600" s="344">
        <f t="shared" si="352"/>
        <v>0</v>
      </c>
      <c r="P600" s="1194"/>
    </row>
    <row r="601" spans="1:16" ht="25.5" customHeight="1">
      <c r="A601" s="1174"/>
      <c r="B601" s="1177" t="s">
        <v>1265</v>
      </c>
      <c r="C601" s="1180" t="s">
        <v>19</v>
      </c>
      <c r="D601" s="1183">
        <v>44105</v>
      </c>
      <c r="E601" s="1186">
        <v>44196</v>
      </c>
      <c r="F601" s="1189" t="s">
        <v>1494</v>
      </c>
      <c r="G601" s="59" t="s">
        <v>20</v>
      </c>
      <c r="H601" s="234">
        <f t="shared" ref="H601:K601" si="353">H602+H603+H604</f>
        <v>1596.5</v>
      </c>
      <c r="I601" s="340">
        <f t="shared" si="353"/>
        <v>0</v>
      </c>
      <c r="J601" s="366">
        <f t="shared" si="353"/>
        <v>0</v>
      </c>
      <c r="K601" s="366">
        <f t="shared" si="353"/>
        <v>0</v>
      </c>
      <c r="L601" s="339">
        <f t="shared" ref="L601:L603" si="354">J601/H601*100</f>
        <v>0</v>
      </c>
      <c r="M601" s="31">
        <f t="shared" ref="M601:M604" si="355">J601-H601</f>
        <v>-1596.5</v>
      </c>
      <c r="N601" s="339">
        <f t="shared" ref="N601:N603" si="356">K601/H601*100</f>
        <v>0</v>
      </c>
      <c r="O601" s="31">
        <f t="shared" ref="O601:O604" si="357">K601-H601</f>
        <v>-1596.5</v>
      </c>
      <c r="P601" s="1192"/>
    </row>
    <row r="602" spans="1:16" ht="20.25" customHeight="1">
      <c r="A602" s="1175"/>
      <c r="B602" s="1178"/>
      <c r="C602" s="1181"/>
      <c r="D602" s="1184"/>
      <c r="E602" s="1187"/>
      <c r="F602" s="1190"/>
      <c r="G602" s="1091" t="s">
        <v>21</v>
      </c>
      <c r="H602" s="903">
        <v>79.8</v>
      </c>
      <c r="I602" s="1157">
        <v>0</v>
      </c>
      <c r="J602" s="993">
        <v>0</v>
      </c>
      <c r="K602" s="993">
        <v>0</v>
      </c>
      <c r="L602" s="342">
        <f t="shared" si="354"/>
        <v>0</v>
      </c>
      <c r="M602" s="17">
        <f t="shared" si="355"/>
        <v>-79.8</v>
      </c>
      <c r="N602" s="342">
        <f t="shared" si="356"/>
        <v>0</v>
      </c>
      <c r="O602" s="17">
        <f t="shared" si="357"/>
        <v>-79.8</v>
      </c>
      <c r="P602" s="1193"/>
    </row>
    <row r="603" spans="1:16" ht="20.25" customHeight="1">
      <c r="A603" s="1175"/>
      <c r="B603" s="1178"/>
      <c r="C603" s="1181"/>
      <c r="D603" s="1184"/>
      <c r="E603" s="1187"/>
      <c r="F603" s="1190"/>
      <c r="G603" s="1091" t="s">
        <v>22</v>
      </c>
      <c r="H603" s="903">
        <v>1516.7</v>
      </c>
      <c r="I603" s="1157">
        <v>0</v>
      </c>
      <c r="J603" s="993">
        <v>0</v>
      </c>
      <c r="K603" s="993">
        <v>0</v>
      </c>
      <c r="L603" s="342">
        <f t="shared" si="354"/>
        <v>0</v>
      </c>
      <c r="M603" s="17">
        <f t="shared" si="355"/>
        <v>-1516.7</v>
      </c>
      <c r="N603" s="342">
        <f t="shared" si="356"/>
        <v>0</v>
      </c>
      <c r="O603" s="17">
        <f t="shared" si="357"/>
        <v>-1516.7</v>
      </c>
      <c r="P603" s="1193"/>
    </row>
    <row r="604" spans="1:16" ht="20.25" customHeight="1">
      <c r="A604" s="1176"/>
      <c r="B604" s="1179"/>
      <c r="C604" s="1182"/>
      <c r="D604" s="1185"/>
      <c r="E604" s="1188"/>
      <c r="F604" s="1191"/>
      <c r="G604" s="1091" t="s">
        <v>23</v>
      </c>
      <c r="H604" s="364">
        <v>0</v>
      </c>
      <c r="I604" s="343">
        <v>0</v>
      </c>
      <c r="J604" s="351">
        <v>0</v>
      </c>
      <c r="K604" s="351">
        <v>0</v>
      </c>
      <c r="L604" s="342">
        <v>0</v>
      </c>
      <c r="M604" s="344">
        <f t="shared" si="355"/>
        <v>0</v>
      </c>
      <c r="N604" s="342">
        <v>0</v>
      </c>
      <c r="O604" s="344">
        <f t="shared" si="357"/>
        <v>0</v>
      </c>
      <c r="P604" s="1194"/>
    </row>
    <row r="605" spans="1:16" ht="25.5" customHeight="1">
      <c r="A605" s="1174"/>
      <c r="B605" s="1177" t="s">
        <v>1266</v>
      </c>
      <c r="C605" s="1180" t="s">
        <v>19</v>
      </c>
      <c r="D605" s="1183">
        <v>44105</v>
      </c>
      <c r="E605" s="1186">
        <v>44196</v>
      </c>
      <c r="F605" s="1189" t="s">
        <v>1494</v>
      </c>
      <c r="G605" s="59" t="s">
        <v>20</v>
      </c>
      <c r="H605" s="234">
        <f t="shared" ref="H605:K605" si="358">H606+H607+H608</f>
        <v>5913.5</v>
      </c>
      <c r="I605" s="340">
        <f t="shared" si="358"/>
        <v>0</v>
      </c>
      <c r="J605" s="366">
        <f t="shared" si="358"/>
        <v>0</v>
      </c>
      <c r="K605" s="366">
        <f t="shared" si="358"/>
        <v>0</v>
      </c>
      <c r="L605" s="339">
        <f t="shared" ref="L605:L607" si="359">J605/H605*100</f>
        <v>0</v>
      </c>
      <c r="M605" s="31">
        <f t="shared" ref="M605:M609" si="360">J605-H605</f>
        <v>-5913.5</v>
      </c>
      <c r="N605" s="339">
        <f t="shared" ref="N605:N607" si="361">K605/H605*100</f>
        <v>0</v>
      </c>
      <c r="O605" s="31">
        <f t="shared" ref="O605:O610" si="362">K605-H605</f>
        <v>-5913.5</v>
      </c>
      <c r="P605" s="1192"/>
    </row>
    <row r="606" spans="1:16" ht="20.25" customHeight="1">
      <c r="A606" s="1175"/>
      <c r="B606" s="1178"/>
      <c r="C606" s="1181"/>
      <c r="D606" s="1184"/>
      <c r="E606" s="1187"/>
      <c r="F606" s="1190"/>
      <c r="G606" s="1091" t="s">
        <v>21</v>
      </c>
      <c r="H606" s="903">
        <v>295.7</v>
      </c>
      <c r="I606" s="1157">
        <v>0</v>
      </c>
      <c r="J606" s="993">
        <v>0</v>
      </c>
      <c r="K606" s="993">
        <v>0</v>
      </c>
      <c r="L606" s="342">
        <f t="shared" si="359"/>
        <v>0</v>
      </c>
      <c r="M606" s="17">
        <f t="shared" si="360"/>
        <v>-295.7</v>
      </c>
      <c r="N606" s="342">
        <f t="shared" si="361"/>
        <v>0</v>
      </c>
      <c r="O606" s="17">
        <f t="shared" si="362"/>
        <v>-295.7</v>
      </c>
      <c r="P606" s="1193"/>
    </row>
    <row r="607" spans="1:16" ht="20.25" customHeight="1">
      <c r="A607" s="1175"/>
      <c r="B607" s="1178"/>
      <c r="C607" s="1181"/>
      <c r="D607" s="1184"/>
      <c r="E607" s="1187"/>
      <c r="F607" s="1190"/>
      <c r="G607" s="1091" t="s">
        <v>22</v>
      </c>
      <c r="H607" s="903">
        <v>5617.8</v>
      </c>
      <c r="I607" s="1157">
        <v>0</v>
      </c>
      <c r="J607" s="993">
        <v>0</v>
      </c>
      <c r="K607" s="993">
        <v>0</v>
      </c>
      <c r="L607" s="342">
        <f t="shared" si="359"/>
        <v>0</v>
      </c>
      <c r="M607" s="17">
        <f t="shared" si="360"/>
        <v>-5617.8</v>
      </c>
      <c r="N607" s="342">
        <f t="shared" si="361"/>
        <v>0</v>
      </c>
      <c r="O607" s="17">
        <f t="shared" si="362"/>
        <v>-5617.8</v>
      </c>
      <c r="P607" s="1193"/>
    </row>
    <row r="608" spans="1:16" ht="20.25" customHeight="1">
      <c r="A608" s="1176"/>
      <c r="B608" s="1179"/>
      <c r="C608" s="1182"/>
      <c r="D608" s="1185"/>
      <c r="E608" s="1188"/>
      <c r="F608" s="1191"/>
      <c r="G608" s="1091" t="s">
        <v>23</v>
      </c>
      <c r="H608" s="364">
        <v>0</v>
      </c>
      <c r="I608" s="343">
        <v>0</v>
      </c>
      <c r="J608" s="351">
        <v>0</v>
      </c>
      <c r="K608" s="351">
        <v>0</v>
      </c>
      <c r="L608" s="342">
        <v>0</v>
      </c>
      <c r="M608" s="344">
        <f t="shared" si="360"/>
        <v>0</v>
      </c>
      <c r="N608" s="342">
        <v>0</v>
      </c>
      <c r="O608" s="344">
        <f t="shared" si="362"/>
        <v>0</v>
      </c>
      <c r="P608" s="1194"/>
    </row>
    <row r="609" spans="1:16" ht="25.5" customHeight="1">
      <c r="A609" s="1174"/>
      <c r="B609" s="1177" t="s">
        <v>1267</v>
      </c>
      <c r="C609" s="1180" t="s">
        <v>19</v>
      </c>
      <c r="D609" s="1183" t="s">
        <v>929</v>
      </c>
      <c r="E609" s="1186" t="s">
        <v>929</v>
      </c>
      <c r="F609" s="1189" t="s">
        <v>1268</v>
      </c>
      <c r="G609" s="59" t="s">
        <v>20</v>
      </c>
      <c r="H609" s="365">
        <f t="shared" ref="H609:K609" si="363">H610+H611+H612</f>
        <v>0</v>
      </c>
      <c r="I609" s="340">
        <f t="shared" si="363"/>
        <v>0</v>
      </c>
      <c r="J609" s="366">
        <f t="shared" si="363"/>
        <v>0</v>
      </c>
      <c r="K609" s="366">
        <f t="shared" si="363"/>
        <v>0</v>
      </c>
      <c r="L609" s="339">
        <v>0</v>
      </c>
      <c r="M609" s="341">
        <f t="shared" si="360"/>
        <v>0</v>
      </c>
      <c r="N609" s="339">
        <v>0</v>
      </c>
      <c r="O609" s="341">
        <f t="shared" si="362"/>
        <v>0</v>
      </c>
      <c r="P609" s="1222"/>
    </row>
    <row r="610" spans="1:16" ht="22.5" customHeight="1">
      <c r="A610" s="1175"/>
      <c r="B610" s="1178"/>
      <c r="C610" s="1181"/>
      <c r="D610" s="1184"/>
      <c r="E610" s="1187"/>
      <c r="F610" s="1190"/>
      <c r="G610" s="1091" t="s">
        <v>21</v>
      </c>
      <c r="H610" s="362">
        <v>0</v>
      </c>
      <c r="I610" s="349">
        <v>0</v>
      </c>
      <c r="J610" s="363">
        <v>0</v>
      </c>
      <c r="K610" s="363">
        <v>0</v>
      </c>
      <c r="L610" s="342">
        <v>0</v>
      </c>
      <c r="M610" s="344">
        <v>0</v>
      </c>
      <c r="N610" s="342">
        <v>0</v>
      </c>
      <c r="O610" s="344">
        <f t="shared" si="362"/>
        <v>0</v>
      </c>
      <c r="P610" s="1203"/>
    </row>
    <row r="611" spans="1:16" ht="22.5" customHeight="1">
      <c r="A611" s="1175"/>
      <c r="B611" s="1178"/>
      <c r="C611" s="1181"/>
      <c r="D611" s="1184"/>
      <c r="E611" s="1187"/>
      <c r="F611" s="1190"/>
      <c r="G611" s="1091" t="s">
        <v>22</v>
      </c>
      <c r="H611" s="362">
        <v>0</v>
      </c>
      <c r="I611" s="349">
        <v>0</v>
      </c>
      <c r="J611" s="363">
        <v>0</v>
      </c>
      <c r="K611" s="363">
        <v>0</v>
      </c>
      <c r="L611" s="342">
        <v>0</v>
      </c>
      <c r="M611" s="344">
        <v>0</v>
      </c>
      <c r="N611" s="342">
        <v>0</v>
      </c>
      <c r="O611" s="344">
        <v>0</v>
      </c>
      <c r="P611" s="1203"/>
    </row>
    <row r="612" spans="1:16" ht="22.5" customHeight="1">
      <c r="A612" s="1176"/>
      <c r="B612" s="1179"/>
      <c r="C612" s="1182"/>
      <c r="D612" s="1185"/>
      <c r="E612" s="1188"/>
      <c r="F612" s="1191"/>
      <c r="G612" s="1091" t="s">
        <v>23</v>
      </c>
      <c r="H612" s="362">
        <v>0</v>
      </c>
      <c r="I612" s="349">
        <v>0</v>
      </c>
      <c r="J612" s="363">
        <v>0</v>
      </c>
      <c r="K612" s="363">
        <v>0</v>
      </c>
      <c r="L612" s="348">
        <v>0</v>
      </c>
      <c r="M612" s="350">
        <f t="shared" ref="M612:M613" si="364">J612-H612</f>
        <v>0</v>
      </c>
      <c r="N612" s="348">
        <v>0</v>
      </c>
      <c r="O612" s="350">
        <f t="shared" ref="O612:O614" si="365">K612-H612</f>
        <v>0</v>
      </c>
      <c r="P612" s="1204"/>
    </row>
    <row r="613" spans="1:16" ht="23.25" customHeight="1">
      <c r="A613" s="1174"/>
      <c r="B613" s="1177" t="s">
        <v>1269</v>
      </c>
      <c r="C613" s="1180" t="s">
        <v>19</v>
      </c>
      <c r="D613" s="1183" t="s">
        <v>929</v>
      </c>
      <c r="E613" s="1186" t="s">
        <v>929</v>
      </c>
      <c r="F613" s="1189" t="s">
        <v>1237</v>
      </c>
      <c r="G613" s="59" t="s">
        <v>20</v>
      </c>
      <c r="H613" s="365">
        <f t="shared" ref="H613:K613" si="366">H614+H615+H616</f>
        <v>0</v>
      </c>
      <c r="I613" s="340">
        <f t="shared" si="366"/>
        <v>0</v>
      </c>
      <c r="J613" s="366">
        <f t="shared" si="366"/>
        <v>0</v>
      </c>
      <c r="K613" s="366">
        <f t="shared" si="366"/>
        <v>0</v>
      </c>
      <c r="L613" s="339">
        <v>0</v>
      </c>
      <c r="M613" s="341">
        <f t="shared" si="364"/>
        <v>0</v>
      </c>
      <c r="N613" s="339">
        <v>0</v>
      </c>
      <c r="O613" s="341">
        <f t="shared" si="365"/>
        <v>0</v>
      </c>
      <c r="P613" s="1222"/>
    </row>
    <row r="614" spans="1:16" ht="18.75" customHeight="1">
      <c r="A614" s="1175"/>
      <c r="B614" s="1178"/>
      <c r="C614" s="1181"/>
      <c r="D614" s="1184"/>
      <c r="E614" s="1187"/>
      <c r="F614" s="1190"/>
      <c r="G614" s="1091" t="s">
        <v>21</v>
      </c>
      <c r="H614" s="362">
        <v>0</v>
      </c>
      <c r="I614" s="349">
        <v>0</v>
      </c>
      <c r="J614" s="363">
        <v>0</v>
      </c>
      <c r="K614" s="363">
        <v>0</v>
      </c>
      <c r="L614" s="342">
        <v>0</v>
      </c>
      <c r="M614" s="344">
        <v>0</v>
      </c>
      <c r="N614" s="342">
        <v>0</v>
      </c>
      <c r="O614" s="344">
        <f t="shared" si="365"/>
        <v>0</v>
      </c>
      <c r="P614" s="1203"/>
    </row>
    <row r="615" spans="1:16" ht="18.75" customHeight="1">
      <c r="A615" s="1175"/>
      <c r="B615" s="1178"/>
      <c r="C615" s="1181"/>
      <c r="D615" s="1184"/>
      <c r="E615" s="1187"/>
      <c r="F615" s="1190"/>
      <c r="G615" s="1091" t="s">
        <v>22</v>
      </c>
      <c r="H615" s="362">
        <v>0</v>
      </c>
      <c r="I615" s="349">
        <v>0</v>
      </c>
      <c r="J615" s="363">
        <v>0</v>
      </c>
      <c r="K615" s="363">
        <v>0</v>
      </c>
      <c r="L615" s="342">
        <v>0</v>
      </c>
      <c r="M615" s="344">
        <v>0</v>
      </c>
      <c r="N615" s="342">
        <v>0</v>
      </c>
      <c r="O615" s="344">
        <v>0</v>
      </c>
      <c r="P615" s="1203"/>
    </row>
    <row r="616" spans="1:16" ht="18.75" customHeight="1">
      <c r="A616" s="1176"/>
      <c r="B616" s="1179"/>
      <c r="C616" s="1182"/>
      <c r="D616" s="1185"/>
      <c r="E616" s="1188"/>
      <c r="F616" s="1191"/>
      <c r="G616" s="1091" t="s">
        <v>23</v>
      </c>
      <c r="H616" s="362">
        <v>0</v>
      </c>
      <c r="I616" s="349">
        <v>0</v>
      </c>
      <c r="J616" s="363">
        <v>0</v>
      </c>
      <c r="K616" s="363">
        <v>0</v>
      </c>
      <c r="L616" s="348">
        <v>0</v>
      </c>
      <c r="M616" s="350">
        <f t="shared" ref="M616" si="367">J616-H616</f>
        <v>0</v>
      </c>
      <c r="N616" s="348">
        <v>0</v>
      </c>
      <c r="O616" s="350">
        <f t="shared" ref="O616" si="368">K616-H616</f>
        <v>0</v>
      </c>
      <c r="P616" s="1204"/>
    </row>
    <row r="617" spans="1:16" ht="19.5" customHeight="1">
      <c r="A617" s="1205" t="s">
        <v>56</v>
      </c>
      <c r="B617" s="1207" t="s">
        <v>601</v>
      </c>
      <c r="C617" s="1180" t="s">
        <v>19</v>
      </c>
      <c r="D617" s="1270" t="s">
        <v>19</v>
      </c>
      <c r="E617" s="1301" t="s">
        <v>19</v>
      </c>
      <c r="F617" s="1302" t="s">
        <v>19</v>
      </c>
      <c r="G617" s="59" t="s">
        <v>20</v>
      </c>
      <c r="H617" s="360">
        <f>H618+H619+H620</f>
        <v>0</v>
      </c>
      <c r="I617" s="346">
        <f>I618+I619+I620</f>
        <v>0</v>
      </c>
      <c r="J617" s="361">
        <f>J618+J619+J620</f>
        <v>0</v>
      </c>
      <c r="K617" s="361">
        <f>K618+K619+K620</f>
        <v>0</v>
      </c>
      <c r="L617" s="345">
        <v>0</v>
      </c>
      <c r="M617" s="347">
        <f t="shared" si="114"/>
        <v>0</v>
      </c>
      <c r="N617" s="345">
        <v>0</v>
      </c>
      <c r="O617" s="347">
        <f t="shared" si="115"/>
        <v>0</v>
      </c>
      <c r="P617" s="1222"/>
    </row>
    <row r="618" spans="1:16">
      <c r="A618" s="1195"/>
      <c r="B618" s="1197"/>
      <c r="C618" s="1181"/>
      <c r="D618" s="1184"/>
      <c r="E618" s="1199"/>
      <c r="F618" s="1201"/>
      <c r="G618" s="896" t="s">
        <v>21</v>
      </c>
      <c r="H618" s="362">
        <f>H622</f>
        <v>0</v>
      </c>
      <c r="I618" s="349">
        <f>I622</f>
        <v>0</v>
      </c>
      <c r="J618" s="363">
        <f>J622</f>
        <v>0</v>
      </c>
      <c r="K618" s="363">
        <f>K622</f>
        <v>0</v>
      </c>
      <c r="L618" s="348">
        <v>0</v>
      </c>
      <c r="M618" s="350">
        <f t="shared" si="114"/>
        <v>0</v>
      </c>
      <c r="N618" s="348">
        <v>0</v>
      </c>
      <c r="O618" s="350">
        <f t="shared" si="115"/>
        <v>0</v>
      </c>
      <c r="P618" s="1203"/>
    </row>
    <row r="619" spans="1:16">
      <c r="A619" s="1195"/>
      <c r="B619" s="1197"/>
      <c r="C619" s="1181"/>
      <c r="D619" s="1184"/>
      <c r="E619" s="1199"/>
      <c r="F619" s="1201"/>
      <c r="G619" s="896" t="s">
        <v>22</v>
      </c>
      <c r="H619" s="362">
        <f t="shared" ref="H619:K620" si="369">H623</f>
        <v>0</v>
      </c>
      <c r="I619" s="349">
        <f t="shared" si="369"/>
        <v>0</v>
      </c>
      <c r="J619" s="363">
        <f t="shared" si="369"/>
        <v>0</v>
      </c>
      <c r="K619" s="363">
        <f t="shared" si="369"/>
        <v>0</v>
      </c>
      <c r="L619" s="348">
        <v>0</v>
      </c>
      <c r="M619" s="350">
        <f t="shared" si="114"/>
        <v>0</v>
      </c>
      <c r="N619" s="348">
        <v>0</v>
      </c>
      <c r="O619" s="350">
        <f t="shared" si="115"/>
        <v>0</v>
      </c>
      <c r="P619" s="1203"/>
    </row>
    <row r="620" spans="1:16">
      <c r="A620" s="1196"/>
      <c r="B620" s="1198"/>
      <c r="C620" s="1182"/>
      <c r="D620" s="1185"/>
      <c r="E620" s="1200"/>
      <c r="F620" s="1202"/>
      <c r="G620" s="896" t="s">
        <v>23</v>
      </c>
      <c r="H620" s="364">
        <f t="shared" si="369"/>
        <v>0</v>
      </c>
      <c r="I620" s="343">
        <f t="shared" si="369"/>
        <v>0</v>
      </c>
      <c r="J620" s="351">
        <f t="shared" si="369"/>
        <v>0</v>
      </c>
      <c r="K620" s="351">
        <f t="shared" si="369"/>
        <v>0</v>
      </c>
      <c r="L620" s="342">
        <v>0</v>
      </c>
      <c r="M620" s="344">
        <f t="shared" si="114"/>
        <v>0</v>
      </c>
      <c r="N620" s="342">
        <v>0</v>
      </c>
      <c r="O620" s="344">
        <f t="shared" si="115"/>
        <v>0</v>
      </c>
      <c r="P620" s="1204"/>
    </row>
    <row r="621" spans="1:16" ht="18.75" customHeight="1">
      <c r="A621" s="1205" t="s">
        <v>57</v>
      </c>
      <c r="B621" s="1207" t="s">
        <v>227</v>
      </c>
      <c r="C621" s="1180" t="s">
        <v>19</v>
      </c>
      <c r="D621" s="1270" t="s">
        <v>810</v>
      </c>
      <c r="E621" s="1301" t="s">
        <v>810</v>
      </c>
      <c r="F621" s="1302" t="s">
        <v>19</v>
      </c>
      <c r="G621" s="59" t="s">
        <v>20</v>
      </c>
      <c r="H621" s="365">
        <f>H622+H623+H624</f>
        <v>0</v>
      </c>
      <c r="I621" s="340">
        <f>I622+I623+I624</f>
        <v>0</v>
      </c>
      <c r="J621" s="366">
        <f>J622+J623+J624</f>
        <v>0</v>
      </c>
      <c r="K621" s="366">
        <f>K622+K623+K624</f>
        <v>0</v>
      </c>
      <c r="L621" s="339">
        <v>0</v>
      </c>
      <c r="M621" s="341">
        <f t="shared" si="114"/>
        <v>0</v>
      </c>
      <c r="N621" s="339">
        <v>0</v>
      </c>
      <c r="O621" s="341">
        <f t="shared" si="115"/>
        <v>0</v>
      </c>
      <c r="P621" s="1222"/>
    </row>
    <row r="622" spans="1:16">
      <c r="A622" s="1195"/>
      <c r="B622" s="1197"/>
      <c r="C622" s="1181"/>
      <c r="D622" s="1184"/>
      <c r="E622" s="1199"/>
      <c r="F622" s="1201"/>
      <c r="G622" s="1091" t="s">
        <v>21</v>
      </c>
      <c r="H622" s="362">
        <v>0</v>
      </c>
      <c r="I622" s="349">
        <v>0</v>
      </c>
      <c r="J622" s="363">
        <v>0</v>
      </c>
      <c r="K622" s="363">
        <v>0</v>
      </c>
      <c r="L622" s="342">
        <v>0</v>
      </c>
      <c r="M622" s="344">
        <f t="shared" si="114"/>
        <v>0</v>
      </c>
      <c r="N622" s="342">
        <v>0</v>
      </c>
      <c r="O622" s="344">
        <f t="shared" si="115"/>
        <v>0</v>
      </c>
      <c r="P622" s="1203"/>
    </row>
    <row r="623" spans="1:16">
      <c r="A623" s="1195"/>
      <c r="B623" s="1197"/>
      <c r="C623" s="1181"/>
      <c r="D623" s="1184"/>
      <c r="E623" s="1199"/>
      <c r="F623" s="1201"/>
      <c r="G623" s="1091" t="s">
        <v>22</v>
      </c>
      <c r="H623" s="362">
        <v>0</v>
      </c>
      <c r="I623" s="349">
        <v>0</v>
      </c>
      <c r="J623" s="363">
        <v>0</v>
      </c>
      <c r="K623" s="363">
        <v>0</v>
      </c>
      <c r="L623" s="342">
        <v>0</v>
      </c>
      <c r="M623" s="344">
        <f t="shared" si="114"/>
        <v>0</v>
      </c>
      <c r="N623" s="342">
        <v>0</v>
      </c>
      <c r="O623" s="344">
        <f t="shared" si="115"/>
        <v>0</v>
      </c>
      <c r="P623" s="1203"/>
    </row>
    <row r="624" spans="1:16">
      <c r="A624" s="1196"/>
      <c r="B624" s="1198"/>
      <c r="C624" s="1182"/>
      <c r="D624" s="1185"/>
      <c r="E624" s="1200"/>
      <c r="F624" s="1202"/>
      <c r="G624" s="1091" t="s">
        <v>23</v>
      </c>
      <c r="H624" s="362">
        <v>0</v>
      </c>
      <c r="I624" s="349">
        <v>0</v>
      </c>
      <c r="J624" s="363">
        <v>0</v>
      </c>
      <c r="K624" s="363">
        <v>0</v>
      </c>
      <c r="L624" s="342">
        <v>0</v>
      </c>
      <c r="M624" s="344">
        <f t="shared" si="114"/>
        <v>0</v>
      </c>
      <c r="N624" s="342">
        <v>0</v>
      </c>
      <c r="O624" s="344">
        <f t="shared" si="115"/>
        <v>0</v>
      </c>
      <c r="P624" s="1204"/>
    </row>
    <row r="625" spans="1:16" ht="24" customHeight="1">
      <c r="A625" s="1195" t="s">
        <v>1270</v>
      </c>
      <c r="B625" s="1197" t="s">
        <v>1271</v>
      </c>
      <c r="C625" s="1181" t="s">
        <v>19</v>
      </c>
      <c r="D625" s="1184" t="s">
        <v>19</v>
      </c>
      <c r="E625" s="1199" t="s">
        <v>19</v>
      </c>
      <c r="F625" s="1201" t="s">
        <v>19</v>
      </c>
      <c r="G625" s="61" t="s">
        <v>20</v>
      </c>
      <c r="H625" s="234">
        <f>H626+H627+H628</f>
        <v>1512.5</v>
      </c>
      <c r="I625" s="53">
        <f>I626+I627+I628</f>
        <v>1512.5</v>
      </c>
      <c r="J625" s="3">
        <f>J626+J627+J628</f>
        <v>1512.5</v>
      </c>
      <c r="K625" s="3">
        <f>K626+K627+K628</f>
        <v>1512.5</v>
      </c>
      <c r="L625" s="271">
        <f t="shared" ref="L625:L627" si="370">J625/H625*100</f>
        <v>100</v>
      </c>
      <c r="M625" s="341">
        <f t="shared" ref="M625:M627" si="371">J625-H625</f>
        <v>0</v>
      </c>
      <c r="N625" s="271">
        <f t="shared" ref="N625:N627" si="372">K625/H625*100</f>
        <v>100</v>
      </c>
      <c r="O625" s="341">
        <f t="shared" ref="O625:O627" si="373">K625-H625</f>
        <v>0</v>
      </c>
      <c r="P625" s="1203"/>
    </row>
    <row r="626" spans="1:16" ht="17.25" customHeight="1">
      <c r="A626" s="1195"/>
      <c r="B626" s="1197"/>
      <c r="C626" s="1181"/>
      <c r="D626" s="1184"/>
      <c r="E626" s="1199"/>
      <c r="F626" s="1201"/>
      <c r="G626" s="1091" t="s">
        <v>21</v>
      </c>
      <c r="H626" s="235">
        <f>H630</f>
        <v>75.7</v>
      </c>
      <c r="I626" s="353">
        <f>I630</f>
        <v>75.7</v>
      </c>
      <c r="J626" s="4">
        <f>J630</f>
        <v>75.7</v>
      </c>
      <c r="K626" s="354">
        <f>K630</f>
        <v>75.7</v>
      </c>
      <c r="L626" s="272">
        <f t="shared" si="370"/>
        <v>100</v>
      </c>
      <c r="M626" s="344">
        <f t="shared" si="371"/>
        <v>0</v>
      </c>
      <c r="N626" s="272">
        <f t="shared" si="372"/>
        <v>100</v>
      </c>
      <c r="O626" s="344">
        <f t="shared" si="373"/>
        <v>0</v>
      </c>
      <c r="P626" s="1203"/>
    </row>
    <row r="627" spans="1:16" ht="17.25" customHeight="1">
      <c r="A627" s="1195"/>
      <c r="B627" s="1197"/>
      <c r="C627" s="1181"/>
      <c r="D627" s="1184"/>
      <c r="E627" s="1199"/>
      <c r="F627" s="1201"/>
      <c r="G627" s="1091" t="s">
        <v>22</v>
      </c>
      <c r="H627" s="235">
        <f t="shared" ref="H627:K627" si="374">H631</f>
        <v>1436.8</v>
      </c>
      <c r="I627" s="353">
        <f t="shared" si="374"/>
        <v>1436.8</v>
      </c>
      <c r="J627" s="4">
        <f t="shared" si="374"/>
        <v>1436.8</v>
      </c>
      <c r="K627" s="354">
        <f t="shared" si="374"/>
        <v>1436.8</v>
      </c>
      <c r="L627" s="272">
        <f t="shared" si="370"/>
        <v>100</v>
      </c>
      <c r="M627" s="344">
        <f t="shared" si="371"/>
        <v>0</v>
      </c>
      <c r="N627" s="272">
        <f t="shared" si="372"/>
        <v>100</v>
      </c>
      <c r="O627" s="344">
        <f t="shared" si="373"/>
        <v>0</v>
      </c>
      <c r="P627" s="1203"/>
    </row>
    <row r="628" spans="1:16" ht="17.25" customHeight="1">
      <c r="A628" s="1196"/>
      <c r="B628" s="1198"/>
      <c r="C628" s="1182"/>
      <c r="D628" s="1185"/>
      <c r="E628" s="1200"/>
      <c r="F628" s="1202"/>
      <c r="G628" s="1091" t="s">
        <v>23</v>
      </c>
      <c r="H628" s="364">
        <f t="shared" ref="H628:K628" si="375">H632</f>
        <v>0</v>
      </c>
      <c r="I628" s="343">
        <f t="shared" si="375"/>
        <v>0</v>
      </c>
      <c r="J628" s="351">
        <f t="shared" si="375"/>
        <v>0</v>
      </c>
      <c r="K628" s="351">
        <f t="shared" si="375"/>
        <v>0</v>
      </c>
      <c r="L628" s="342">
        <v>0</v>
      </c>
      <c r="M628" s="344">
        <f t="shared" ref="M628:M632" si="376">J628-H628</f>
        <v>0</v>
      </c>
      <c r="N628" s="342">
        <v>0</v>
      </c>
      <c r="O628" s="344">
        <f t="shared" ref="O628:O632" si="377">K628-H628</f>
        <v>0</v>
      </c>
      <c r="P628" s="1204"/>
    </row>
    <row r="629" spans="1:16" ht="31.5" customHeight="1">
      <c r="A629" s="1205" t="s">
        <v>1272</v>
      </c>
      <c r="B629" s="1207" t="s">
        <v>1273</v>
      </c>
      <c r="C629" s="1180" t="s">
        <v>19</v>
      </c>
      <c r="D629" s="1210">
        <v>43891</v>
      </c>
      <c r="E629" s="1213">
        <v>43921</v>
      </c>
      <c r="F629" s="1216" t="s">
        <v>1495</v>
      </c>
      <c r="G629" s="59" t="s">
        <v>20</v>
      </c>
      <c r="H629" s="234">
        <f t="shared" ref="H629:K629" si="378">H630+H631+H632</f>
        <v>1512.5</v>
      </c>
      <c r="I629" s="53">
        <f t="shared" si="378"/>
        <v>1512.5</v>
      </c>
      <c r="J629" s="3">
        <f t="shared" si="378"/>
        <v>1512.5</v>
      </c>
      <c r="K629" s="3">
        <f t="shared" si="378"/>
        <v>1512.5</v>
      </c>
      <c r="L629" s="271">
        <f t="shared" ref="L629:L631" si="379">J629/H629*100</f>
        <v>100</v>
      </c>
      <c r="M629" s="341">
        <f t="shared" si="376"/>
        <v>0</v>
      </c>
      <c r="N629" s="271">
        <f t="shared" ref="N629:N631" si="380">K629/H629*100</f>
        <v>100</v>
      </c>
      <c r="O629" s="341">
        <f t="shared" si="377"/>
        <v>0</v>
      </c>
      <c r="P629" s="1219" t="s">
        <v>1496</v>
      </c>
    </row>
    <row r="630" spans="1:16" ht="22.5" customHeight="1">
      <c r="A630" s="1195"/>
      <c r="B630" s="1197"/>
      <c r="C630" s="1181"/>
      <c r="D630" s="1211"/>
      <c r="E630" s="1214"/>
      <c r="F630" s="1217"/>
      <c r="G630" s="1152" t="s">
        <v>21</v>
      </c>
      <c r="H630" s="903">
        <v>75.7</v>
      </c>
      <c r="I630" s="904">
        <v>75.7</v>
      </c>
      <c r="J630" s="905">
        <v>75.7</v>
      </c>
      <c r="K630" s="905">
        <v>75.7</v>
      </c>
      <c r="L630" s="272">
        <f t="shared" si="379"/>
        <v>100</v>
      </c>
      <c r="M630" s="344">
        <f t="shared" si="376"/>
        <v>0</v>
      </c>
      <c r="N630" s="272">
        <f t="shared" si="380"/>
        <v>100</v>
      </c>
      <c r="O630" s="344">
        <f t="shared" si="377"/>
        <v>0</v>
      </c>
      <c r="P630" s="1220"/>
    </row>
    <row r="631" spans="1:16" ht="22.5" customHeight="1">
      <c r="A631" s="1195"/>
      <c r="B631" s="1197"/>
      <c r="C631" s="1181"/>
      <c r="D631" s="1211"/>
      <c r="E631" s="1214"/>
      <c r="F631" s="1217"/>
      <c r="G631" s="1152" t="s">
        <v>22</v>
      </c>
      <c r="H631" s="903">
        <v>1436.8</v>
      </c>
      <c r="I631" s="904">
        <v>1436.8</v>
      </c>
      <c r="J631" s="905">
        <v>1436.8</v>
      </c>
      <c r="K631" s="905">
        <v>1436.8</v>
      </c>
      <c r="L631" s="272">
        <f t="shared" si="379"/>
        <v>100</v>
      </c>
      <c r="M631" s="344">
        <f t="shared" si="376"/>
        <v>0</v>
      </c>
      <c r="N631" s="272">
        <f t="shared" si="380"/>
        <v>100</v>
      </c>
      <c r="O631" s="344">
        <f t="shared" si="377"/>
        <v>0</v>
      </c>
      <c r="P631" s="1220"/>
    </row>
    <row r="632" spans="1:16" ht="22.5" customHeight="1" thickBot="1">
      <c r="A632" s="1206"/>
      <c r="B632" s="1208"/>
      <c r="C632" s="1209"/>
      <c r="D632" s="1212"/>
      <c r="E632" s="1215"/>
      <c r="F632" s="1218"/>
      <c r="G632" s="1152" t="s">
        <v>23</v>
      </c>
      <c r="H632" s="364">
        <v>0</v>
      </c>
      <c r="I632" s="343">
        <v>0</v>
      </c>
      <c r="J632" s="351">
        <v>0</v>
      </c>
      <c r="K632" s="351">
        <v>0</v>
      </c>
      <c r="L632" s="342">
        <v>0</v>
      </c>
      <c r="M632" s="344">
        <f t="shared" si="376"/>
        <v>0</v>
      </c>
      <c r="N632" s="342">
        <v>0</v>
      </c>
      <c r="O632" s="344">
        <f t="shared" si="377"/>
        <v>0</v>
      </c>
      <c r="P632" s="1221"/>
    </row>
    <row r="633" spans="1:16" ht="26.25" customHeight="1">
      <c r="A633" s="1309" t="s">
        <v>58</v>
      </c>
      <c r="B633" s="1311" t="s">
        <v>59</v>
      </c>
      <c r="C633" s="1313" t="s">
        <v>620</v>
      </c>
      <c r="D633" s="1315" t="s">
        <v>19</v>
      </c>
      <c r="E633" s="1318" t="s">
        <v>19</v>
      </c>
      <c r="F633" s="1321" t="s">
        <v>19</v>
      </c>
      <c r="G633" s="58" t="s">
        <v>20</v>
      </c>
      <c r="H633" s="181">
        <f>H634+H635+H636</f>
        <v>31468.699999999997</v>
      </c>
      <c r="I633" s="51">
        <f>I634+I635+I636</f>
        <v>26746.100000000002</v>
      </c>
      <c r="J633" s="12">
        <f>J634+J635+J636</f>
        <v>26746.100000000002</v>
      </c>
      <c r="K633" s="12">
        <f>K634+K635+K636</f>
        <v>26746.100000000002</v>
      </c>
      <c r="L633" s="33">
        <f t="shared" ref="L633:L729" si="381">J633/H633*100</f>
        <v>84.992707039057862</v>
      </c>
      <c r="M633" s="28">
        <f t="shared" si="114"/>
        <v>-4722.5999999999949</v>
      </c>
      <c r="N633" s="33">
        <f t="shared" ref="N633:N729" si="382">K633/H633*100</f>
        <v>84.992707039057862</v>
      </c>
      <c r="O633" s="28">
        <f t="shared" si="115"/>
        <v>-4722.5999999999949</v>
      </c>
      <c r="P633" s="1324"/>
    </row>
    <row r="634" spans="1:16" ht="19.5" customHeight="1">
      <c r="A634" s="1310"/>
      <c r="B634" s="1312"/>
      <c r="C634" s="1314"/>
      <c r="D634" s="1316"/>
      <c r="E634" s="1319"/>
      <c r="F634" s="1322"/>
      <c r="G634" s="60" t="s">
        <v>21</v>
      </c>
      <c r="H634" s="182">
        <f>H638</f>
        <v>14592.1</v>
      </c>
      <c r="I634" s="55">
        <f>I638</f>
        <v>11785.800000000001</v>
      </c>
      <c r="J634" s="13">
        <f>J638</f>
        <v>11785.800000000001</v>
      </c>
      <c r="K634" s="13">
        <f>K638</f>
        <v>11785.800000000001</v>
      </c>
      <c r="L634" s="280">
        <f t="shared" si="381"/>
        <v>80.768360962438592</v>
      </c>
      <c r="M634" s="34">
        <f t="shared" si="114"/>
        <v>-2806.2999999999993</v>
      </c>
      <c r="N634" s="280">
        <f t="shared" si="382"/>
        <v>80.768360962438592</v>
      </c>
      <c r="O634" s="34">
        <f t="shared" si="115"/>
        <v>-2806.2999999999993</v>
      </c>
      <c r="P634" s="1325"/>
    </row>
    <row r="635" spans="1:16" ht="19.5" customHeight="1">
      <c r="A635" s="1310"/>
      <c r="B635" s="1312"/>
      <c r="C635" s="1314"/>
      <c r="D635" s="1316"/>
      <c r="E635" s="1319"/>
      <c r="F635" s="1322"/>
      <c r="G635" s="60" t="s">
        <v>22</v>
      </c>
      <c r="H635" s="182">
        <f>H639</f>
        <v>16876.599999999999</v>
      </c>
      <c r="I635" s="55">
        <f t="shared" ref="I635:K636" si="383">I639</f>
        <v>14960.300000000001</v>
      </c>
      <c r="J635" s="13">
        <f t="shared" si="383"/>
        <v>14960.300000000001</v>
      </c>
      <c r="K635" s="13">
        <f t="shared" si="383"/>
        <v>14960.300000000001</v>
      </c>
      <c r="L635" s="280">
        <f t="shared" si="381"/>
        <v>88.645224749060844</v>
      </c>
      <c r="M635" s="34">
        <f t="shared" si="114"/>
        <v>-1916.2999999999975</v>
      </c>
      <c r="N635" s="280">
        <f t="shared" si="382"/>
        <v>88.645224749060844</v>
      </c>
      <c r="O635" s="34">
        <f t="shared" si="115"/>
        <v>-1916.2999999999975</v>
      </c>
      <c r="P635" s="1325"/>
    </row>
    <row r="636" spans="1:16" ht="19.5" customHeight="1">
      <c r="A636" s="1310"/>
      <c r="B636" s="1312"/>
      <c r="C636" s="1314"/>
      <c r="D636" s="1317"/>
      <c r="E636" s="1320"/>
      <c r="F636" s="1323"/>
      <c r="G636" s="60" t="s">
        <v>23</v>
      </c>
      <c r="H636" s="1004">
        <f t="shared" ref="H636" si="384">H640</f>
        <v>0</v>
      </c>
      <c r="I636" s="1012">
        <f t="shared" si="383"/>
        <v>0</v>
      </c>
      <c r="J636" s="1006">
        <f t="shared" si="383"/>
        <v>0</v>
      </c>
      <c r="K636" s="1006">
        <f t="shared" si="383"/>
        <v>0</v>
      </c>
      <c r="L636" s="1008">
        <v>0</v>
      </c>
      <c r="M636" s="1009">
        <f t="shared" si="114"/>
        <v>0</v>
      </c>
      <c r="N636" s="1008">
        <v>0</v>
      </c>
      <c r="O636" s="1009">
        <f t="shared" si="115"/>
        <v>0</v>
      </c>
      <c r="P636" s="1326"/>
    </row>
    <row r="637" spans="1:16" ht="26.25" customHeight="1">
      <c r="A637" s="1291" t="s">
        <v>60</v>
      </c>
      <c r="B637" s="1327" t="s">
        <v>602</v>
      </c>
      <c r="C637" s="1292" t="s">
        <v>19</v>
      </c>
      <c r="D637" s="1252" t="s">
        <v>19</v>
      </c>
      <c r="E637" s="1295" t="s">
        <v>19</v>
      </c>
      <c r="F637" s="1298" t="s">
        <v>19</v>
      </c>
      <c r="G637" s="59" t="s">
        <v>20</v>
      </c>
      <c r="H637" s="234">
        <f>H638+H639+H640</f>
        <v>31468.699999999997</v>
      </c>
      <c r="I637" s="53">
        <f>I638+I639+I640</f>
        <v>26746.100000000002</v>
      </c>
      <c r="J637" s="3">
        <f>J638+J639+J640</f>
        <v>26746.100000000002</v>
      </c>
      <c r="K637" s="3">
        <f>K638+K639+K640</f>
        <v>26746.100000000002</v>
      </c>
      <c r="L637" s="271">
        <f t="shared" si="381"/>
        <v>84.992707039057862</v>
      </c>
      <c r="M637" s="31">
        <f t="shared" si="114"/>
        <v>-4722.5999999999949</v>
      </c>
      <c r="N637" s="271">
        <f t="shared" si="382"/>
        <v>84.992707039057862</v>
      </c>
      <c r="O637" s="31">
        <f t="shared" si="115"/>
        <v>-4722.5999999999949</v>
      </c>
      <c r="P637" s="1203"/>
    </row>
    <row r="638" spans="1:16" ht="19.5" customHeight="1">
      <c r="A638" s="1265"/>
      <c r="B638" s="1328"/>
      <c r="C638" s="1293"/>
      <c r="D638" s="1253"/>
      <c r="E638" s="1296"/>
      <c r="F638" s="1299"/>
      <c r="G638" s="896" t="s">
        <v>21</v>
      </c>
      <c r="H638" s="235">
        <f>H642+H676+H684+H692</f>
        <v>14592.1</v>
      </c>
      <c r="I638" s="272">
        <f>I642+I676+I684+I692</f>
        <v>11785.800000000001</v>
      </c>
      <c r="J638" s="54">
        <f t="shared" ref="J638:K638" si="385">J642+J676+J684+J692</f>
        <v>11785.800000000001</v>
      </c>
      <c r="K638" s="54">
        <f t="shared" si="385"/>
        <v>11785.800000000001</v>
      </c>
      <c r="L638" s="272">
        <f t="shared" si="381"/>
        <v>80.768360962438592</v>
      </c>
      <c r="M638" s="17">
        <f t="shared" si="114"/>
        <v>-2806.2999999999993</v>
      </c>
      <c r="N638" s="272">
        <f t="shared" si="382"/>
        <v>80.768360962438592</v>
      </c>
      <c r="O638" s="17">
        <f t="shared" si="115"/>
        <v>-2806.2999999999993</v>
      </c>
      <c r="P638" s="1203"/>
    </row>
    <row r="639" spans="1:16" ht="19.5" customHeight="1">
      <c r="A639" s="1265"/>
      <c r="B639" s="1328"/>
      <c r="C639" s="1293"/>
      <c r="D639" s="1253"/>
      <c r="E639" s="1296"/>
      <c r="F639" s="1299"/>
      <c r="G639" s="896" t="s">
        <v>22</v>
      </c>
      <c r="H639" s="235">
        <f t="shared" ref="H639:K640" si="386">H643+H677+H685+H693</f>
        <v>16876.599999999999</v>
      </c>
      <c r="I639" s="272">
        <f t="shared" si="386"/>
        <v>14960.300000000001</v>
      </c>
      <c r="J639" s="54">
        <f t="shared" si="386"/>
        <v>14960.300000000001</v>
      </c>
      <c r="K639" s="54">
        <f t="shared" si="386"/>
        <v>14960.300000000001</v>
      </c>
      <c r="L639" s="272">
        <f t="shared" si="381"/>
        <v>88.645224749060844</v>
      </c>
      <c r="M639" s="19">
        <f t="shared" si="114"/>
        <v>-1916.2999999999975</v>
      </c>
      <c r="N639" s="272">
        <f t="shared" si="382"/>
        <v>88.645224749060844</v>
      </c>
      <c r="O639" s="17">
        <f t="shared" si="115"/>
        <v>-1916.2999999999975</v>
      </c>
      <c r="P639" s="1203"/>
    </row>
    <row r="640" spans="1:16" ht="19.5" customHeight="1">
      <c r="A640" s="1266"/>
      <c r="B640" s="1329"/>
      <c r="C640" s="1294"/>
      <c r="D640" s="1254"/>
      <c r="E640" s="1297"/>
      <c r="F640" s="1300"/>
      <c r="G640" s="896" t="s">
        <v>23</v>
      </c>
      <c r="H640" s="260">
        <f t="shared" si="386"/>
        <v>0</v>
      </c>
      <c r="I640" s="267">
        <f t="shared" si="386"/>
        <v>0</v>
      </c>
      <c r="J640" s="67">
        <f t="shared" si="386"/>
        <v>0</v>
      </c>
      <c r="K640" s="67">
        <f t="shared" si="386"/>
        <v>0</v>
      </c>
      <c r="L640" s="342">
        <v>0</v>
      </c>
      <c r="M640" s="344">
        <f t="shared" si="114"/>
        <v>0</v>
      </c>
      <c r="N640" s="342">
        <v>0</v>
      </c>
      <c r="O640" s="344">
        <f t="shared" si="115"/>
        <v>0</v>
      </c>
      <c r="P640" s="1204"/>
    </row>
    <row r="641" spans="1:16" ht="27.75" customHeight="1">
      <c r="A641" s="1205" t="s">
        <v>61</v>
      </c>
      <c r="B641" s="1207" t="s">
        <v>603</v>
      </c>
      <c r="C641" s="1180" t="s">
        <v>19</v>
      </c>
      <c r="D641" s="1270" t="s">
        <v>19</v>
      </c>
      <c r="E641" s="1301" t="s">
        <v>19</v>
      </c>
      <c r="F641" s="1302" t="s">
        <v>19</v>
      </c>
      <c r="G641" s="59" t="s">
        <v>20</v>
      </c>
      <c r="H641" s="234">
        <f>H642+H643+H644</f>
        <v>31046.5</v>
      </c>
      <c r="I641" s="53">
        <f>I642+I643+I644</f>
        <v>26323.9</v>
      </c>
      <c r="J641" s="3">
        <f>J642+J643+J644</f>
        <v>26323.9</v>
      </c>
      <c r="K641" s="3">
        <f>K642+K643+K644</f>
        <v>26323.9</v>
      </c>
      <c r="L641" s="271">
        <f t="shared" si="381"/>
        <v>84.788623516338404</v>
      </c>
      <c r="M641" s="31">
        <f t="shared" si="114"/>
        <v>-4722.5999999999985</v>
      </c>
      <c r="N641" s="271">
        <f t="shared" si="382"/>
        <v>84.788623516338404</v>
      </c>
      <c r="O641" s="31">
        <f t="shared" si="115"/>
        <v>-4722.5999999999985</v>
      </c>
      <c r="P641" s="1203"/>
    </row>
    <row r="642" spans="1:16" ht="20.25" customHeight="1">
      <c r="A642" s="1195"/>
      <c r="B642" s="1197"/>
      <c r="C642" s="1181"/>
      <c r="D642" s="1184"/>
      <c r="E642" s="1199"/>
      <c r="F642" s="1201"/>
      <c r="G642" s="896" t="s">
        <v>21</v>
      </c>
      <c r="H642" s="235">
        <f>H655+H668+H672</f>
        <v>14571</v>
      </c>
      <c r="I642" s="353">
        <f t="shared" ref="I642:K644" si="387">I655+I668+I672</f>
        <v>11764.7</v>
      </c>
      <c r="J642" s="4">
        <f t="shared" si="387"/>
        <v>11764.7</v>
      </c>
      <c r="K642" s="354">
        <f t="shared" si="387"/>
        <v>11764.7</v>
      </c>
      <c r="L642" s="272">
        <f t="shared" si="381"/>
        <v>80.740511975842438</v>
      </c>
      <c r="M642" s="17">
        <f t="shared" si="114"/>
        <v>-2806.2999999999993</v>
      </c>
      <c r="N642" s="272">
        <f t="shared" si="382"/>
        <v>80.740511975842438</v>
      </c>
      <c r="O642" s="17">
        <f t="shared" si="115"/>
        <v>-2806.2999999999993</v>
      </c>
      <c r="P642" s="1203"/>
    </row>
    <row r="643" spans="1:16" ht="20.25" customHeight="1">
      <c r="A643" s="1195"/>
      <c r="B643" s="1197"/>
      <c r="C643" s="1181"/>
      <c r="D643" s="1184"/>
      <c r="E643" s="1199"/>
      <c r="F643" s="1201"/>
      <c r="G643" s="896" t="s">
        <v>22</v>
      </c>
      <c r="H643" s="235">
        <f>H656+H669+H673</f>
        <v>16475.5</v>
      </c>
      <c r="I643" s="353">
        <f t="shared" si="387"/>
        <v>14559.2</v>
      </c>
      <c r="J643" s="4">
        <f t="shared" si="387"/>
        <v>14559.2</v>
      </c>
      <c r="K643" s="354">
        <f t="shared" si="387"/>
        <v>14559.2</v>
      </c>
      <c r="L643" s="272">
        <f t="shared" si="381"/>
        <v>88.368790021547156</v>
      </c>
      <c r="M643" s="19">
        <f t="shared" si="114"/>
        <v>-1916.2999999999993</v>
      </c>
      <c r="N643" s="272">
        <f t="shared" si="382"/>
        <v>88.368790021547156</v>
      </c>
      <c r="O643" s="17">
        <f t="shared" si="115"/>
        <v>-1916.2999999999993</v>
      </c>
      <c r="P643" s="1203"/>
    </row>
    <row r="644" spans="1:16" ht="20.25" customHeight="1">
      <c r="A644" s="1195"/>
      <c r="B644" s="1198"/>
      <c r="C644" s="1182"/>
      <c r="D644" s="1185"/>
      <c r="E644" s="1200"/>
      <c r="F644" s="1202"/>
      <c r="G644" s="896" t="s">
        <v>23</v>
      </c>
      <c r="H644" s="364">
        <f>H657+H670+H674</f>
        <v>0</v>
      </c>
      <c r="I644" s="1013">
        <f t="shared" si="387"/>
        <v>0</v>
      </c>
      <c r="J644" s="351">
        <f t="shared" si="387"/>
        <v>0</v>
      </c>
      <c r="K644" s="1014">
        <f t="shared" si="387"/>
        <v>0</v>
      </c>
      <c r="L644" s="342">
        <v>0</v>
      </c>
      <c r="M644" s="344">
        <f t="shared" si="114"/>
        <v>0</v>
      </c>
      <c r="N644" s="342">
        <v>0</v>
      </c>
      <c r="O644" s="344">
        <f t="shared" si="115"/>
        <v>0</v>
      </c>
      <c r="P644" s="1204"/>
    </row>
    <row r="645" spans="1:16">
      <c r="A645" s="1195"/>
      <c r="B645" s="1348" t="s">
        <v>797</v>
      </c>
      <c r="C645" s="1349"/>
      <c r="D645" s="1349"/>
      <c r="E645" s="1349"/>
      <c r="F645" s="1349"/>
      <c r="G645" s="1349"/>
      <c r="H645" s="1349"/>
      <c r="I645" s="1349"/>
      <c r="J645" s="1349"/>
      <c r="K645" s="1349"/>
      <c r="L645" s="1349"/>
      <c r="M645" s="1349"/>
      <c r="N645" s="1349"/>
      <c r="O645" s="1349"/>
      <c r="P645" s="1350"/>
    </row>
    <row r="646" spans="1:16" ht="27.75" customHeight="1">
      <c r="A646" s="1195"/>
      <c r="B646" s="1240" t="s">
        <v>965</v>
      </c>
      <c r="C646" s="1243" t="s">
        <v>19</v>
      </c>
      <c r="D646" s="1210">
        <v>43831</v>
      </c>
      <c r="E646" s="1213">
        <v>44166</v>
      </c>
      <c r="F646" s="1243"/>
      <c r="G646" s="721" t="s">
        <v>20</v>
      </c>
      <c r="H646" s="184">
        <f>H647+H648+H649</f>
        <v>16915</v>
      </c>
      <c r="I646" s="168">
        <f>I647+I648+I649</f>
        <v>12686.3</v>
      </c>
      <c r="J646" s="105">
        <f>J647+J648+J649</f>
        <v>12686.3</v>
      </c>
      <c r="K646" s="105">
        <f>K647+K648+K649</f>
        <v>12686.3</v>
      </c>
      <c r="L646" s="615">
        <f t="shared" ref="L646:L647" si="388">J646/H646*100</f>
        <v>75.000295595625175</v>
      </c>
      <c r="M646" s="48">
        <f t="shared" ref="M646:M710" si="389">J646-H646</f>
        <v>-4228.7000000000007</v>
      </c>
      <c r="N646" s="615">
        <f t="shared" ref="N646:N648" si="390">K646/H646*100</f>
        <v>75.000295595625175</v>
      </c>
      <c r="O646" s="48">
        <f t="shared" ref="O646:O710" si="391">K646-H646</f>
        <v>-4228.7000000000007</v>
      </c>
      <c r="P646" s="1246"/>
    </row>
    <row r="647" spans="1:16" ht="20.25" customHeight="1">
      <c r="A647" s="1195"/>
      <c r="B647" s="1241"/>
      <c r="C647" s="1244"/>
      <c r="D647" s="1211"/>
      <c r="E647" s="1214"/>
      <c r="F647" s="1244"/>
      <c r="G647" s="722" t="s">
        <v>21</v>
      </c>
      <c r="H647" s="185">
        <f>H660</f>
        <v>845.7</v>
      </c>
      <c r="I647" s="169">
        <f>I660</f>
        <v>634.29999999999995</v>
      </c>
      <c r="J647" s="169">
        <f t="shared" ref="J647:K649" si="392">J660</f>
        <v>634.29999999999995</v>
      </c>
      <c r="K647" s="169">
        <f t="shared" si="392"/>
        <v>634.29999999999995</v>
      </c>
      <c r="L647" s="265">
        <f t="shared" si="388"/>
        <v>75.002956131015722</v>
      </c>
      <c r="M647" s="103">
        <f t="shared" si="389"/>
        <v>-211.40000000000009</v>
      </c>
      <c r="N647" s="265">
        <f t="shared" si="390"/>
        <v>75.002956131015722</v>
      </c>
      <c r="O647" s="103">
        <f t="shared" si="391"/>
        <v>-211.40000000000009</v>
      </c>
      <c r="P647" s="1247"/>
    </row>
    <row r="648" spans="1:16" ht="20.25" customHeight="1">
      <c r="A648" s="1195"/>
      <c r="B648" s="1241"/>
      <c r="C648" s="1244"/>
      <c r="D648" s="1211"/>
      <c r="E648" s="1214"/>
      <c r="F648" s="1244"/>
      <c r="G648" s="722" t="s">
        <v>22</v>
      </c>
      <c r="H648" s="185">
        <f t="shared" ref="H648:I649" si="393">H661</f>
        <v>16069.3</v>
      </c>
      <c r="I648" s="169">
        <f t="shared" si="393"/>
        <v>12052</v>
      </c>
      <c r="J648" s="169">
        <f t="shared" si="392"/>
        <v>12052</v>
      </c>
      <c r="K648" s="169">
        <f t="shared" si="392"/>
        <v>12052</v>
      </c>
      <c r="L648" s="265">
        <f>J648/H648*100</f>
        <v>75.000155576160751</v>
      </c>
      <c r="M648" s="103">
        <f t="shared" si="389"/>
        <v>-4017.2999999999993</v>
      </c>
      <c r="N648" s="265">
        <f t="shared" si="390"/>
        <v>75.000155576160751</v>
      </c>
      <c r="O648" s="103">
        <f t="shared" si="391"/>
        <v>-4017.2999999999993</v>
      </c>
      <c r="P648" s="1247"/>
    </row>
    <row r="649" spans="1:16" ht="20.25" customHeight="1">
      <c r="A649" s="1195"/>
      <c r="B649" s="1242"/>
      <c r="C649" s="1245"/>
      <c r="D649" s="1212"/>
      <c r="E649" s="1215"/>
      <c r="F649" s="1245"/>
      <c r="G649" s="722" t="s">
        <v>23</v>
      </c>
      <c r="H649" s="362">
        <f t="shared" si="393"/>
        <v>0</v>
      </c>
      <c r="I649" s="349">
        <f>I662</f>
        <v>0</v>
      </c>
      <c r="J649" s="349">
        <f t="shared" si="392"/>
        <v>0</v>
      </c>
      <c r="K649" s="349">
        <f t="shared" si="392"/>
        <v>0</v>
      </c>
      <c r="L649" s="348">
        <v>0</v>
      </c>
      <c r="M649" s="350">
        <f t="shared" si="389"/>
        <v>0</v>
      </c>
      <c r="N649" s="348">
        <v>0</v>
      </c>
      <c r="O649" s="350">
        <f t="shared" si="391"/>
        <v>0</v>
      </c>
      <c r="P649" s="1248"/>
    </row>
    <row r="650" spans="1:16" ht="27.75" customHeight="1">
      <c r="A650" s="1195"/>
      <c r="B650" s="1240" t="s">
        <v>798</v>
      </c>
      <c r="C650" s="1243" t="s">
        <v>19</v>
      </c>
      <c r="D650" s="1210">
        <v>43831</v>
      </c>
      <c r="E650" s="1213">
        <v>44166</v>
      </c>
      <c r="F650" s="1243"/>
      <c r="G650" s="721" t="s">
        <v>20</v>
      </c>
      <c r="H650" s="184">
        <f>H651+H652+H653</f>
        <v>427.59999999999997</v>
      </c>
      <c r="I650" s="168">
        <f>I651+I652+I653</f>
        <v>320.8</v>
      </c>
      <c r="J650" s="105">
        <f>J651+J652+J653</f>
        <v>320.8</v>
      </c>
      <c r="K650" s="105">
        <f>K651+K652+K653</f>
        <v>320.8</v>
      </c>
      <c r="L650" s="615">
        <f t="shared" ref="L650:L651" si="394">J650/H650*100</f>
        <v>75.023386342376057</v>
      </c>
      <c r="M650" s="48">
        <f t="shared" ref="M650:M652" si="395">J650-H650</f>
        <v>-106.79999999999995</v>
      </c>
      <c r="N650" s="615">
        <f t="shared" ref="N650:N652" si="396">K650/H650*100</f>
        <v>75.023386342376057</v>
      </c>
      <c r="O650" s="48">
        <f t="shared" ref="O650:O652" si="397">K650-H650</f>
        <v>-106.79999999999995</v>
      </c>
      <c r="P650" s="1246"/>
    </row>
    <row r="651" spans="1:16" ht="20.25" customHeight="1">
      <c r="A651" s="1195"/>
      <c r="B651" s="1241"/>
      <c r="C651" s="1244"/>
      <c r="D651" s="1211"/>
      <c r="E651" s="1214"/>
      <c r="F651" s="1244"/>
      <c r="G651" s="722" t="s">
        <v>21</v>
      </c>
      <c r="H651" s="185">
        <f>H664</f>
        <v>21.4</v>
      </c>
      <c r="I651" s="169">
        <f>I664</f>
        <v>16.100000000000001</v>
      </c>
      <c r="J651" s="169">
        <f t="shared" ref="J651:K653" si="398">J664</f>
        <v>16.100000000000001</v>
      </c>
      <c r="K651" s="169">
        <f t="shared" si="398"/>
        <v>16.100000000000001</v>
      </c>
      <c r="L651" s="265">
        <f t="shared" si="394"/>
        <v>75.233644859813097</v>
      </c>
      <c r="M651" s="103">
        <f t="shared" si="395"/>
        <v>-5.2999999999999972</v>
      </c>
      <c r="N651" s="265">
        <f t="shared" si="396"/>
        <v>75.233644859813097</v>
      </c>
      <c r="O651" s="103">
        <f t="shared" si="397"/>
        <v>-5.2999999999999972</v>
      </c>
      <c r="P651" s="1247"/>
    </row>
    <row r="652" spans="1:16" ht="20.25" customHeight="1">
      <c r="A652" s="1195"/>
      <c r="B652" s="1241"/>
      <c r="C652" s="1244"/>
      <c r="D652" s="1211"/>
      <c r="E652" s="1214"/>
      <c r="F652" s="1244"/>
      <c r="G652" s="722" t="s">
        <v>22</v>
      </c>
      <c r="H652" s="185">
        <f t="shared" ref="H652:I653" si="399">H665</f>
        <v>406.2</v>
      </c>
      <c r="I652" s="169">
        <f t="shared" si="399"/>
        <v>304.7</v>
      </c>
      <c r="J652" s="169">
        <f t="shared" si="398"/>
        <v>304.7</v>
      </c>
      <c r="K652" s="169">
        <f t="shared" si="398"/>
        <v>304.7</v>
      </c>
      <c r="L652" s="265">
        <f>J652/H652*100</f>
        <v>75.012309207287046</v>
      </c>
      <c r="M652" s="103">
        <f t="shared" si="395"/>
        <v>-101.5</v>
      </c>
      <c r="N652" s="265">
        <f t="shared" si="396"/>
        <v>75.012309207287046</v>
      </c>
      <c r="O652" s="103">
        <f t="shared" si="397"/>
        <v>-101.5</v>
      </c>
      <c r="P652" s="1247"/>
    </row>
    <row r="653" spans="1:16" ht="20.25" customHeight="1">
      <c r="A653" s="1196"/>
      <c r="B653" s="1242"/>
      <c r="C653" s="1245"/>
      <c r="D653" s="1212"/>
      <c r="E653" s="1215"/>
      <c r="F653" s="1245"/>
      <c r="G653" s="722" t="s">
        <v>23</v>
      </c>
      <c r="H653" s="362">
        <f t="shared" si="399"/>
        <v>0</v>
      </c>
      <c r="I653" s="349">
        <f t="shared" si="399"/>
        <v>0</v>
      </c>
      <c r="J653" s="349">
        <f t="shared" si="398"/>
        <v>0</v>
      </c>
      <c r="K653" s="349">
        <f t="shared" si="398"/>
        <v>0</v>
      </c>
      <c r="L653" s="348">
        <v>0</v>
      </c>
      <c r="M653" s="350">
        <f t="shared" si="389"/>
        <v>0</v>
      </c>
      <c r="N653" s="348">
        <v>0</v>
      </c>
      <c r="O653" s="350">
        <f t="shared" si="391"/>
        <v>0</v>
      </c>
      <c r="P653" s="1248"/>
    </row>
    <row r="654" spans="1:16" ht="29.25" customHeight="1">
      <c r="A654" s="1205" t="s">
        <v>62</v>
      </c>
      <c r="B654" s="1207" t="s">
        <v>63</v>
      </c>
      <c r="C654" s="1180" t="s">
        <v>19</v>
      </c>
      <c r="D654" s="1210">
        <v>43831</v>
      </c>
      <c r="E654" s="1213">
        <v>44166</v>
      </c>
      <c r="F654" s="1189" t="s">
        <v>1497</v>
      </c>
      <c r="G654" s="59" t="s">
        <v>20</v>
      </c>
      <c r="H654" s="234">
        <f>H655+H656+H657</f>
        <v>30746.5</v>
      </c>
      <c r="I654" s="53">
        <f>I655+I656+I657</f>
        <v>26036.9</v>
      </c>
      <c r="J654" s="3">
        <f>J655+J656+J657</f>
        <v>26036.9</v>
      </c>
      <c r="K654" s="3">
        <f>K655+K656+K657</f>
        <v>26036.9</v>
      </c>
      <c r="L654" s="271">
        <f t="shared" si="381"/>
        <v>84.682484185191825</v>
      </c>
      <c r="M654" s="459">
        <f t="shared" si="389"/>
        <v>-4709.5999999999985</v>
      </c>
      <c r="N654" s="271">
        <f t="shared" si="382"/>
        <v>84.682484185191825</v>
      </c>
      <c r="O654" s="459">
        <f t="shared" si="391"/>
        <v>-4709.5999999999985</v>
      </c>
      <c r="P654" s="1222"/>
    </row>
    <row r="655" spans="1:16" ht="21" customHeight="1">
      <c r="A655" s="1195"/>
      <c r="B655" s="1197"/>
      <c r="C655" s="1181"/>
      <c r="D655" s="1211"/>
      <c r="E655" s="1214"/>
      <c r="F655" s="1190"/>
      <c r="G655" s="896" t="s">
        <v>21</v>
      </c>
      <c r="H655" s="903">
        <v>14271</v>
      </c>
      <c r="I655" s="904">
        <v>11477.7</v>
      </c>
      <c r="J655" s="905">
        <v>11477.7</v>
      </c>
      <c r="K655" s="905">
        <v>11477.7</v>
      </c>
      <c r="L655" s="265">
        <f t="shared" si="381"/>
        <v>80.426739541727983</v>
      </c>
      <c r="M655" s="103">
        <f t="shared" si="389"/>
        <v>-2793.2999999999993</v>
      </c>
      <c r="N655" s="265">
        <f t="shared" si="382"/>
        <v>80.426739541727983</v>
      </c>
      <c r="O655" s="103">
        <f t="shared" si="391"/>
        <v>-2793.2999999999993</v>
      </c>
      <c r="P655" s="1203"/>
    </row>
    <row r="656" spans="1:16" ht="21" customHeight="1">
      <c r="A656" s="1195"/>
      <c r="B656" s="1197"/>
      <c r="C656" s="1181"/>
      <c r="D656" s="1211"/>
      <c r="E656" s="1214"/>
      <c r="F656" s="1190"/>
      <c r="G656" s="896" t="s">
        <v>22</v>
      </c>
      <c r="H656" s="903">
        <v>16475.5</v>
      </c>
      <c r="I656" s="904">
        <v>14559.2</v>
      </c>
      <c r="J656" s="905">
        <v>14559.2</v>
      </c>
      <c r="K656" s="905">
        <v>14559.2</v>
      </c>
      <c r="L656" s="265">
        <f t="shared" si="381"/>
        <v>88.368790021547156</v>
      </c>
      <c r="M656" s="103">
        <f t="shared" si="389"/>
        <v>-1916.2999999999993</v>
      </c>
      <c r="N656" s="265">
        <f t="shared" si="382"/>
        <v>88.368790021547156</v>
      </c>
      <c r="O656" s="103">
        <f t="shared" si="391"/>
        <v>-1916.2999999999993</v>
      </c>
      <c r="P656" s="1203"/>
    </row>
    <row r="657" spans="1:16" ht="21" customHeight="1">
      <c r="A657" s="1195"/>
      <c r="B657" s="1198"/>
      <c r="C657" s="1182"/>
      <c r="D657" s="1212"/>
      <c r="E657" s="1215"/>
      <c r="F657" s="1191"/>
      <c r="G657" s="896" t="s">
        <v>23</v>
      </c>
      <c r="H657" s="364">
        <v>0</v>
      </c>
      <c r="I657" s="343">
        <v>0</v>
      </c>
      <c r="J657" s="351">
        <v>0</v>
      </c>
      <c r="K657" s="351">
        <v>0</v>
      </c>
      <c r="L657" s="342">
        <v>0</v>
      </c>
      <c r="M657" s="344">
        <f t="shared" si="389"/>
        <v>0</v>
      </c>
      <c r="N657" s="342">
        <v>0</v>
      </c>
      <c r="O657" s="344">
        <f t="shared" si="391"/>
        <v>0</v>
      </c>
      <c r="P657" s="1204"/>
    </row>
    <row r="658" spans="1:16">
      <c r="A658" s="1195"/>
      <c r="B658" s="1348" t="s">
        <v>797</v>
      </c>
      <c r="C658" s="1349"/>
      <c r="D658" s="1349"/>
      <c r="E658" s="1349"/>
      <c r="F658" s="1349"/>
      <c r="G658" s="1349"/>
      <c r="H658" s="1349"/>
      <c r="I658" s="1349"/>
      <c r="J658" s="1349"/>
      <c r="K658" s="1349"/>
      <c r="L658" s="1349"/>
      <c r="M658" s="1349"/>
      <c r="N658" s="1349"/>
      <c r="O658" s="1349"/>
      <c r="P658" s="1350"/>
    </row>
    <row r="659" spans="1:16" ht="29.25" customHeight="1">
      <c r="A659" s="1195"/>
      <c r="B659" s="1240" t="s">
        <v>965</v>
      </c>
      <c r="C659" s="1243" t="s">
        <v>19</v>
      </c>
      <c r="D659" s="1210">
        <v>43831</v>
      </c>
      <c r="E659" s="1213">
        <v>44166</v>
      </c>
      <c r="F659" s="1243"/>
      <c r="G659" s="721" t="s">
        <v>20</v>
      </c>
      <c r="H659" s="184">
        <f>H660+H661+H662</f>
        <v>16915</v>
      </c>
      <c r="I659" s="168">
        <f>I660+I661+I662</f>
        <v>12686.3</v>
      </c>
      <c r="J659" s="105">
        <f>J660+J661+J662</f>
        <v>12686.3</v>
      </c>
      <c r="K659" s="105">
        <f>K660+K661+K662</f>
        <v>12686.3</v>
      </c>
      <c r="L659" s="615">
        <f t="shared" ref="L659:L660" si="400">J659/H659*100</f>
        <v>75.000295595625175</v>
      </c>
      <c r="M659" s="48">
        <f t="shared" ref="M659:M674" si="401">J659-H659</f>
        <v>-4228.7000000000007</v>
      </c>
      <c r="N659" s="615">
        <f t="shared" ref="N659:N661" si="402">K659/H659*100</f>
        <v>75.000295595625175</v>
      </c>
      <c r="O659" s="48">
        <f t="shared" ref="O659:O674" si="403">K659-H659</f>
        <v>-4228.7000000000007</v>
      </c>
      <c r="P659" s="1246"/>
    </row>
    <row r="660" spans="1:16" ht="19.5" customHeight="1">
      <c r="A660" s="1195"/>
      <c r="B660" s="1241"/>
      <c r="C660" s="1244"/>
      <c r="D660" s="1211"/>
      <c r="E660" s="1214"/>
      <c r="F660" s="1244"/>
      <c r="G660" s="722" t="s">
        <v>21</v>
      </c>
      <c r="H660" s="907">
        <v>845.7</v>
      </c>
      <c r="I660" s="908">
        <v>634.29999999999995</v>
      </c>
      <c r="J660" s="909">
        <v>634.29999999999995</v>
      </c>
      <c r="K660" s="910">
        <v>634.29999999999995</v>
      </c>
      <c r="L660" s="265">
        <f t="shared" si="400"/>
        <v>75.002956131015722</v>
      </c>
      <c r="M660" s="103">
        <f t="shared" si="401"/>
        <v>-211.40000000000009</v>
      </c>
      <c r="N660" s="265">
        <f t="shared" si="402"/>
        <v>75.002956131015722</v>
      </c>
      <c r="O660" s="103">
        <f t="shared" si="403"/>
        <v>-211.40000000000009</v>
      </c>
      <c r="P660" s="1247"/>
    </row>
    <row r="661" spans="1:16" ht="19.5" customHeight="1">
      <c r="A661" s="1195"/>
      <c r="B661" s="1241"/>
      <c r="C661" s="1244"/>
      <c r="D661" s="1211"/>
      <c r="E661" s="1214"/>
      <c r="F661" s="1244"/>
      <c r="G661" s="722" t="s">
        <v>22</v>
      </c>
      <c r="H661" s="907">
        <v>16069.3</v>
      </c>
      <c r="I661" s="908">
        <v>12052</v>
      </c>
      <c r="J661" s="909">
        <v>12052</v>
      </c>
      <c r="K661" s="910">
        <v>12052</v>
      </c>
      <c r="L661" s="265">
        <f>J661/H661*100</f>
        <v>75.000155576160751</v>
      </c>
      <c r="M661" s="103">
        <f t="shared" si="401"/>
        <v>-4017.2999999999993</v>
      </c>
      <c r="N661" s="265">
        <f t="shared" si="402"/>
        <v>75.000155576160751</v>
      </c>
      <c r="O661" s="103">
        <f t="shared" si="403"/>
        <v>-4017.2999999999993</v>
      </c>
      <c r="P661" s="1247"/>
    </row>
    <row r="662" spans="1:16" ht="19.5" customHeight="1">
      <c r="A662" s="1195"/>
      <c r="B662" s="1242"/>
      <c r="C662" s="1245"/>
      <c r="D662" s="1212"/>
      <c r="E662" s="1215"/>
      <c r="F662" s="1245"/>
      <c r="G662" s="722" t="s">
        <v>23</v>
      </c>
      <c r="H662" s="362">
        <v>0</v>
      </c>
      <c r="I662" s="349">
        <v>0</v>
      </c>
      <c r="J662" s="363">
        <v>0</v>
      </c>
      <c r="K662" s="363">
        <v>0</v>
      </c>
      <c r="L662" s="348">
        <v>0</v>
      </c>
      <c r="M662" s="350">
        <f t="shared" si="401"/>
        <v>0</v>
      </c>
      <c r="N662" s="348">
        <v>0</v>
      </c>
      <c r="O662" s="350">
        <f t="shared" si="403"/>
        <v>0</v>
      </c>
      <c r="P662" s="1248"/>
    </row>
    <row r="663" spans="1:16" ht="29.25" customHeight="1">
      <c r="A663" s="1195"/>
      <c r="B663" s="1240" t="s">
        <v>798</v>
      </c>
      <c r="C663" s="1243" t="s">
        <v>19</v>
      </c>
      <c r="D663" s="1210">
        <v>43831</v>
      </c>
      <c r="E663" s="1213">
        <v>44166</v>
      </c>
      <c r="F663" s="1243" t="s">
        <v>19</v>
      </c>
      <c r="G663" s="721" t="s">
        <v>20</v>
      </c>
      <c r="H663" s="184">
        <f>H664+H665+H666</f>
        <v>427.59999999999997</v>
      </c>
      <c r="I663" s="168">
        <f>I664+I665+I666</f>
        <v>320.8</v>
      </c>
      <c r="J663" s="105">
        <f>J664+J665+J666</f>
        <v>320.8</v>
      </c>
      <c r="K663" s="105">
        <f>K664+K665+K666</f>
        <v>320.8</v>
      </c>
      <c r="L663" s="615">
        <f t="shared" ref="L663:L664" si="404">J663/H663*100</f>
        <v>75.023386342376057</v>
      </c>
      <c r="M663" s="48">
        <f t="shared" ref="M663:M665" si="405">J663-H663</f>
        <v>-106.79999999999995</v>
      </c>
      <c r="N663" s="615">
        <f t="shared" ref="N663:N665" si="406">K663/H663*100</f>
        <v>75.023386342376057</v>
      </c>
      <c r="O663" s="48">
        <f t="shared" ref="O663:O665" si="407">K663-H663</f>
        <v>-106.79999999999995</v>
      </c>
      <c r="P663" s="1246"/>
    </row>
    <row r="664" spans="1:16" ht="19.5" customHeight="1">
      <c r="A664" s="1195"/>
      <c r="B664" s="1241"/>
      <c r="C664" s="1244"/>
      <c r="D664" s="1211"/>
      <c r="E664" s="1214"/>
      <c r="F664" s="1244"/>
      <c r="G664" s="722" t="s">
        <v>21</v>
      </c>
      <c r="H664" s="907">
        <v>21.4</v>
      </c>
      <c r="I664" s="908">
        <v>16.100000000000001</v>
      </c>
      <c r="J664" s="909">
        <v>16.100000000000001</v>
      </c>
      <c r="K664" s="910">
        <v>16.100000000000001</v>
      </c>
      <c r="L664" s="265">
        <f t="shared" si="404"/>
        <v>75.233644859813097</v>
      </c>
      <c r="M664" s="103">
        <f t="shared" si="405"/>
        <v>-5.2999999999999972</v>
      </c>
      <c r="N664" s="265">
        <f t="shared" si="406"/>
        <v>75.233644859813097</v>
      </c>
      <c r="O664" s="103">
        <f t="shared" si="407"/>
        <v>-5.2999999999999972</v>
      </c>
      <c r="P664" s="1247"/>
    </row>
    <row r="665" spans="1:16" ht="19.5" customHeight="1">
      <c r="A665" s="1195"/>
      <c r="B665" s="1241"/>
      <c r="C665" s="1244"/>
      <c r="D665" s="1211"/>
      <c r="E665" s="1214"/>
      <c r="F665" s="1244"/>
      <c r="G665" s="722" t="s">
        <v>22</v>
      </c>
      <c r="H665" s="907">
        <v>406.2</v>
      </c>
      <c r="I665" s="908">
        <v>304.7</v>
      </c>
      <c r="J665" s="909">
        <v>304.7</v>
      </c>
      <c r="K665" s="910">
        <v>304.7</v>
      </c>
      <c r="L665" s="265">
        <f>J665/H665*100</f>
        <v>75.012309207287046</v>
      </c>
      <c r="M665" s="103">
        <f t="shared" si="405"/>
        <v>-101.5</v>
      </c>
      <c r="N665" s="265">
        <f t="shared" si="406"/>
        <v>75.012309207287046</v>
      </c>
      <c r="O665" s="103">
        <f t="shared" si="407"/>
        <v>-101.5</v>
      </c>
      <c r="P665" s="1247"/>
    </row>
    <row r="666" spans="1:16" ht="19.5" customHeight="1">
      <c r="A666" s="1196"/>
      <c r="B666" s="1242"/>
      <c r="C666" s="1245"/>
      <c r="D666" s="1212"/>
      <c r="E666" s="1215"/>
      <c r="F666" s="1245"/>
      <c r="G666" s="722" t="s">
        <v>23</v>
      </c>
      <c r="H666" s="362">
        <v>0</v>
      </c>
      <c r="I666" s="349">
        <v>0</v>
      </c>
      <c r="J666" s="363">
        <v>0</v>
      </c>
      <c r="K666" s="363">
        <v>0</v>
      </c>
      <c r="L666" s="348">
        <v>0</v>
      </c>
      <c r="M666" s="350">
        <f t="shared" si="401"/>
        <v>0</v>
      </c>
      <c r="N666" s="348">
        <v>0</v>
      </c>
      <c r="O666" s="350">
        <f t="shared" si="403"/>
        <v>0</v>
      </c>
      <c r="P666" s="1248"/>
    </row>
    <row r="667" spans="1:16" ht="60" customHeight="1">
      <c r="A667" s="1205" t="s">
        <v>183</v>
      </c>
      <c r="B667" s="1207" t="s">
        <v>517</v>
      </c>
      <c r="C667" s="1180" t="s">
        <v>19</v>
      </c>
      <c r="D667" s="1210">
        <v>43831</v>
      </c>
      <c r="E667" s="1213">
        <v>44166</v>
      </c>
      <c r="F667" s="1355" t="s">
        <v>616</v>
      </c>
      <c r="G667" s="59" t="s">
        <v>20</v>
      </c>
      <c r="H667" s="234">
        <f>H668+H669+H670</f>
        <v>300</v>
      </c>
      <c r="I667" s="53">
        <f>I668+I669+I670</f>
        <v>287</v>
      </c>
      <c r="J667" s="3">
        <f>J668+J669+J670</f>
        <v>287</v>
      </c>
      <c r="K667" s="3">
        <f>K668+K669+K670</f>
        <v>287</v>
      </c>
      <c r="L667" s="271">
        <f t="shared" ref="L667:L668" si="408">J667/H667*100</f>
        <v>95.666666666666671</v>
      </c>
      <c r="M667" s="31">
        <f t="shared" si="401"/>
        <v>-13</v>
      </c>
      <c r="N667" s="271">
        <f t="shared" ref="N667:N668" si="409">K667/H667*100</f>
        <v>95.666666666666671</v>
      </c>
      <c r="O667" s="31">
        <f t="shared" si="403"/>
        <v>-13</v>
      </c>
      <c r="P667" s="1203"/>
    </row>
    <row r="668" spans="1:16" ht="27" customHeight="1">
      <c r="A668" s="1195"/>
      <c r="B668" s="1197"/>
      <c r="C668" s="1181"/>
      <c r="D668" s="1211"/>
      <c r="E668" s="1214"/>
      <c r="F668" s="1356"/>
      <c r="G668" s="896" t="s">
        <v>21</v>
      </c>
      <c r="H668" s="903">
        <v>300</v>
      </c>
      <c r="I668" s="904">
        <v>287</v>
      </c>
      <c r="J668" s="905">
        <v>287</v>
      </c>
      <c r="K668" s="905">
        <v>287</v>
      </c>
      <c r="L668" s="272">
        <f t="shared" si="408"/>
        <v>95.666666666666671</v>
      </c>
      <c r="M668" s="17">
        <f t="shared" si="401"/>
        <v>-13</v>
      </c>
      <c r="N668" s="272">
        <f t="shared" si="409"/>
        <v>95.666666666666671</v>
      </c>
      <c r="O668" s="17">
        <f t="shared" si="403"/>
        <v>-13</v>
      </c>
      <c r="P668" s="1203"/>
    </row>
    <row r="669" spans="1:16" ht="27" customHeight="1">
      <c r="A669" s="1195"/>
      <c r="B669" s="1197"/>
      <c r="C669" s="1181"/>
      <c r="D669" s="1211"/>
      <c r="E669" s="1214"/>
      <c r="F669" s="1356"/>
      <c r="G669" s="896" t="s">
        <v>22</v>
      </c>
      <c r="H669" s="362">
        <v>0</v>
      </c>
      <c r="I669" s="349">
        <v>0</v>
      </c>
      <c r="J669" s="363">
        <v>0</v>
      </c>
      <c r="K669" s="363">
        <v>0</v>
      </c>
      <c r="L669" s="348">
        <v>0</v>
      </c>
      <c r="M669" s="350">
        <f t="shared" si="401"/>
        <v>0</v>
      </c>
      <c r="N669" s="348">
        <v>0</v>
      </c>
      <c r="O669" s="350">
        <f t="shared" si="403"/>
        <v>0</v>
      </c>
      <c r="P669" s="1203"/>
    </row>
    <row r="670" spans="1:16" ht="27" customHeight="1">
      <c r="A670" s="1196"/>
      <c r="B670" s="1198"/>
      <c r="C670" s="1182"/>
      <c r="D670" s="1212"/>
      <c r="E670" s="1215"/>
      <c r="F670" s="1357"/>
      <c r="G670" s="896" t="s">
        <v>23</v>
      </c>
      <c r="H670" s="364">
        <v>0</v>
      </c>
      <c r="I670" s="343">
        <v>0</v>
      </c>
      <c r="J670" s="351">
        <v>0</v>
      </c>
      <c r="K670" s="351">
        <v>0</v>
      </c>
      <c r="L670" s="342">
        <v>0</v>
      </c>
      <c r="M670" s="344">
        <f t="shared" si="401"/>
        <v>0</v>
      </c>
      <c r="N670" s="342">
        <v>0</v>
      </c>
      <c r="O670" s="344">
        <f t="shared" si="403"/>
        <v>0</v>
      </c>
      <c r="P670" s="1204"/>
    </row>
    <row r="671" spans="1:16" ht="29.25" customHeight="1">
      <c r="A671" s="1205" t="s">
        <v>443</v>
      </c>
      <c r="B671" s="1207" t="s">
        <v>518</v>
      </c>
      <c r="C671" s="1180" t="s">
        <v>19</v>
      </c>
      <c r="D671" s="1270" t="s">
        <v>810</v>
      </c>
      <c r="E671" s="1301" t="s">
        <v>810</v>
      </c>
      <c r="F671" s="1302" t="s">
        <v>19</v>
      </c>
      <c r="G671" s="59" t="s">
        <v>20</v>
      </c>
      <c r="H671" s="360">
        <f>H672+H673+H674</f>
        <v>0</v>
      </c>
      <c r="I671" s="346">
        <f>I672+I673+I674</f>
        <v>0</v>
      </c>
      <c r="J671" s="361">
        <f>J672+J673+J674</f>
        <v>0</v>
      </c>
      <c r="K671" s="361">
        <f>K672+K673+K674</f>
        <v>0</v>
      </c>
      <c r="L671" s="345">
        <v>0</v>
      </c>
      <c r="M671" s="347">
        <f t="shared" si="401"/>
        <v>0</v>
      </c>
      <c r="N671" s="345">
        <v>0</v>
      </c>
      <c r="O671" s="347">
        <f t="shared" si="403"/>
        <v>0</v>
      </c>
      <c r="P671" s="1203"/>
    </row>
    <row r="672" spans="1:16">
      <c r="A672" s="1195"/>
      <c r="B672" s="1197"/>
      <c r="C672" s="1181"/>
      <c r="D672" s="1184"/>
      <c r="E672" s="1199"/>
      <c r="F672" s="1201"/>
      <c r="G672" s="896" t="s">
        <v>21</v>
      </c>
      <c r="H672" s="362">
        <v>0</v>
      </c>
      <c r="I672" s="349">
        <v>0</v>
      </c>
      <c r="J672" s="363">
        <v>0</v>
      </c>
      <c r="K672" s="363">
        <v>0</v>
      </c>
      <c r="L672" s="348">
        <v>0</v>
      </c>
      <c r="M672" s="350">
        <f t="shared" si="401"/>
        <v>0</v>
      </c>
      <c r="N672" s="348">
        <v>0</v>
      </c>
      <c r="O672" s="350">
        <f t="shared" si="403"/>
        <v>0</v>
      </c>
      <c r="P672" s="1203"/>
    </row>
    <row r="673" spans="1:16">
      <c r="A673" s="1195"/>
      <c r="B673" s="1197"/>
      <c r="C673" s="1181"/>
      <c r="D673" s="1184"/>
      <c r="E673" s="1199"/>
      <c r="F673" s="1201"/>
      <c r="G673" s="896" t="s">
        <v>22</v>
      </c>
      <c r="H673" s="362">
        <v>0</v>
      </c>
      <c r="I673" s="349">
        <v>0</v>
      </c>
      <c r="J673" s="363">
        <v>0</v>
      </c>
      <c r="K673" s="363">
        <v>0</v>
      </c>
      <c r="L673" s="348">
        <v>0</v>
      </c>
      <c r="M673" s="350">
        <f t="shared" si="401"/>
        <v>0</v>
      </c>
      <c r="N673" s="348">
        <v>0</v>
      </c>
      <c r="O673" s="350">
        <f t="shared" si="403"/>
        <v>0</v>
      </c>
      <c r="P673" s="1203"/>
    </row>
    <row r="674" spans="1:16">
      <c r="A674" s="1196"/>
      <c r="B674" s="1198"/>
      <c r="C674" s="1182"/>
      <c r="D674" s="1185"/>
      <c r="E674" s="1200"/>
      <c r="F674" s="1202"/>
      <c r="G674" s="896" t="s">
        <v>23</v>
      </c>
      <c r="H674" s="364">
        <v>0</v>
      </c>
      <c r="I674" s="343">
        <v>0</v>
      </c>
      <c r="J674" s="351">
        <v>0</v>
      </c>
      <c r="K674" s="351">
        <v>0</v>
      </c>
      <c r="L674" s="342">
        <v>0</v>
      </c>
      <c r="M674" s="344">
        <f t="shared" si="401"/>
        <v>0</v>
      </c>
      <c r="N674" s="342">
        <v>0</v>
      </c>
      <c r="O674" s="344">
        <f t="shared" si="403"/>
        <v>0</v>
      </c>
      <c r="P674" s="1204"/>
    </row>
    <row r="675" spans="1:16" ht="28.5" customHeight="1">
      <c r="A675" s="1205" t="s">
        <v>228</v>
      </c>
      <c r="B675" s="1240" t="s">
        <v>604</v>
      </c>
      <c r="C675" s="1180" t="s">
        <v>19</v>
      </c>
      <c r="D675" s="1270" t="s">
        <v>19</v>
      </c>
      <c r="E675" s="1301" t="s">
        <v>19</v>
      </c>
      <c r="F675" s="1302" t="s">
        <v>19</v>
      </c>
      <c r="G675" s="59" t="s">
        <v>20</v>
      </c>
      <c r="H675" s="365">
        <f>H676+H677+H678</f>
        <v>0</v>
      </c>
      <c r="I675" s="340">
        <f>I676+I677+I678</f>
        <v>0</v>
      </c>
      <c r="J675" s="366">
        <f>J676+J677+J678</f>
        <v>0</v>
      </c>
      <c r="K675" s="366">
        <f>K676+K677+K678</f>
        <v>0</v>
      </c>
      <c r="L675" s="339">
        <v>0</v>
      </c>
      <c r="M675" s="341">
        <f t="shared" si="389"/>
        <v>0</v>
      </c>
      <c r="N675" s="339">
        <v>0</v>
      </c>
      <c r="O675" s="341">
        <f t="shared" si="391"/>
        <v>0</v>
      </c>
      <c r="P675" s="1203"/>
    </row>
    <row r="676" spans="1:16" ht="24" customHeight="1">
      <c r="A676" s="1195"/>
      <c r="B676" s="1241"/>
      <c r="C676" s="1181"/>
      <c r="D676" s="1184"/>
      <c r="E676" s="1199"/>
      <c r="F676" s="1201"/>
      <c r="G676" s="896" t="s">
        <v>21</v>
      </c>
      <c r="H676" s="364">
        <f>H680</f>
        <v>0</v>
      </c>
      <c r="I676" s="1013">
        <f t="shared" ref="I676:K676" si="410">I680</f>
        <v>0</v>
      </c>
      <c r="J676" s="351">
        <f t="shared" si="410"/>
        <v>0</v>
      </c>
      <c r="K676" s="1014">
        <f t="shared" si="410"/>
        <v>0</v>
      </c>
      <c r="L676" s="342">
        <v>0</v>
      </c>
      <c r="M676" s="344">
        <f t="shared" si="389"/>
        <v>0</v>
      </c>
      <c r="N676" s="342">
        <v>0</v>
      </c>
      <c r="O676" s="344">
        <f t="shared" si="391"/>
        <v>0</v>
      </c>
      <c r="P676" s="1203"/>
    </row>
    <row r="677" spans="1:16" ht="24" customHeight="1">
      <c r="A677" s="1195"/>
      <c r="B677" s="1241"/>
      <c r="C677" s="1181"/>
      <c r="D677" s="1184"/>
      <c r="E677" s="1199"/>
      <c r="F677" s="1201"/>
      <c r="G677" s="896" t="s">
        <v>22</v>
      </c>
      <c r="H677" s="364">
        <f t="shared" ref="H677:K678" si="411">H681</f>
        <v>0</v>
      </c>
      <c r="I677" s="1013">
        <f t="shared" si="411"/>
        <v>0</v>
      </c>
      <c r="J677" s="351">
        <f t="shared" si="411"/>
        <v>0</v>
      </c>
      <c r="K677" s="1014">
        <f t="shared" si="411"/>
        <v>0</v>
      </c>
      <c r="L677" s="342">
        <v>0</v>
      </c>
      <c r="M677" s="344">
        <f t="shared" si="389"/>
        <v>0</v>
      </c>
      <c r="N677" s="342">
        <v>0</v>
      </c>
      <c r="O677" s="344">
        <f t="shared" si="391"/>
        <v>0</v>
      </c>
      <c r="P677" s="1203"/>
    </row>
    <row r="678" spans="1:16" ht="24" customHeight="1">
      <c r="A678" s="1196"/>
      <c r="B678" s="1242"/>
      <c r="C678" s="1182"/>
      <c r="D678" s="1185"/>
      <c r="E678" s="1200"/>
      <c r="F678" s="1202"/>
      <c r="G678" s="896" t="s">
        <v>23</v>
      </c>
      <c r="H678" s="364">
        <f t="shared" si="411"/>
        <v>0</v>
      </c>
      <c r="I678" s="1013">
        <f t="shared" si="411"/>
        <v>0</v>
      </c>
      <c r="J678" s="351">
        <f t="shared" si="411"/>
        <v>0</v>
      </c>
      <c r="K678" s="1014">
        <f t="shared" si="411"/>
        <v>0</v>
      </c>
      <c r="L678" s="342">
        <v>0</v>
      </c>
      <c r="M678" s="344">
        <f t="shared" si="389"/>
        <v>0</v>
      </c>
      <c r="N678" s="342">
        <v>0</v>
      </c>
      <c r="O678" s="344">
        <f t="shared" si="391"/>
        <v>0</v>
      </c>
      <c r="P678" s="1204"/>
    </row>
    <row r="679" spans="1:16" ht="34.5" customHeight="1">
      <c r="A679" s="1205" t="s">
        <v>519</v>
      </c>
      <c r="B679" s="1240" t="s">
        <v>520</v>
      </c>
      <c r="C679" s="1180" t="s">
        <v>19</v>
      </c>
      <c r="D679" s="1270" t="s">
        <v>810</v>
      </c>
      <c r="E679" s="1301" t="s">
        <v>810</v>
      </c>
      <c r="F679" s="1302" t="s">
        <v>19</v>
      </c>
      <c r="G679" s="59" t="s">
        <v>20</v>
      </c>
      <c r="H679" s="360">
        <f>H680+H681+H682</f>
        <v>0</v>
      </c>
      <c r="I679" s="1015">
        <f>I680+I681+I682</f>
        <v>0</v>
      </c>
      <c r="J679" s="361">
        <f>J680+J681+J682</f>
        <v>0</v>
      </c>
      <c r="K679" s="346">
        <f>K680+K681+K682</f>
        <v>0</v>
      </c>
      <c r="L679" s="339">
        <v>0</v>
      </c>
      <c r="M679" s="341">
        <f t="shared" si="389"/>
        <v>0</v>
      </c>
      <c r="N679" s="339">
        <v>0</v>
      </c>
      <c r="O679" s="341">
        <f t="shared" si="391"/>
        <v>0</v>
      </c>
      <c r="P679" s="1203"/>
    </row>
    <row r="680" spans="1:16" ht="21.75" customHeight="1">
      <c r="A680" s="1195"/>
      <c r="B680" s="1241"/>
      <c r="C680" s="1181"/>
      <c r="D680" s="1184"/>
      <c r="E680" s="1199"/>
      <c r="F680" s="1201"/>
      <c r="G680" s="896" t="s">
        <v>21</v>
      </c>
      <c r="H680" s="362">
        <v>0</v>
      </c>
      <c r="I680" s="349">
        <v>0</v>
      </c>
      <c r="J680" s="363">
        <v>0</v>
      </c>
      <c r="K680" s="363">
        <v>0</v>
      </c>
      <c r="L680" s="342">
        <v>0</v>
      </c>
      <c r="M680" s="344">
        <f t="shared" si="389"/>
        <v>0</v>
      </c>
      <c r="N680" s="342">
        <v>0</v>
      </c>
      <c r="O680" s="344">
        <f t="shared" si="391"/>
        <v>0</v>
      </c>
      <c r="P680" s="1203"/>
    </row>
    <row r="681" spans="1:16" ht="21.75" customHeight="1">
      <c r="A681" s="1195"/>
      <c r="B681" s="1241"/>
      <c r="C681" s="1181"/>
      <c r="D681" s="1184"/>
      <c r="E681" s="1199"/>
      <c r="F681" s="1201"/>
      <c r="G681" s="896" t="s">
        <v>22</v>
      </c>
      <c r="H681" s="364">
        <v>0</v>
      </c>
      <c r="I681" s="343">
        <v>0</v>
      </c>
      <c r="J681" s="351">
        <v>0</v>
      </c>
      <c r="K681" s="351">
        <v>0</v>
      </c>
      <c r="L681" s="342">
        <v>0</v>
      </c>
      <c r="M681" s="344">
        <f t="shared" si="389"/>
        <v>0</v>
      </c>
      <c r="N681" s="342">
        <v>0</v>
      </c>
      <c r="O681" s="344">
        <f t="shared" si="391"/>
        <v>0</v>
      </c>
      <c r="P681" s="1203"/>
    </row>
    <row r="682" spans="1:16" ht="21.75" customHeight="1">
      <c r="A682" s="1196"/>
      <c r="B682" s="1242"/>
      <c r="C682" s="1182"/>
      <c r="D682" s="1185"/>
      <c r="E682" s="1200"/>
      <c r="F682" s="1202"/>
      <c r="G682" s="896" t="s">
        <v>23</v>
      </c>
      <c r="H682" s="364">
        <v>0</v>
      </c>
      <c r="I682" s="343">
        <v>0</v>
      </c>
      <c r="J682" s="351">
        <v>0</v>
      </c>
      <c r="K682" s="351">
        <v>0</v>
      </c>
      <c r="L682" s="342">
        <v>0</v>
      </c>
      <c r="M682" s="344">
        <f t="shared" si="389"/>
        <v>0</v>
      </c>
      <c r="N682" s="342">
        <v>0</v>
      </c>
      <c r="O682" s="344">
        <f t="shared" si="391"/>
        <v>0</v>
      </c>
      <c r="P682" s="1204"/>
    </row>
    <row r="683" spans="1:16" ht="35.25" customHeight="1">
      <c r="A683" s="1205" t="s">
        <v>184</v>
      </c>
      <c r="B683" s="1240" t="s">
        <v>605</v>
      </c>
      <c r="C683" s="1180" t="s">
        <v>19</v>
      </c>
      <c r="D683" s="1183" t="s">
        <v>19</v>
      </c>
      <c r="E683" s="1186" t="s">
        <v>19</v>
      </c>
      <c r="F683" s="1302" t="s">
        <v>19</v>
      </c>
      <c r="G683" s="59" t="s">
        <v>20</v>
      </c>
      <c r="H683" s="365">
        <f>H684+H685+H686</f>
        <v>0</v>
      </c>
      <c r="I683" s="340">
        <f>I684+I685+I686</f>
        <v>0</v>
      </c>
      <c r="J683" s="366">
        <f>J684+J685+J686</f>
        <v>0</v>
      </c>
      <c r="K683" s="366">
        <f>K684+K685+K686</f>
        <v>0</v>
      </c>
      <c r="L683" s="339">
        <v>0</v>
      </c>
      <c r="M683" s="341">
        <f t="shared" si="389"/>
        <v>0</v>
      </c>
      <c r="N683" s="339">
        <v>0</v>
      </c>
      <c r="O683" s="341">
        <f t="shared" si="391"/>
        <v>0</v>
      </c>
      <c r="P683" s="1203"/>
    </row>
    <row r="684" spans="1:16" ht="21" customHeight="1">
      <c r="A684" s="1195"/>
      <c r="B684" s="1241"/>
      <c r="C684" s="1181"/>
      <c r="D684" s="1184"/>
      <c r="E684" s="1187"/>
      <c r="F684" s="1201"/>
      <c r="G684" s="896" t="s">
        <v>21</v>
      </c>
      <c r="H684" s="364">
        <f>H688</f>
        <v>0</v>
      </c>
      <c r="I684" s="343">
        <f>I688</f>
        <v>0</v>
      </c>
      <c r="J684" s="351">
        <f>J688</f>
        <v>0</v>
      </c>
      <c r="K684" s="351">
        <f>K688</f>
        <v>0</v>
      </c>
      <c r="L684" s="342">
        <v>0</v>
      </c>
      <c r="M684" s="344">
        <f t="shared" si="389"/>
        <v>0</v>
      </c>
      <c r="N684" s="342">
        <v>0</v>
      </c>
      <c r="O684" s="344">
        <f t="shared" si="391"/>
        <v>0</v>
      </c>
      <c r="P684" s="1203"/>
    </row>
    <row r="685" spans="1:16" ht="21" customHeight="1">
      <c r="A685" s="1195"/>
      <c r="B685" s="1241"/>
      <c r="C685" s="1181"/>
      <c r="D685" s="1184"/>
      <c r="E685" s="1187"/>
      <c r="F685" s="1201"/>
      <c r="G685" s="896" t="s">
        <v>22</v>
      </c>
      <c r="H685" s="364">
        <f t="shared" ref="H685:K686" si="412">H689</f>
        <v>0</v>
      </c>
      <c r="I685" s="343">
        <f t="shared" si="412"/>
        <v>0</v>
      </c>
      <c r="J685" s="351">
        <f t="shared" si="412"/>
        <v>0</v>
      </c>
      <c r="K685" s="351">
        <f t="shared" si="412"/>
        <v>0</v>
      </c>
      <c r="L685" s="342">
        <v>0</v>
      </c>
      <c r="M685" s="344">
        <f t="shared" si="389"/>
        <v>0</v>
      </c>
      <c r="N685" s="342">
        <v>0</v>
      </c>
      <c r="O685" s="344">
        <f t="shared" si="391"/>
        <v>0</v>
      </c>
      <c r="P685" s="1203"/>
    </row>
    <row r="686" spans="1:16" ht="21" customHeight="1">
      <c r="A686" s="1196"/>
      <c r="B686" s="1242"/>
      <c r="C686" s="1182"/>
      <c r="D686" s="1185"/>
      <c r="E686" s="1188"/>
      <c r="F686" s="1202"/>
      <c r="G686" s="896" t="s">
        <v>23</v>
      </c>
      <c r="H686" s="364">
        <f t="shared" si="412"/>
        <v>0</v>
      </c>
      <c r="I686" s="343">
        <f t="shared" si="412"/>
        <v>0</v>
      </c>
      <c r="J686" s="351">
        <f t="shared" si="412"/>
        <v>0</v>
      </c>
      <c r="K686" s="351">
        <f t="shared" si="412"/>
        <v>0</v>
      </c>
      <c r="L686" s="342">
        <v>0</v>
      </c>
      <c r="M686" s="344">
        <f t="shared" si="389"/>
        <v>0</v>
      </c>
      <c r="N686" s="342">
        <v>0</v>
      </c>
      <c r="O686" s="344">
        <f t="shared" si="391"/>
        <v>0</v>
      </c>
      <c r="P686" s="1204"/>
    </row>
    <row r="687" spans="1:16" ht="30" customHeight="1">
      <c r="A687" s="1205" t="s">
        <v>185</v>
      </c>
      <c r="B687" s="1240" t="s">
        <v>229</v>
      </c>
      <c r="C687" s="1180" t="s">
        <v>19</v>
      </c>
      <c r="D687" s="1270" t="s">
        <v>810</v>
      </c>
      <c r="E687" s="1301" t="s">
        <v>810</v>
      </c>
      <c r="F687" s="1302" t="s">
        <v>19</v>
      </c>
      <c r="G687" s="59" t="s">
        <v>20</v>
      </c>
      <c r="H687" s="365">
        <f>H688+H689+H690</f>
        <v>0</v>
      </c>
      <c r="I687" s="340">
        <f>I688+I689+I690</f>
        <v>0</v>
      </c>
      <c r="J687" s="366">
        <f>J688+J689+J690</f>
        <v>0</v>
      </c>
      <c r="K687" s="366">
        <f>K688+K689+K690</f>
        <v>0</v>
      </c>
      <c r="L687" s="339">
        <v>0</v>
      </c>
      <c r="M687" s="341">
        <f t="shared" si="389"/>
        <v>0</v>
      </c>
      <c r="N687" s="339">
        <v>0</v>
      </c>
      <c r="O687" s="341">
        <f t="shared" si="391"/>
        <v>0</v>
      </c>
      <c r="P687" s="1222"/>
    </row>
    <row r="688" spans="1:16" ht="22.5" customHeight="1">
      <c r="A688" s="1195"/>
      <c r="B688" s="1241"/>
      <c r="C688" s="1181"/>
      <c r="D688" s="1184"/>
      <c r="E688" s="1199"/>
      <c r="F688" s="1201"/>
      <c r="G688" s="1092" t="s">
        <v>21</v>
      </c>
      <c r="H688" s="362">
        <v>0</v>
      </c>
      <c r="I688" s="349">
        <v>0</v>
      </c>
      <c r="J688" s="363">
        <v>0</v>
      </c>
      <c r="K688" s="363">
        <v>0</v>
      </c>
      <c r="L688" s="342">
        <v>0</v>
      </c>
      <c r="M688" s="344">
        <f t="shared" si="389"/>
        <v>0</v>
      </c>
      <c r="N688" s="342">
        <v>0</v>
      </c>
      <c r="O688" s="344">
        <f t="shared" si="391"/>
        <v>0</v>
      </c>
      <c r="P688" s="1203"/>
    </row>
    <row r="689" spans="1:16" ht="22.5" customHeight="1">
      <c r="A689" s="1195"/>
      <c r="B689" s="1241"/>
      <c r="C689" s="1181"/>
      <c r="D689" s="1184"/>
      <c r="E689" s="1199"/>
      <c r="F689" s="1201"/>
      <c r="G689" s="1092" t="s">
        <v>22</v>
      </c>
      <c r="H689" s="364">
        <v>0</v>
      </c>
      <c r="I689" s="343">
        <v>0</v>
      </c>
      <c r="J689" s="351">
        <v>0</v>
      </c>
      <c r="K689" s="351">
        <v>0</v>
      </c>
      <c r="L689" s="342">
        <v>0</v>
      </c>
      <c r="M689" s="344">
        <f t="shared" si="389"/>
        <v>0</v>
      </c>
      <c r="N689" s="342">
        <v>0</v>
      </c>
      <c r="O689" s="344">
        <f t="shared" si="391"/>
        <v>0</v>
      </c>
      <c r="P689" s="1203"/>
    </row>
    <row r="690" spans="1:16" ht="22.5" customHeight="1">
      <c r="A690" s="1196"/>
      <c r="B690" s="1242"/>
      <c r="C690" s="1182"/>
      <c r="D690" s="1185"/>
      <c r="E690" s="1200"/>
      <c r="F690" s="1202"/>
      <c r="G690" s="1092" t="s">
        <v>23</v>
      </c>
      <c r="H690" s="364">
        <v>0</v>
      </c>
      <c r="I690" s="343">
        <v>0</v>
      </c>
      <c r="J690" s="351">
        <v>0</v>
      </c>
      <c r="K690" s="351">
        <v>0</v>
      </c>
      <c r="L690" s="342">
        <v>0</v>
      </c>
      <c r="M690" s="344">
        <f t="shared" si="389"/>
        <v>0</v>
      </c>
      <c r="N690" s="342">
        <v>0</v>
      </c>
      <c r="O690" s="344">
        <f t="shared" si="391"/>
        <v>0</v>
      </c>
      <c r="P690" s="1204"/>
    </row>
    <row r="691" spans="1:16" ht="24.75" customHeight="1">
      <c r="A691" s="1195" t="s">
        <v>1274</v>
      </c>
      <c r="B691" s="1241" t="s">
        <v>1276</v>
      </c>
      <c r="C691" s="1181" t="s">
        <v>19</v>
      </c>
      <c r="D691" s="1342" t="s">
        <v>19</v>
      </c>
      <c r="E691" s="1343" t="s">
        <v>19</v>
      </c>
      <c r="F691" s="1201" t="s">
        <v>19</v>
      </c>
      <c r="G691" s="61" t="s">
        <v>20</v>
      </c>
      <c r="H691" s="234">
        <f>H692+H693+H694</f>
        <v>422.20000000000005</v>
      </c>
      <c r="I691" s="53">
        <f>I692+I693+I694</f>
        <v>422.20000000000005</v>
      </c>
      <c r="J691" s="3">
        <f>J692+J693+J694</f>
        <v>422.20000000000005</v>
      </c>
      <c r="K691" s="3">
        <f>K692+K693+K694</f>
        <v>422.20000000000005</v>
      </c>
      <c r="L691" s="999">
        <f t="shared" ref="L691:L693" si="413">J691/H691*100</f>
        <v>100</v>
      </c>
      <c r="M691" s="341">
        <f t="shared" si="389"/>
        <v>0</v>
      </c>
      <c r="N691" s="999">
        <f t="shared" ref="N691:N693" si="414">K691/H691*100</f>
        <v>100</v>
      </c>
      <c r="O691" s="341">
        <f t="shared" si="391"/>
        <v>0</v>
      </c>
      <c r="P691" s="1203"/>
    </row>
    <row r="692" spans="1:16" ht="19.5" customHeight="1">
      <c r="A692" s="1195"/>
      <c r="B692" s="1241"/>
      <c r="C692" s="1181"/>
      <c r="D692" s="1184"/>
      <c r="E692" s="1187"/>
      <c r="F692" s="1201"/>
      <c r="G692" s="1092" t="s">
        <v>21</v>
      </c>
      <c r="H692" s="235">
        <f>H696</f>
        <v>21.1</v>
      </c>
      <c r="I692" s="54">
        <f>I696</f>
        <v>21.1</v>
      </c>
      <c r="J692" s="4">
        <f>J696</f>
        <v>21.1</v>
      </c>
      <c r="K692" s="4">
        <f>K696</f>
        <v>21.1</v>
      </c>
      <c r="L692" s="272">
        <f t="shared" si="413"/>
        <v>100</v>
      </c>
      <c r="M692" s="344">
        <f t="shared" si="389"/>
        <v>0</v>
      </c>
      <c r="N692" s="272">
        <f t="shared" si="414"/>
        <v>100</v>
      </c>
      <c r="O692" s="344">
        <f t="shared" si="391"/>
        <v>0</v>
      </c>
      <c r="P692" s="1203"/>
    </row>
    <row r="693" spans="1:16" ht="19.5" customHeight="1">
      <c r="A693" s="1195"/>
      <c r="B693" s="1241"/>
      <c r="C693" s="1181"/>
      <c r="D693" s="1184"/>
      <c r="E693" s="1187"/>
      <c r="F693" s="1201"/>
      <c r="G693" s="1092" t="s">
        <v>22</v>
      </c>
      <c r="H693" s="235">
        <f t="shared" ref="H693:K693" si="415">H697</f>
        <v>401.1</v>
      </c>
      <c r="I693" s="54">
        <f t="shared" si="415"/>
        <v>401.1</v>
      </c>
      <c r="J693" s="4">
        <f t="shared" si="415"/>
        <v>401.1</v>
      </c>
      <c r="K693" s="4">
        <f t="shared" si="415"/>
        <v>401.1</v>
      </c>
      <c r="L693" s="272">
        <f t="shared" si="413"/>
        <v>100</v>
      </c>
      <c r="M693" s="344">
        <f t="shared" si="389"/>
        <v>0</v>
      </c>
      <c r="N693" s="272">
        <f t="shared" si="414"/>
        <v>100</v>
      </c>
      <c r="O693" s="344">
        <f t="shared" si="391"/>
        <v>0</v>
      </c>
      <c r="P693" s="1203"/>
    </row>
    <row r="694" spans="1:16" ht="19.5" customHeight="1">
      <c r="A694" s="1196"/>
      <c r="B694" s="1242"/>
      <c r="C694" s="1182"/>
      <c r="D694" s="1185"/>
      <c r="E694" s="1188"/>
      <c r="F694" s="1202"/>
      <c r="G694" s="1092" t="s">
        <v>23</v>
      </c>
      <c r="H694" s="364">
        <f t="shared" ref="H694:K694" si="416">H698</f>
        <v>0</v>
      </c>
      <c r="I694" s="343">
        <f t="shared" si="416"/>
        <v>0</v>
      </c>
      <c r="J694" s="351">
        <f t="shared" si="416"/>
        <v>0</v>
      </c>
      <c r="K694" s="351">
        <f t="shared" si="416"/>
        <v>0</v>
      </c>
      <c r="L694" s="342">
        <v>0</v>
      </c>
      <c r="M694" s="344">
        <f t="shared" ref="M694:M698" si="417">J694-H694</f>
        <v>0</v>
      </c>
      <c r="N694" s="342">
        <v>0</v>
      </c>
      <c r="O694" s="344">
        <f t="shared" ref="O694:O698" si="418">K694-H694</f>
        <v>0</v>
      </c>
      <c r="P694" s="1204"/>
    </row>
    <row r="695" spans="1:16" ht="24.75" customHeight="1">
      <c r="A695" s="1205" t="s">
        <v>1275</v>
      </c>
      <c r="B695" s="1240" t="s">
        <v>1277</v>
      </c>
      <c r="C695" s="1180" t="s">
        <v>19</v>
      </c>
      <c r="D695" s="1210">
        <v>43891</v>
      </c>
      <c r="E695" s="1213">
        <v>43951</v>
      </c>
      <c r="F695" s="1216" t="s">
        <v>1498</v>
      </c>
      <c r="G695" s="59" t="s">
        <v>20</v>
      </c>
      <c r="H695" s="234">
        <f>H696+H697+H698</f>
        <v>422.20000000000005</v>
      </c>
      <c r="I695" s="53">
        <f>I696+I697+I698</f>
        <v>422.20000000000005</v>
      </c>
      <c r="J695" s="3">
        <f>J696+J697+J698</f>
        <v>422.20000000000005</v>
      </c>
      <c r="K695" s="3">
        <f>K696+K697+K698</f>
        <v>422.20000000000005</v>
      </c>
      <c r="L695" s="999">
        <f t="shared" ref="L695:L697" si="419">J695/H695*100</f>
        <v>100</v>
      </c>
      <c r="M695" s="341">
        <f t="shared" si="417"/>
        <v>0</v>
      </c>
      <c r="N695" s="999">
        <f t="shared" ref="N695:N697" si="420">K695/H695*100</f>
        <v>100</v>
      </c>
      <c r="O695" s="341">
        <f t="shared" si="418"/>
        <v>0</v>
      </c>
      <c r="P695" s="1222" t="s">
        <v>1499</v>
      </c>
    </row>
    <row r="696" spans="1:16" ht="24.75" customHeight="1">
      <c r="A696" s="1195"/>
      <c r="B696" s="1241"/>
      <c r="C696" s="1181"/>
      <c r="D696" s="1211"/>
      <c r="E696" s="1214"/>
      <c r="F696" s="1217"/>
      <c r="G696" s="1092" t="s">
        <v>21</v>
      </c>
      <c r="H696" s="903">
        <v>21.1</v>
      </c>
      <c r="I696" s="904">
        <v>21.1</v>
      </c>
      <c r="J696" s="905">
        <v>21.1</v>
      </c>
      <c r="K696" s="905">
        <v>21.1</v>
      </c>
      <c r="L696" s="272">
        <f t="shared" si="419"/>
        <v>100</v>
      </c>
      <c r="M696" s="344">
        <f t="shared" si="417"/>
        <v>0</v>
      </c>
      <c r="N696" s="272">
        <f t="shared" si="420"/>
        <v>100</v>
      </c>
      <c r="O696" s="344">
        <f t="shared" si="418"/>
        <v>0</v>
      </c>
      <c r="P696" s="1203"/>
    </row>
    <row r="697" spans="1:16" ht="24.75" customHeight="1">
      <c r="A697" s="1195"/>
      <c r="B697" s="1241"/>
      <c r="C697" s="1181"/>
      <c r="D697" s="1211"/>
      <c r="E697" s="1214"/>
      <c r="F697" s="1217"/>
      <c r="G697" s="1092" t="s">
        <v>22</v>
      </c>
      <c r="H697" s="903">
        <v>401.1</v>
      </c>
      <c r="I697" s="904">
        <v>401.1</v>
      </c>
      <c r="J697" s="905">
        <v>401.1</v>
      </c>
      <c r="K697" s="905">
        <v>401.1</v>
      </c>
      <c r="L697" s="272">
        <f t="shared" si="419"/>
        <v>100</v>
      </c>
      <c r="M697" s="344">
        <f t="shared" si="417"/>
        <v>0</v>
      </c>
      <c r="N697" s="272">
        <f t="shared" si="420"/>
        <v>100</v>
      </c>
      <c r="O697" s="344">
        <f t="shared" si="418"/>
        <v>0</v>
      </c>
      <c r="P697" s="1203"/>
    </row>
    <row r="698" spans="1:16" ht="24.75" customHeight="1" thickBot="1">
      <c r="A698" s="1206"/>
      <c r="B698" s="1344"/>
      <c r="C698" s="1209"/>
      <c r="D698" s="1212"/>
      <c r="E698" s="1215"/>
      <c r="F698" s="1218"/>
      <c r="G698" s="1076" t="s">
        <v>23</v>
      </c>
      <c r="H698" s="1016">
        <v>0</v>
      </c>
      <c r="I698" s="1017">
        <v>0</v>
      </c>
      <c r="J698" s="1018">
        <v>0</v>
      </c>
      <c r="K698" s="1018">
        <v>0</v>
      </c>
      <c r="L698" s="1002">
        <v>0</v>
      </c>
      <c r="M698" s="1003">
        <f t="shared" si="417"/>
        <v>0</v>
      </c>
      <c r="N698" s="1002">
        <v>0</v>
      </c>
      <c r="O698" s="1003">
        <f t="shared" si="418"/>
        <v>0</v>
      </c>
      <c r="P698" s="1308"/>
    </row>
    <row r="699" spans="1:16" ht="25.5" customHeight="1">
      <c r="A699" s="1309" t="s">
        <v>64</v>
      </c>
      <c r="B699" s="1311" t="s">
        <v>65</v>
      </c>
      <c r="C699" s="1313" t="s">
        <v>621</v>
      </c>
      <c r="D699" s="1315" t="s">
        <v>19</v>
      </c>
      <c r="E699" s="1318" t="s">
        <v>19</v>
      </c>
      <c r="F699" s="1321" t="s">
        <v>19</v>
      </c>
      <c r="G699" s="58" t="s">
        <v>20</v>
      </c>
      <c r="H699" s="181">
        <f>H700+H701+H702</f>
        <v>2500</v>
      </c>
      <c r="I699" s="1022">
        <f>I700+I701+I702</f>
        <v>0</v>
      </c>
      <c r="J699" s="1023">
        <f>J700+J701+J702</f>
        <v>0</v>
      </c>
      <c r="K699" s="1023">
        <f>K700+K701+K702</f>
        <v>0</v>
      </c>
      <c r="L699" s="1024">
        <f t="shared" ref="L699:L701" si="421">J699/H699*100</f>
        <v>0</v>
      </c>
      <c r="M699" s="28">
        <f t="shared" si="389"/>
        <v>-2500</v>
      </c>
      <c r="N699" s="1024">
        <f t="shared" ref="N699:N701" si="422">K699/H699*100</f>
        <v>0</v>
      </c>
      <c r="O699" s="28">
        <f t="shared" si="391"/>
        <v>-2500</v>
      </c>
      <c r="P699" s="1324"/>
    </row>
    <row r="700" spans="1:16" ht="21.75" customHeight="1">
      <c r="A700" s="1310"/>
      <c r="B700" s="1312"/>
      <c r="C700" s="1314"/>
      <c r="D700" s="1316"/>
      <c r="E700" s="1319"/>
      <c r="F700" s="1322"/>
      <c r="G700" s="60" t="s">
        <v>21</v>
      </c>
      <c r="H700" s="182">
        <f>H704</f>
        <v>1031.5</v>
      </c>
      <c r="I700" s="1005">
        <f>I704</f>
        <v>0</v>
      </c>
      <c r="J700" s="1006">
        <f t="shared" ref="J700:K700" si="423">J704</f>
        <v>0</v>
      </c>
      <c r="K700" s="1007">
        <f t="shared" si="423"/>
        <v>0</v>
      </c>
      <c r="L700" s="1008">
        <f t="shared" si="421"/>
        <v>0</v>
      </c>
      <c r="M700" s="34">
        <f t="shared" si="389"/>
        <v>-1031.5</v>
      </c>
      <c r="N700" s="1008">
        <f t="shared" si="422"/>
        <v>0</v>
      </c>
      <c r="O700" s="34">
        <f t="shared" si="391"/>
        <v>-1031.5</v>
      </c>
      <c r="P700" s="1325"/>
    </row>
    <row r="701" spans="1:16" ht="21.75" customHeight="1">
      <c r="A701" s="1310"/>
      <c r="B701" s="1312"/>
      <c r="C701" s="1314"/>
      <c r="D701" s="1316"/>
      <c r="E701" s="1319"/>
      <c r="F701" s="1322"/>
      <c r="G701" s="60" t="s">
        <v>22</v>
      </c>
      <c r="H701" s="182">
        <f>H705</f>
        <v>1468.5</v>
      </c>
      <c r="I701" s="1005">
        <f t="shared" ref="H701:I702" si="424">I705</f>
        <v>0</v>
      </c>
      <c r="J701" s="1006">
        <f t="shared" ref="J701:K701" si="425">J705</f>
        <v>0</v>
      </c>
      <c r="K701" s="1007">
        <f t="shared" si="425"/>
        <v>0</v>
      </c>
      <c r="L701" s="1008">
        <f t="shared" si="421"/>
        <v>0</v>
      </c>
      <c r="M701" s="34">
        <f t="shared" si="389"/>
        <v>-1468.5</v>
      </c>
      <c r="N701" s="1008">
        <f t="shared" si="422"/>
        <v>0</v>
      </c>
      <c r="O701" s="34">
        <f t="shared" si="391"/>
        <v>-1468.5</v>
      </c>
      <c r="P701" s="1325"/>
    </row>
    <row r="702" spans="1:16" ht="21.75" customHeight="1">
      <c r="A702" s="1310"/>
      <c r="B702" s="1312"/>
      <c r="C702" s="1314"/>
      <c r="D702" s="1317"/>
      <c r="E702" s="1320"/>
      <c r="F702" s="1323"/>
      <c r="G702" s="60" t="s">
        <v>23</v>
      </c>
      <c r="H702" s="1004">
        <f t="shared" si="424"/>
        <v>0</v>
      </c>
      <c r="I702" s="1012">
        <f t="shared" si="424"/>
        <v>0</v>
      </c>
      <c r="J702" s="1012">
        <f t="shared" ref="J702:K702" si="426">J706</f>
        <v>0</v>
      </c>
      <c r="K702" s="1012">
        <f t="shared" si="426"/>
        <v>0</v>
      </c>
      <c r="L702" s="1008">
        <v>0</v>
      </c>
      <c r="M702" s="1009">
        <f t="shared" si="389"/>
        <v>0</v>
      </c>
      <c r="N702" s="1008">
        <v>0</v>
      </c>
      <c r="O702" s="1009">
        <f t="shared" si="391"/>
        <v>0</v>
      </c>
      <c r="P702" s="1326"/>
    </row>
    <row r="703" spans="1:16" ht="24" customHeight="1">
      <c r="A703" s="1291" t="s">
        <v>66</v>
      </c>
      <c r="B703" s="1327" t="s">
        <v>606</v>
      </c>
      <c r="C703" s="1292" t="s">
        <v>19</v>
      </c>
      <c r="D703" s="1341" t="s">
        <v>19</v>
      </c>
      <c r="E703" s="1341" t="s">
        <v>19</v>
      </c>
      <c r="F703" s="1341" t="s">
        <v>19</v>
      </c>
      <c r="G703" s="59" t="s">
        <v>20</v>
      </c>
      <c r="H703" s="234">
        <f>H704+H705+H706</f>
        <v>2500</v>
      </c>
      <c r="I703" s="340">
        <f>I704+I705+I706</f>
        <v>0</v>
      </c>
      <c r="J703" s="366">
        <f>J704+J705+J706</f>
        <v>0</v>
      </c>
      <c r="K703" s="366">
        <f>K704+K705+K706</f>
        <v>0</v>
      </c>
      <c r="L703" s="339">
        <f t="shared" ref="L703:L705" si="427">J703/H703*100</f>
        <v>0</v>
      </c>
      <c r="M703" s="1011">
        <f t="shared" ref="M703:M705" si="428">J703-H703</f>
        <v>-2500</v>
      </c>
      <c r="N703" s="339">
        <f t="shared" ref="N703:N705" si="429">K703/H703*100</f>
        <v>0</v>
      </c>
      <c r="O703" s="1011">
        <f t="shared" ref="O703:O705" si="430">K703-H703</f>
        <v>-2500</v>
      </c>
      <c r="P703" s="1222"/>
    </row>
    <row r="704" spans="1:16" ht="20.25" customHeight="1">
      <c r="A704" s="1265"/>
      <c r="B704" s="1328"/>
      <c r="C704" s="1293"/>
      <c r="D704" s="1341"/>
      <c r="E704" s="1341"/>
      <c r="F704" s="1341"/>
      <c r="G704" s="1071" t="s">
        <v>21</v>
      </c>
      <c r="H704" s="235">
        <f>H708</f>
        <v>1031.5</v>
      </c>
      <c r="I704" s="343">
        <f>I708</f>
        <v>0</v>
      </c>
      <c r="J704" s="351">
        <f>J708</f>
        <v>0</v>
      </c>
      <c r="K704" s="351">
        <f>K708</f>
        <v>0</v>
      </c>
      <c r="L704" s="342">
        <f t="shared" si="427"/>
        <v>0</v>
      </c>
      <c r="M704" s="17">
        <f t="shared" si="428"/>
        <v>-1031.5</v>
      </c>
      <c r="N704" s="342">
        <f t="shared" si="429"/>
        <v>0</v>
      </c>
      <c r="O704" s="17">
        <f t="shared" si="430"/>
        <v>-1031.5</v>
      </c>
      <c r="P704" s="1203"/>
    </row>
    <row r="705" spans="1:16" ht="20.25" customHeight="1">
      <c r="A705" s="1265"/>
      <c r="B705" s="1328"/>
      <c r="C705" s="1293"/>
      <c r="D705" s="1341"/>
      <c r="E705" s="1341"/>
      <c r="F705" s="1341"/>
      <c r="G705" s="1071" t="s">
        <v>22</v>
      </c>
      <c r="H705" s="235">
        <f t="shared" ref="H705:K706" si="431">H709</f>
        <v>1468.5</v>
      </c>
      <c r="I705" s="343">
        <f t="shared" si="431"/>
        <v>0</v>
      </c>
      <c r="J705" s="351">
        <f t="shared" si="431"/>
        <v>0</v>
      </c>
      <c r="K705" s="351">
        <f t="shared" si="431"/>
        <v>0</v>
      </c>
      <c r="L705" s="342">
        <f t="shared" si="427"/>
        <v>0</v>
      </c>
      <c r="M705" s="17">
        <f t="shared" si="428"/>
        <v>-1468.5</v>
      </c>
      <c r="N705" s="342">
        <f t="shared" si="429"/>
        <v>0</v>
      </c>
      <c r="O705" s="17">
        <f t="shared" si="430"/>
        <v>-1468.5</v>
      </c>
      <c r="P705" s="1203"/>
    </row>
    <row r="706" spans="1:16" ht="20.25" customHeight="1">
      <c r="A706" s="1266"/>
      <c r="B706" s="1329"/>
      <c r="C706" s="1294"/>
      <c r="D706" s="1341"/>
      <c r="E706" s="1341"/>
      <c r="F706" s="1341"/>
      <c r="G706" s="1071" t="s">
        <v>23</v>
      </c>
      <c r="H706" s="1019">
        <f t="shared" si="431"/>
        <v>0</v>
      </c>
      <c r="I706" s="1020">
        <f t="shared" si="431"/>
        <v>0</v>
      </c>
      <c r="J706" s="1021">
        <f t="shared" si="431"/>
        <v>0</v>
      </c>
      <c r="K706" s="1021">
        <f t="shared" si="431"/>
        <v>0</v>
      </c>
      <c r="L706" s="526">
        <v>0</v>
      </c>
      <c r="M706" s="527">
        <f t="shared" si="389"/>
        <v>0</v>
      </c>
      <c r="N706" s="526">
        <v>0</v>
      </c>
      <c r="O706" s="527">
        <f t="shared" si="391"/>
        <v>0</v>
      </c>
      <c r="P706" s="1204"/>
    </row>
    <row r="707" spans="1:16" ht="24" customHeight="1">
      <c r="A707" s="1205" t="s">
        <v>67</v>
      </c>
      <c r="B707" s="1207" t="s">
        <v>978</v>
      </c>
      <c r="C707" s="1180" t="s">
        <v>19</v>
      </c>
      <c r="D707" s="1334" t="s">
        <v>19</v>
      </c>
      <c r="E707" s="1334" t="s">
        <v>19</v>
      </c>
      <c r="F707" s="1334" t="s">
        <v>19</v>
      </c>
      <c r="G707" s="59" t="s">
        <v>20</v>
      </c>
      <c r="H707" s="234">
        <f>H708+H709+H710</f>
        <v>2500</v>
      </c>
      <c r="I707" s="340">
        <f>I708+I709+I710</f>
        <v>0</v>
      </c>
      <c r="J707" s="366">
        <f>J708+J709+J710</f>
        <v>0</v>
      </c>
      <c r="K707" s="366">
        <f>K708+K709+K710</f>
        <v>0</v>
      </c>
      <c r="L707" s="339">
        <f t="shared" ref="L707:L709" si="432">J707/H707*100</f>
        <v>0</v>
      </c>
      <c r="M707" s="1011">
        <f t="shared" si="389"/>
        <v>-2500</v>
      </c>
      <c r="N707" s="339">
        <f t="shared" ref="N707:N709" si="433">K707/H707*100</f>
        <v>0</v>
      </c>
      <c r="O707" s="1011">
        <f t="shared" si="391"/>
        <v>-2500</v>
      </c>
      <c r="P707" s="1203"/>
    </row>
    <row r="708" spans="1:16" ht="19.5" customHeight="1">
      <c r="A708" s="1195"/>
      <c r="B708" s="1197"/>
      <c r="C708" s="1181"/>
      <c r="D708" s="1334"/>
      <c r="E708" s="1334"/>
      <c r="F708" s="1334"/>
      <c r="G708" s="896" t="s">
        <v>21</v>
      </c>
      <c r="H708" s="235">
        <f>H712+H716</f>
        <v>1031.5</v>
      </c>
      <c r="I708" s="343">
        <f>I712+I716</f>
        <v>0</v>
      </c>
      <c r="J708" s="351">
        <f>J712+J716</f>
        <v>0</v>
      </c>
      <c r="K708" s="351">
        <f>K712+K716</f>
        <v>0</v>
      </c>
      <c r="L708" s="342">
        <f t="shared" si="432"/>
        <v>0</v>
      </c>
      <c r="M708" s="17">
        <f t="shared" si="389"/>
        <v>-1031.5</v>
      </c>
      <c r="N708" s="342">
        <f t="shared" si="433"/>
        <v>0</v>
      </c>
      <c r="O708" s="17">
        <f t="shared" si="391"/>
        <v>-1031.5</v>
      </c>
      <c r="P708" s="1203"/>
    </row>
    <row r="709" spans="1:16" ht="19.5" customHeight="1">
      <c r="A709" s="1195"/>
      <c r="B709" s="1197"/>
      <c r="C709" s="1181"/>
      <c r="D709" s="1334"/>
      <c r="E709" s="1334"/>
      <c r="F709" s="1334"/>
      <c r="G709" s="896" t="s">
        <v>22</v>
      </c>
      <c r="H709" s="235">
        <f t="shared" ref="H709:K709" si="434">H713+H717</f>
        <v>1468.5</v>
      </c>
      <c r="I709" s="343">
        <f t="shared" si="434"/>
        <v>0</v>
      </c>
      <c r="J709" s="351">
        <f t="shared" si="434"/>
        <v>0</v>
      </c>
      <c r="K709" s="351">
        <f t="shared" si="434"/>
        <v>0</v>
      </c>
      <c r="L709" s="342">
        <f t="shared" si="432"/>
        <v>0</v>
      </c>
      <c r="M709" s="17">
        <f t="shared" si="389"/>
        <v>-1468.5</v>
      </c>
      <c r="N709" s="342">
        <f t="shared" si="433"/>
        <v>0</v>
      </c>
      <c r="O709" s="17">
        <f t="shared" si="391"/>
        <v>-1468.5</v>
      </c>
      <c r="P709" s="1203"/>
    </row>
    <row r="710" spans="1:16" ht="19.5" customHeight="1">
      <c r="A710" s="1196"/>
      <c r="B710" s="1198"/>
      <c r="C710" s="1182"/>
      <c r="D710" s="1334"/>
      <c r="E710" s="1334"/>
      <c r="F710" s="1334"/>
      <c r="G710" s="896" t="s">
        <v>23</v>
      </c>
      <c r="H710" s="364">
        <f t="shared" ref="H710:K710" si="435">H714+H718</f>
        <v>0</v>
      </c>
      <c r="I710" s="343">
        <f t="shared" si="435"/>
        <v>0</v>
      </c>
      <c r="J710" s="351">
        <f t="shared" si="435"/>
        <v>0</v>
      </c>
      <c r="K710" s="351">
        <f t="shared" si="435"/>
        <v>0</v>
      </c>
      <c r="L710" s="526">
        <v>0</v>
      </c>
      <c r="M710" s="527">
        <f t="shared" si="389"/>
        <v>0</v>
      </c>
      <c r="N710" s="526">
        <v>0</v>
      </c>
      <c r="O710" s="527">
        <f t="shared" si="391"/>
        <v>0</v>
      </c>
      <c r="P710" s="1204"/>
    </row>
    <row r="711" spans="1:16" ht="22.5" customHeight="1">
      <c r="A711" s="1205" t="s">
        <v>68</v>
      </c>
      <c r="B711" s="1207" t="s">
        <v>979</v>
      </c>
      <c r="C711" s="1180" t="s">
        <v>19</v>
      </c>
      <c r="D711" s="1210" t="s">
        <v>814</v>
      </c>
      <c r="E711" s="1213" t="s">
        <v>814</v>
      </c>
      <c r="F711" s="1180" t="s">
        <v>19</v>
      </c>
      <c r="G711" s="59" t="s">
        <v>20</v>
      </c>
      <c r="H711" s="365">
        <f>H712+H713+H714</f>
        <v>0</v>
      </c>
      <c r="I711" s="340">
        <f>I712+I713+I714</f>
        <v>0</v>
      </c>
      <c r="J711" s="366">
        <f>J712+J713+J714</f>
        <v>0</v>
      </c>
      <c r="K711" s="366">
        <f>K712+K713+K714</f>
        <v>0</v>
      </c>
      <c r="L711" s="339">
        <v>0</v>
      </c>
      <c r="M711" s="341">
        <f t="shared" ref="M711:M718" si="436">J711-H711</f>
        <v>0</v>
      </c>
      <c r="N711" s="339">
        <v>0</v>
      </c>
      <c r="O711" s="341">
        <f t="shared" ref="O711:O718" si="437">K711-H711</f>
        <v>0</v>
      </c>
      <c r="P711" s="1222"/>
    </row>
    <row r="712" spans="1:16" ht="19.5" customHeight="1">
      <c r="A712" s="1195"/>
      <c r="B712" s="1197"/>
      <c r="C712" s="1181"/>
      <c r="D712" s="1211"/>
      <c r="E712" s="1214"/>
      <c r="F712" s="1181"/>
      <c r="G712" s="896" t="s">
        <v>21</v>
      </c>
      <c r="H712" s="362">
        <v>0</v>
      </c>
      <c r="I712" s="349">
        <v>0</v>
      </c>
      <c r="J712" s="363">
        <v>0</v>
      </c>
      <c r="K712" s="363">
        <v>0</v>
      </c>
      <c r="L712" s="342">
        <v>0</v>
      </c>
      <c r="M712" s="344">
        <f t="shared" si="436"/>
        <v>0</v>
      </c>
      <c r="N712" s="342">
        <v>0</v>
      </c>
      <c r="O712" s="344">
        <f t="shared" si="437"/>
        <v>0</v>
      </c>
      <c r="P712" s="1203"/>
    </row>
    <row r="713" spans="1:16" ht="19.5" customHeight="1">
      <c r="A713" s="1195"/>
      <c r="B713" s="1197"/>
      <c r="C713" s="1181"/>
      <c r="D713" s="1211"/>
      <c r="E713" s="1214"/>
      <c r="F713" s="1181"/>
      <c r="G713" s="896" t="s">
        <v>22</v>
      </c>
      <c r="H713" s="364">
        <v>0</v>
      </c>
      <c r="I713" s="343">
        <v>0</v>
      </c>
      <c r="J713" s="351">
        <v>0</v>
      </c>
      <c r="K713" s="351">
        <v>0</v>
      </c>
      <c r="L713" s="342">
        <v>0</v>
      </c>
      <c r="M713" s="344">
        <f t="shared" si="436"/>
        <v>0</v>
      </c>
      <c r="N713" s="342">
        <v>0</v>
      </c>
      <c r="O713" s="344">
        <f t="shared" si="437"/>
        <v>0</v>
      </c>
      <c r="P713" s="1203"/>
    </row>
    <row r="714" spans="1:16" ht="19.5" customHeight="1">
      <c r="A714" s="1196"/>
      <c r="B714" s="1198"/>
      <c r="C714" s="1182"/>
      <c r="D714" s="1212"/>
      <c r="E714" s="1215"/>
      <c r="F714" s="1182"/>
      <c r="G714" s="896" t="s">
        <v>23</v>
      </c>
      <c r="H714" s="364">
        <v>0</v>
      </c>
      <c r="I714" s="343">
        <v>0</v>
      </c>
      <c r="J714" s="351">
        <v>0</v>
      </c>
      <c r="K714" s="351">
        <v>0</v>
      </c>
      <c r="L714" s="342">
        <v>0</v>
      </c>
      <c r="M714" s="344">
        <f t="shared" si="436"/>
        <v>0</v>
      </c>
      <c r="N714" s="342">
        <v>0</v>
      </c>
      <c r="O714" s="344">
        <f t="shared" si="437"/>
        <v>0</v>
      </c>
      <c r="P714" s="1204"/>
    </row>
    <row r="715" spans="1:16" ht="19.5" customHeight="1">
      <c r="A715" s="1205" t="s">
        <v>250</v>
      </c>
      <c r="B715" s="1240" t="s">
        <v>1278</v>
      </c>
      <c r="C715" s="1180" t="s">
        <v>19</v>
      </c>
      <c r="D715" s="1210">
        <v>44105</v>
      </c>
      <c r="E715" s="1213">
        <v>44196</v>
      </c>
      <c r="F715" s="1217" t="s">
        <v>1500</v>
      </c>
      <c r="G715" s="59" t="s">
        <v>20</v>
      </c>
      <c r="H715" s="234">
        <f>H716+H717+H718</f>
        <v>2500</v>
      </c>
      <c r="I715" s="340">
        <f>I716+I717+I718</f>
        <v>0</v>
      </c>
      <c r="J715" s="366">
        <f>J716+J717+J718</f>
        <v>0</v>
      </c>
      <c r="K715" s="366">
        <f>K716+K717+K718</f>
        <v>0</v>
      </c>
      <c r="L715" s="339">
        <f t="shared" ref="L715:L717" si="438">J715/H715*100</f>
        <v>0</v>
      </c>
      <c r="M715" s="1011">
        <f t="shared" si="436"/>
        <v>-2500</v>
      </c>
      <c r="N715" s="339">
        <f t="shared" ref="N715:N717" si="439">K715/H715*100</f>
        <v>0</v>
      </c>
      <c r="O715" s="1011">
        <f t="shared" si="437"/>
        <v>-2500</v>
      </c>
      <c r="P715" s="1222"/>
    </row>
    <row r="716" spans="1:16" ht="19.5" customHeight="1">
      <c r="A716" s="1195"/>
      <c r="B716" s="1241"/>
      <c r="C716" s="1181"/>
      <c r="D716" s="1211"/>
      <c r="E716" s="1214"/>
      <c r="F716" s="1217"/>
      <c r="G716" s="1092" t="s">
        <v>21</v>
      </c>
      <c r="H716" s="903">
        <v>1031.5</v>
      </c>
      <c r="I716" s="1157">
        <v>0</v>
      </c>
      <c r="J716" s="993">
        <v>0</v>
      </c>
      <c r="K716" s="993">
        <v>0</v>
      </c>
      <c r="L716" s="342">
        <f t="shared" si="438"/>
        <v>0</v>
      </c>
      <c r="M716" s="17">
        <f t="shared" si="436"/>
        <v>-1031.5</v>
      </c>
      <c r="N716" s="342">
        <f t="shared" si="439"/>
        <v>0</v>
      </c>
      <c r="O716" s="17">
        <f t="shared" si="437"/>
        <v>-1031.5</v>
      </c>
      <c r="P716" s="1203"/>
    </row>
    <row r="717" spans="1:16" ht="19.5" customHeight="1">
      <c r="A717" s="1195"/>
      <c r="B717" s="1241"/>
      <c r="C717" s="1181"/>
      <c r="D717" s="1211"/>
      <c r="E717" s="1214"/>
      <c r="F717" s="1217"/>
      <c r="G717" s="1092" t="s">
        <v>22</v>
      </c>
      <c r="H717" s="903">
        <v>1468.5</v>
      </c>
      <c r="I717" s="1157">
        <v>0</v>
      </c>
      <c r="J717" s="993">
        <v>0</v>
      </c>
      <c r="K717" s="993">
        <v>0</v>
      </c>
      <c r="L717" s="342">
        <f t="shared" si="438"/>
        <v>0</v>
      </c>
      <c r="M717" s="17">
        <f t="shared" si="436"/>
        <v>-1468.5</v>
      </c>
      <c r="N717" s="342">
        <f t="shared" si="439"/>
        <v>0</v>
      </c>
      <c r="O717" s="17">
        <f t="shared" si="437"/>
        <v>-1468.5</v>
      </c>
      <c r="P717" s="1203"/>
    </row>
    <row r="718" spans="1:16" ht="19.5" customHeight="1" thickBot="1">
      <c r="A718" s="1206"/>
      <c r="B718" s="1344"/>
      <c r="C718" s="1209"/>
      <c r="D718" s="1212"/>
      <c r="E718" s="1215"/>
      <c r="F718" s="1218"/>
      <c r="G718" s="1076" t="s">
        <v>23</v>
      </c>
      <c r="H718" s="1016">
        <v>0</v>
      </c>
      <c r="I718" s="1017">
        <v>0</v>
      </c>
      <c r="J718" s="1018">
        <v>0</v>
      </c>
      <c r="K718" s="1018">
        <v>0</v>
      </c>
      <c r="L718" s="1002">
        <v>0</v>
      </c>
      <c r="M718" s="1003">
        <f t="shared" si="436"/>
        <v>0</v>
      </c>
      <c r="N718" s="1002">
        <v>0</v>
      </c>
      <c r="O718" s="1003">
        <f t="shared" si="437"/>
        <v>0</v>
      </c>
      <c r="P718" s="1308"/>
    </row>
    <row r="719" spans="1:16" ht="24.75" customHeight="1">
      <c r="A719" s="1309" t="s">
        <v>136</v>
      </c>
      <c r="B719" s="1311" t="s">
        <v>230</v>
      </c>
      <c r="C719" s="1313" t="s">
        <v>622</v>
      </c>
      <c r="D719" s="1315" t="s">
        <v>19</v>
      </c>
      <c r="E719" s="1318" t="s">
        <v>19</v>
      </c>
      <c r="F719" s="1321" t="s">
        <v>19</v>
      </c>
      <c r="G719" s="58" t="s">
        <v>20</v>
      </c>
      <c r="H719" s="181">
        <f>H720+H721+H722</f>
        <v>5191.5</v>
      </c>
      <c r="I719" s="51">
        <f>I720+I721+I722</f>
        <v>3810.7</v>
      </c>
      <c r="J719" s="12">
        <f>J720+J721+J722</f>
        <v>3749.7</v>
      </c>
      <c r="K719" s="12">
        <f>K720+K721+K722</f>
        <v>3749.7</v>
      </c>
      <c r="L719" s="33">
        <f t="shared" si="381"/>
        <v>72.227679861311756</v>
      </c>
      <c r="M719" s="28">
        <f t="shared" ref="M719:M798" si="440">J719-H719</f>
        <v>-1441.8000000000002</v>
      </c>
      <c r="N719" s="33">
        <f t="shared" si="382"/>
        <v>72.227679861311756</v>
      </c>
      <c r="O719" s="28">
        <f t="shared" ref="O719:O798" si="441">K719-H719</f>
        <v>-1441.8000000000002</v>
      </c>
      <c r="P719" s="1324"/>
    </row>
    <row r="720" spans="1:16" ht="21" customHeight="1">
      <c r="A720" s="1310"/>
      <c r="B720" s="1312"/>
      <c r="C720" s="1314"/>
      <c r="D720" s="1316"/>
      <c r="E720" s="1319"/>
      <c r="F720" s="1322"/>
      <c r="G720" s="60" t="s">
        <v>21</v>
      </c>
      <c r="H720" s="182">
        <f>H724+H772+H784</f>
        <v>2900.6000000000004</v>
      </c>
      <c r="I720" s="393">
        <f t="shared" ref="I720:K720" si="442">I724+I772+I784</f>
        <v>2313.5</v>
      </c>
      <c r="J720" s="13">
        <f t="shared" si="442"/>
        <v>2252.5</v>
      </c>
      <c r="K720" s="394">
        <f t="shared" si="442"/>
        <v>2252.5</v>
      </c>
      <c r="L720" s="280">
        <f t="shared" si="381"/>
        <v>77.65634696269737</v>
      </c>
      <c r="M720" s="34">
        <f t="shared" si="440"/>
        <v>-648.10000000000036</v>
      </c>
      <c r="N720" s="280">
        <f t="shared" si="382"/>
        <v>77.65634696269737</v>
      </c>
      <c r="O720" s="34">
        <f t="shared" si="441"/>
        <v>-648.10000000000036</v>
      </c>
      <c r="P720" s="1325"/>
    </row>
    <row r="721" spans="1:16" ht="21" customHeight="1">
      <c r="A721" s="1310"/>
      <c r="B721" s="1312"/>
      <c r="C721" s="1314"/>
      <c r="D721" s="1316"/>
      <c r="E721" s="1319"/>
      <c r="F721" s="1322"/>
      <c r="G721" s="60" t="s">
        <v>22</v>
      </c>
      <c r="H721" s="182">
        <f t="shared" ref="H721:K722" si="443">H725+H773+H785</f>
        <v>2290.9</v>
      </c>
      <c r="I721" s="393">
        <f t="shared" si="443"/>
        <v>1497.2</v>
      </c>
      <c r="J721" s="13">
        <f t="shared" si="443"/>
        <v>1497.2</v>
      </c>
      <c r="K721" s="394">
        <f t="shared" si="443"/>
        <v>1497.2</v>
      </c>
      <c r="L721" s="280">
        <f t="shared" si="381"/>
        <v>65.354227596141257</v>
      </c>
      <c r="M721" s="34">
        <f t="shared" si="440"/>
        <v>-793.7</v>
      </c>
      <c r="N721" s="280">
        <f t="shared" si="382"/>
        <v>65.354227596141257</v>
      </c>
      <c r="O721" s="140">
        <f t="shared" si="441"/>
        <v>-793.7</v>
      </c>
      <c r="P721" s="1325"/>
    </row>
    <row r="722" spans="1:16" ht="21" customHeight="1">
      <c r="A722" s="1310"/>
      <c r="B722" s="1312"/>
      <c r="C722" s="1314"/>
      <c r="D722" s="1317"/>
      <c r="E722" s="1320"/>
      <c r="F722" s="1323"/>
      <c r="G722" s="60" t="s">
        <v>23</v>
      </c>
      <c r="H722" s="1004">
        <f t="shared" si="443"/>
        <v>0</v>
      </c>
      <c r="I722" s="1005">
        <f t="shared" si="443"/>
        <v>0</v>
      </c>
      <c r="J722" s="1006">
        <f t="shared" si="443"/>
        <v>0</v>
      </c>
      <c r="K722" s="1007">
        <f t="shared" si="443"/>
        <v>0</v>
      </c>
      <c r="L722" s="1008">
        <v>0</v>
      </c>
      <c r="M722" s="1009">
        <f t="shared" si="440"/>
        <v>0</v>
      </c>
      <c r="N722" s="1008">
        <v>0</v>
      </c>
      <c r="O722" s="1009">
        <f t="shared" si="441"/>
        <v>0</v>
      </c>
      <c r="P722" s="1326"/>
    </row>
    <row r="723" spans="1:16" ht="22.5" customHeight="1">
      <c r="A723" s="1291" t="s">
        <v>72</v>
      </c>
      <c r="B723" s="1327" t="s">
        <v>607</v>
      </c>
      <c r="C723" s="1292" t="s">
        <v>19</v>
      </c>
      <c r="D723" s="1341" t="s">
        <v>19</v>
      </c>
      <c r="E723" s="1341" t="s">
        <v>19</v>
      </c>
      <c r="F723" s="1341" t="s">
        <v>19</v>
      </c>
      <c r="G723" s="59" t="s">
        <v>20</v>
      </c>
      <c r="H723" s="234">
        <f>H724+H725+H726</f>
        <v>3230.7000000000003</v>
      </c>
      <c r="I723" s="53">
        <f>I724+I725+I726</f>
        <v>2501.9</v>
      </c>
      <c r="J723" s="3">
        <f>J724+J725+J726</f>
        <v>2440.9</v>
      </c>
      <c r="K723" s="3">
        <f>K724+K725+K726</f>
        <v>2440.9</v>
      </c>
      <c r="L723" s="271">
        <f t="shared" si="381"/>
        <v>75.553285665645205</v>
      </c>
      <c r="M723" s="31">
        <f t="shared" si="440"/>
        <v>-789.80000000000018</v>
      </c>
      <c r="N723" s="271">
        <f t="shared" si="382"/>
        <v>75.553285665645205</v>
      </c>
      <c r="O723" s="31">
        <f t="shared" si="441"/>
        <v>-789.80000000000018</v>
      </c>
      <c r="P723" s="1222"/>
    </row>
    <row r="724" spans="1:16">
      <c r="A724" s="1265"/>
      <c r="B724" s="1328"/>
      <c r="C724" s="1293"/>
      <c r="D724" s="1341"/>
      <c r="E724" s="1341"/>
      <c r="F724" s="1341"/>
      <c r="G724" s="896" t="s">
        <v>21</v>
      </c>
      <c r="H724" s="235">
        <f>H728</f>
        <v>2225.3000000000002</v>
      </c>
      <c r="I724" s="54">
        <f>I728</f>
        <v>1851.9</v>
      </c>
      <c r="J724" s="4">
        <f>J728</f>
        <v>1790.9</v>
      </c>
      <c r="K724" s="4">
        <f>K728</f>
        <v>1790.9</v>
      </c>
      <c r="L724" s="272">
        <f t="shared" si="381"/>
        <v>80.479036534399853</v>
      </c>
      <c r="M724" s="17">
        <f t="shared" si="440"/>
        <v>-434.40000000000009</v>
      </c>
      <c r="N724" s="272">
        <f t="shared" si="382"/>
        <v>80.479036534399853</v>
      </c>
      <c r="O724" s="17">
        <f t="shared" si="441"/>
        <v>-434.40000000000009</v>
      </c>
      <c r="P724" s="1203"/>
    </row>
    <row r="725" spans="1:16">
      <c r="A725" s="1265"/>
      <c r="B725" s="1328"/>
      <c r="C725" s="1293"/>
      <c r="D725" s="1341"/>
      <c r="E725" s="1341"/>
      <c r="F725" s="1341"/>
      <c r="G725" s="896" t="s">
        <v>22</v>
      </c>
      <c r="H725" s="235">
        <f t="shared" ref="H725:K726" si="444">H729</f>
        <v>1005.4000000000001</v>
      </c>
      <c r="I725" s="54">
        <f t="shared" si="444"/>
        <v>650</v>
      </c>
      <c r="J725" s="4">
        <f t="shared" si="444"/>
        <v>650</v>
      </c>
      <c r="K725" s="4">
        <f t="shared" si="444"/>
        <v>650</v>
      </c>
      <c r="L725" s="272">
        <f t="shared" si="381"/>
        <v>64.650885219813006</v>
      </c>
      <c r="M725" s="17">
        <f t="shared" si="440"/>
        <v>-355.40000000000009</v>
      </c>
      <c r="N725" s="272">
        <f t="shared" si="382"/>
        <v>64.650885219813006</v>
      </c>
      <c r="O725" s="17">
        <f t="shared" si="441"/>
        <v>-355.40000000000009</v>
      </c>
      <c r="P725" s="1203"/>
    </row>
    <row r="726" spans="1:16">
      <c r="A726" s="1266"/>
      <c r="B726" s="1329"/>
      <c r="C726" s="1294"/>
      <c r="D726" s="1341"/>
      <c r="E726" s="1341"/>
      <c r="F726" s="1341"/>
      <c r="G726" s="896" t="s">
        <v>23</v>
      </c>
      <c r="H726" s="364">
        <f t="shared" si="444"/>
        <v>0</v>
      </c>
      <c r="I726" s="343">
        <f t="shared" si="444"/>
        <v>0</v>
      </c>
      <c r="J726" s="351">
        <f t="shared" si="444"/>
        <v>0</v>
      </c>
      <c r="K726" s="351">
        <f t="shared" si="444"/>
        <v>0</v>
      </c>
      <c r="L726" s="342">
        <v>0</v>
      </c>
      <c r="M726" s="344">
        <f t="shared" si="440"/>
        <v>0</v>
      </c>
      <c r="N726" s="342">
        <v>0</v>
      </c>
      <c r="O726" s="344">
        <f t="shared" si="441"/>
        <v>0</v>
      </c>
      <c r="P726" s="1204"/>
    </row>
    <row r="727" spans="1:16" ht="27.75" customHeight="1">
      <c r="A727" s="1275" t="s">
        <v>73</v>
      </c>
      <c r="B727" s="1207" t="s">
        <v>608</v>
      </c>
      <c r="C727" s="1180" t="s">
        <v>19</v>
      </c>
      <c r="D727" s="1334" t="s">
        <v>19</v>
      </c>
      <c r="E727" s="1334" t="s">
        <v>19</v>
      </c>
      <c r="F727" s="1334" t="s">
        <v>19</v>
      </c>
      <c r="G727" s="59" t="s">
        <v>20</v>
      </c>
      <c r="H727" s="234">
        <f>H728+H729+H730</f>
        <v>3230.7000000000003</v>
      </c>
      <c r="I727" s="53">
        <f>I728+I729+I730</f>
        <v>2501.9</v>
      </c>
      <c r="J727" s="3">
        <f>J728+J729+J730</f>
        <v>2440.9</v>
      </c>
      <c r="K727" s="3">
        <f>K728+K729+K730</f>
        <v>2440.9</v>
      </c>
      <c r="L727" s="271">
        <f t="shared" si="381"/>
        <v>75.553285665645205</v>
      </c>
      <c r="M727" s="31">
        <f t="shared" si="440"/>
        <v>-789.80000000000018</v>
      </c>
      <c r="N727" s="271">
        <f t="shared" si="382"/>
        <v>75.553285665645205</v>
      </c>
      <c r="O727" s="31">
        <f t="shared" si="441"/>
        <v>-789.80000000000018</v>
      </c>
      <c r="P727" s="1222"/>
    </row>
    <row r="728" spans="1:16" ht="22.5" customHeight="1">
      <c r="A728" s="1276"/>
      <c r="B728" s="1197"/>
      <c r="C728" s="1181"/>
      <c r="D728" s="1334"/>
      <c r="E728" s="1334"/>
      <c r="F728" s="1334"/>
      <c r="G728" s="896" t="s">
        <v>21</v>
      </c>
      <c r="H728" s="235">
        <f t="shared" ref="H728:K730" si="445">H732+H744+H764</f>
        <v>2225.3000000000002</v>
      </c>
      <c r="I728" s="54">
        <f t="shared" si="445"/>
        <v>1851.9</v>
      </c>
      <c r="J728" s="4">
        <f t="shared" si="445"/>
        <v>1790.9</v>
      </c>
      <c r="K728" s="4">
        <f t="shared" si="445"/>
        <v>1790.9</v>
      </c>
      <c r="L728" s="272">
        <f t="shared" si="381"/>
        <v>80.479036534399853</v>
      </c>
      <c r="M728" s="17">
        <f t="shared" si="440"/>
        <v>-434.40000000000009</v>
      </c>
      <c r="N728" s="272">
        <f t="shared" si="382"/>
        <v>80.479036534399853</v>
      </c>
      <c r="O728" s="17">
        <f t="shared" si="441"/>
        <v>-434.40000000000009</v>
      </c>
      <c r="P728" s="1203"/>
    </row>
    <row r="729" spans="1:16" ht="22.5" customHeight="1">
      <c r="A729" s="1276"/>
      <c r="B729" s="1197"/>
      <c r="C729" s="1181"/>
      <c r="D729" s="1334"/>
      <c r="E729" s="1334"/>
      <c r="F729" s="1334"/>
      <c r="G729" s="896" t="s">
        <v>22</v>
      </c>
      <c r="H729" s="235">
        <f t="shared" si="445"/>
        <v>1005.4000000000001</v>
      </c>
      <c r="I729" s="54">
        <f t="shared" si="445"/>
        <v>650</v>
      </c>
      <c r="J729" s="4">
        <f t="shared" si="445"/>
        <v>650</v>
      </c>
      <c r="K729" s="4">
        <f t="shared" si="445"/>
        <v>650</v>
      </c>
      <c r="L729" s="272">
        <f t="shared" si="381"/>
        <v>64.650885219813006</v>
      </c>
      <c r="M729" s="17">
        <f t="shared" si="440"/>
        <v>-355.40000000000009</v>
      </c>
      <c r="N729" s="272">
        <f t="shared" si="382"/>
        <v>64.650885219813006</v>
      </c>
      <c r="O729" s="17">
        <f t="shared" si="441"/>
        <v>-355.40000000000009</v>
      </c>
      <c r="P729" s="1203"/>
    </row>
    <row r="730" spans="1:16" ht="22.5" customHeight="1">
      <c r="A730" s="1277"/>
      <c r="B730" s="1198"/>
      <c r="C730" s="1182"/>
      <c r="D730" s="1334"/>
      <c r="E730" s="1334"/>
      <c r="F730" s="1334"/>
      <c r="G730" s="896" t="s">
        <v>23</v>
      </c>
      <c r="H730" s="364">
        <f t="shared" si="445"/>
        <v>0</v>
      </c>
      <c r="I730" s="343">
        <f t="shared" si="445"/>
        <v>0</v>
      </c>
      <c r="J730" s="351">
        <f t="shared" si="445"/>
        <v>0</v>
      </c>
      <c r="K730" s="351">
        <f t="shared" si="445"/>
        <v>0</v>
      </c>
      <c r="L730" s="342">
        <v>0</v>
      </c>
      <c r="M730" s="344">
        <f t="shared" si="440"/>
        <v>0</v>
      </c>
      <c r="N730" s="342">
        <v>0</v>
      </c>
      <c r="O730" s="344">
        <f t="shared" si="441"/>
        <v>0</v>
      </c>
      <c r="P730" s="1204"/>
    </row>
    <row r="731" spans="1:16" ht="27.75" customHeight="1">
      <c r="A731" s="1275" t="s">
        <v>74</v>
      </c>
      <c r="B731" s="1207" t="s">
        <v>75</v>
      </c>
      <c r="C731" s="1334" t="s">
        <v>19</v>
      </c>
      <c r="D731" s="1183" t="s">
        <v>19</v>
      </c>
      <c r="E731" s="1278" t="s">
        <v>19</v>
      </c>
      <c r="F731" s="1338" t="s">
        <v>19</v>
      </c>
      <c r="G731" s="59" t="s">
        <v>20</v>
      </c>
      <c r="H731" s="234">
        <f>H732+H733+H734</f>
        <v>1267.4000000000001</v>
      </c>
      <c r="I731" s="53">
        <f>I732+I733+I734</f>
        <v>687.59999999999991</v>
      </c>
      <c r="J731" s="3">
        <f>J732+J733+J734</f>
        <v>687.59999999999991</v>
      </c>
      <c r="K731" s="3">
        <f>K732+K733+K734</f>
        <v>687.59999999999991</v>
      </c>
      <c r="L731" s="271">
        <f t="shared" ref="L731:L737" si="446">J731/H731*100</f>
        <v>54.252801009941599</v>
      </c>
      <c r="M731" s="31">
        <f t="shared" si="440"/>
        <v>-579.80000000000018</v>
      </c>
      <c r="N731" s="271">
        <f t="shared" ref="N731:N737" si="447">K731/H731*100</f>
        <v>54.252801009941599</v>
      </c>
      <c r="O731" s="31">
        <f t="shared" si="441"/>
        <v>-579.80000000000018</v>
      </c>
      <c r="P731" s="1203"/>
    </row>
    <row r="732" spans="1:16" ht="22.5" customHeight="1">
      <c r="A732" s="1276"/>
      <c r="B732" s="1197"/>
      <c r="C732" s="1334"/>
      <c r="D732" s="1184"/>
      <c r="E732" s="1199"/>
      <c r="F732" s="1339"/>
      <c r="G732" s="896" t="s">
        <v>21</v>
      </c>
      <c r="H732" s="235">
        <f>H736+H740</f>
        <v>384.2</v>
      </c>
      <c r="I732" s="54">
        <f>I736+I740</f>
        <v>159.80000000000001</v>
      </c>
      <c r="J732" s="4">
        <f>J736+J740</f>
        <v>159.80000000000001</v>
      </c>
      <c r="K732" s="4">
        <f>K736+K740</f>
        <v>159.80000000000001</v>
      </c>
      <c r="L732" s="272">
        <f t="shared" si="446"/>
        <v>41.592920353982308</v>
      </c>
      <c r="M732" s="17">
        <f t="shared" si="440"/>
        <v>-224.39999999999998</v>
      </c>
      <c r="N732" s="272">
        <f t="shared" si="447"/>
        <v>41.592920353982308</v>
      </c>
      <c r="O732" s="17">
        <f t="shared" si="441"/>
        <v>-224.39999999999998</v>
      </c>
      <c r="P732" s="1203"/>
    </row>
    <row r="733" spans="1:16" ht="22.5" customHeight="1">
      <c r="A733" s="1276"/>
      <c r="B733" s="1197"/>
      <c r="C733" s="1334"/>
      <c r="D733" s="1184"/>
      <c r="E733" s="1199"/>
      <c r="F733" s="1339"/>
      <c r="G733" s="896" t="s">
        <v>22</v>
      </c>
      <c r="H733" s="235">
        <f t="shared" ref="H733:K734" si="448">H737+H741</f>
        <v>883.2</v>
      </c>
      <c r="I733" s="54">
        <f t="shared" si="448"/>
        <v>527.79999999999995</v>
      </c>
      <c r="J733" s="4">
        <f t="shared" si="448"/>
        <v>527.79999999999995</v>
      </c>
      <c r="K733" s="4">
        <f t="shared" si="448"/>
        <v>527.79999999999995</v>
      </c>
      <c r="L733" s="272">
        <f t="shared" si="446"/>
        <v>59.759963768115931</v>
      </c>
      <c r="M733" s="17">
        <f t="shared" si="440"/>
        <v>-355.40000000000009</v>
      </c>
      <c r="N733" s="272">
        <f t="shared" si="447"/>
        <v>59.759963768115931</v>
      </c>
      <c r="O733" s="17">
        <f t="shared" si="441"/>
        <v>-355.40000000000009</v>
      </c>
      <c r="P733" s="1203"/>
    </row>
    <row r="734" spans="1:16" ht="22.5" customHeight="1">
      <c r="A734" s="1277"/>
      <c r="B734" s="1198"/>
      <c r="C734" s="1334"/>
      <c r="D734" s="1185"/>
      <c r="E734" s="1200"/>
      <c r="F734" s="1340"/>
      <c r="G734" s="896" t="s">
        <v>23</v>
      </c>
      <c r="H734" s="364">
        <f>H738+H742</f>
        <v>0</v>
      </c>
      <c r="I734" s="343">
        <f t="shared" si="448"/>
        <v>0</v>
      </c>
      <c r="J734" s="351">
        <f t="shared" si="448"/>
        <v>0</v>
      </c>
      <c r="K734" s="351">
        <f t="shared" si="448"/>
        <v>0</v>
      </c>
      <c r="L734" s="342">
        <v>0</v>
      </c>
      <c r="M734" s="344">
        <f t="shared" si="440"/>
        <v>0</v>
      </c>
      <c r="N734" s="342">
        <v>0</v>
      </c>
      <c r="O734" s="344">
        <f t="shared" si="441"/>
        <v>0</v>
      </c>
      <c r="P734" s="1204"/>
    </row>
    <row r="735" spans="1:16" ht="27.75" customHeight="1">
      <c r="A735" s="1205"/>
      <c r="B735" s="1236" t="s">
        <v>455</v>
      </c>
      <c r="C735" s="1180" t="s">
        <v>19</v>
      </c>
      <c r="D735" s="1183">
        <v>43983</v>
      </c>
      <c r="E735" s="1278">
        <v>44074</v>
      </c>
      <c r="F735" s="1335" t="s">
        <v>1501</v>
      </c>
      <c r="G735" s="59" t="s">
        <v>20</v>
      </c>
      <c r="H735" s="1010">
        <f>H736+H737+H738</f>
        <v>1267.4000000000001</v>
      </c>
      <c r="I735" s="997">
        <f>I736+I737+I738</f>
        <v>687.59999999999991</v>
      </c>
      <c r="J735" s="998">
        <f>J736+J737+J738</f>
        <v>687.59999999999991</v>
      </c>
      <c r="K735" s="998">
        <f>K736+K737+K738</f>
        <v>687.59999999999991</v>
      </c>
      <c r="L735" s="999">
        <f t="shared" si="446"/>
        <v>54.252801009941599</v>
      </c>
      <c r="M735" s="1011">
        <f t="shared" si="440"/>
        <v>-579.80000000000018</v>
      </c>
      <c r="N735" s="999">
        <f t="shared" si="447"/>
        <v>54.252801009941599</v>
      </c>
      <c r="O735" s="1011">
        <f t="shared" si="441"/>
        <v>-579.80000000000018</v>
      </c>
      <c r="P735" s="1203"/>
    </row>
    <row r="736" spans="1:16" ht="22.5" customHeight="1">
      <c r="A736" s="1195"/>
      <c r="B736" s="1237"/>
      <c r="C736" s="1181"/>
      <c r="D736" s="1184"/>
      <c r="E736" s="1199"/>
      <c r="F736" s="1336"/>
      <c r="G736" s="896" t="s">
        <v>21</v>
      </c>
      <c r="H736" s="903">
        <v>384.2</v>
      </c>
      <c r="I736" s="904">
        <v>159.80000000000001</v>
      </c>
      <c r="J736" s="905">
        <v>159.80000000000001</v>
      </c>
      <c r="K736" s="905">
        <v>159.80000000000001</v>
      </c>
      <c r="L736" s="272">
        <f t="shared" si="446"/>
        <v>41.592920353982308</v>
      </c>
      <c r="M736" s="17">
        <f t="shared" si="440"/>
        <v>-224.39999999999998</v>
      </c>
      <c r="N736" s="272">
        <f t="shared" si="447"/>
        <v>41.592920353982308</v>
      </c>
      <c r="O736" s="17">
        <f t="shared" si="441"/>
        <v>-224.39999999999998</v>
      </c>
      <c r="P736" s="1203"/>
    </row>
    <row r="737" spans="1:16" ht="22.5" customHeight="1">
      <c r="A737" s="1195"/>
      <c r="B737" s="1237"/>
      <c r="C737" s="1181"/>
      <c r="D737" s="1184"/>
      <c r="E737" s="1199"/>
      <c r="F737" s="1336"/>
      <c r="G737" s="896" t="s">
        <v>22</v>
      </c>
      <c r="H737" s="903">
        <v>883.2</v>
      </c>
      <c r="I737" s="904">
        <v>527.79999999999995</v>
      </c>
      <c r="J737" s="905">
        <v>527.79999999999995</v>
      </c>
      <c r="K737" s="905">
        <v>527.79999999999995</v>
      </c>
      <c r="L737" s="272">
        <f t="shared" si="446"/>
        <v>59.759963768115931</v>
      </c>
      <c r="M737" s="17">
        <f t="shared" si="440"/>
        <v>-355.40000000000009</v>
      </c>
      <c r="N737" s="272">
        <f t="shared" si="447"/>
        <v>59.759963768115931</v>
      </c>
      <c r="O737" s="17">
        <f t="shared" si="441"/>
        <v>-355.40000000000009</v>
      </c>
      <c r="P737" s="1203"/>
    </row>
    <row r="738" spans="1:16" ht="22.5" customHeight="1">
      <c r="A738" s="1196"/>
      <c r="B738" s="1238"/>
      <c r="C738" s="1182"/>
      <c r="D738" s="1185"/>
      <c r="E738" s="1200"/>
      <c r="F738" s="1337"/>
      <c r="G738" s="896" t="s">
        <v>23</v>
      </c>
      <c r="H738" s="364">
        <v>0</v>
      </c>
      <c r="I738" s="343">
        <v>0</v>
      </c>
      <c r="J738" s="351">
        <v>0</v>
      </c>
      <c r="K738" s="351">
        <v>0</v>
      </c>
      <c r="L738" s="342">
        <v>0</v>
      </c>
      <c r="M738" s="344">
        <f t="shared" si="440"/>
        <v>0</v>
      </c>
      <c r="N738" s="342">
        <v>0</v>
      </c>
      <c r="O738" s="344">
        <f t="shared" si="441"/>
        <v>0</v>
      </c>
      <c r="P738" s="1204"/>
    </row>
    <row r="739" spans="1:16" ht="27.75" customHeight="1">
      <c r="A739" s="1205"/>
      <c r="B739" s="1236" t="s">
        <v>231</v>
      </c>
      <c r="C739" s="1180" t="s">
        <v>19</v>
      </c>
      <c r="D739" s="1183" t="s">
        <v>810</v>
      </c>
      <c r="E739" s="1186" t="s">
        <v>810</v>
      </c>
      <c r="F739" s="1334" t="s">
        <v>19</v>
      </c>
      <c r="G739" s="59" t="s">
        <v>20</v>
      </c>
      <c r="H739" s="364">
        <f>H740+H741+H742</f>
        <v>0</v>
      </c>
      <c r="I739" s="343">
        <f>I740+I741+I742</f>
        <v>0</v>
      </c>
      <c r="J739" s="351">
        <f>J740+J741+J742</f>
        <v>0</v>
      </c>
      <c r="K739" s="351">
        <f>K740+K741+K742</f>
        <v>0</v>
      </c>
      <c r="L739" s="342">
        <v>0</v>
      </c>
      <c r="M739" s="344">
        <f t="shared" si="440"/>
        <v>0</v>
      </c>
      <c r="N739" s="342">
        <v>0</v>
      </c>
      <c r="O739" s="344">
        <f t="shared" si="441"/>
        <v>0</v>
      </c>
      <c r="P739" s="1203"/>
    </row>
    <row r="740" spans="1:16">
      <c r="A740" s="1195"/>
      <c r="B740" s="1237"/>
      <c r="C740" s="1181"/>
      <c r="D740" s="1184"/>
      <c r="E740" s="1187"/>
      <c r="F740" s="1334"/>
      <c r="G740" s="896" t="s">
        <v>21</v>
      </c>
      <c r="H740" s="364">
        <v>0</v>
      </c>
      <c r="I740" s="343">
        <v>0</v>
      </c>
      <c r="J740" s="351">
        <v>0</v>
      </c>
      <c r="K740" s="351">
        <v>0</v>
      </c>
      <c r="L740" s="342">
        <v>0</v>
      </c>
      <c r="M740" s="344">
        <f t="shared" si="440"/>
        <v>0</v>
      </c>
      <c r="N740" s="342">
        <v>0</v>
      </c>
      <c r="O740" s="344">
        <f t="shared" si="441"/>
        <v>0</v>
      </c>
      <c r="P740" s="1203"/>
    </row>
    <row r="741" spans="1:16">
      <c r="A741" s="1195"/>
      <c r="B741" s="1237"/>
      <c r="C741" s="1181"/>
      <c r="D741" s="1184"/>
      <c r="E741" s="1187"/>
      <c r="F741" s="1334"/>
      <c r="G741" s="896" t="s">
        <v>22</v>
      </c>
      <c r="H741" s="364">
        <v>0</v>
      </c>
      <c r="I741" s="343">
        <v>0</v>
      </c>
      <c r="J741" s="351">
        <v>0</v>
      </c>
      <c r="K741" s="351">
        <v>0</v>
      </c>
      <c r="L741" s="342">
        <v>0</v>
      </c>
      <c r="M741" s="344">
        <f t="shared" si="440"/>
        <v>0</v>
      </c>
      <c r="N741" s="342">
        <v>0</v>
      </c>
      <c r="O741" s="344">
        <f t="shared" si="441"/>
        <v>0</v>
      </c>
      <c r="P741" s="1203"/>
    </row>
    <row r="742" spans="1:16">
      <c r="A742" s="1196"/>
      <c r="B742" s="1238"/>
      <c r="C742" s="1182"/>
      <c r="D742" s="1185"/>
      <c r="E742" s="1188"/>
      <c r="F742" s="1334"/>
      <c r="G742" s="896" t="s">
        <v>23</v>
      </c>
      <c r="H742" s="364">
        <v>0</v>
      </c>
      <c r="I742" s="343">
        <v>0</v>
      </c>
      <c r="J742" s="351">
        <v>0</v>
      </c>
      <c r="K742" s="351">
        <v>0</v>
      </c>
      <c r="L742" s="342">
        <v>0</v>
      </c>
      <c r="M742" s="344">
        <f t="shared" si="440"/>
        <v>0</v>
      </c>
      <c r="N742" s="342">
        <v>0</v>
      </c>
      <c r="O742" s="344">
        <f t="shared" si="441"/>
        <v>0</v>
      </c>
      <c r="P742" s="1204"/>
    </row>
    <row r="743" spans="1:16" ht="21.75" customHeight="1">
      <c r="A743" s="1275" t="s">
        <v>76</v>
      </c>
      <c r="B743" s="1207" t="s">
        <v>955</v>
      </c>
      <c r="C743" s="1334" t="s">
        <v>19</v>
      </c>
      <c r="D743" s="1183" t="s">
        <v>19</v>
      </c>
      <c r="E743" s="1334" t="s">
        <v>19</v>
      </c>
      <c r="F743" s="1334" t="s">
        <v>19</v>
      </c>
      <c r="G743" s="59" t="s">
        <v>20</v>
      </c>
      <c r="H743" s="234">
        <f>H744+H745+H746</f>
        <v>613.30000000000007</v>
      </c>
      <c r="I743" s="53">
        <f>I744+I745+I746</f>
        <v>464.29999999999995</v>
      </c>
      <c r="J743" s="3">
        <f>J744+J745+J746</f>
        <v>464.29999999999995</v>
      </c>
      <c r="K743" s="3">
        <f>K744+K745+K746</f>
        <v>464.29999999999995</v>
      </c>
      <c r="L743" s="999">
        <f t="shared" ref="L743:L808" si="449">J743/H743*100</f>
        <v>75.705201369639639</v>
      </c>
      <c r="M743" s="1011">
        <f t="shared" si="440"/>
        <v>-149.00000000000011</v>
      </c>
      <c r="N743" s="999">
        <f t="shared" ref="N743:N808" si="450">K743/H743*100</f>
        <v>75.705201369639639</v>
      </c>
      <c r="O743" s="1011">
        <f t="shared" si="441"/>
        <v>-149.00000000000011</v>
      </c>
      <c r="P743" s="1203"/>
    </row>
    <row r="744" spans="1:16" ht="18" customHeight="1">
      <c r="A744" s="1276"/>
      <c r="B744" s="1197"/>
      <c r="C744" s="1334"/>
      <c r="D744" s="1184"/>
      <c r="E744" s="1334"/>
      <c r="F744" s="1334"/>
      <c r="G744" s="896" t="s">
        <v>21</v>
      </c>
      <c r="H744" s="235">
        <f t="shared" ref="H744:K746" si="451">H748</f>
        <v>491.1</v>
      </c>
      <c r="I744" s="54">
        <f t="shared" si="451"/>
        <v>342.09999999999997</v>
      </c>
      <c r="J744" s="4">
        <f t="shared" si="451"/>
        <v>342.09999999999997</v>
      </c>
      <c r="K744" s="4">
        <f t="shared" si="451"/>
        <v>342.09999999999997</v>
      </c>
      <c r="L744" s="272">
        <f t="shared" si="449"/>
        <v>69.659947057625729</v>
      </c>
      <c r="M744" s="17">
        <f t="shared" si="440"/>
        <v>-149.00000000000006</v>
      </c>
      <c r="N744" s="272">
        <f t="shared" si="450"/>
        <v>69.659947057625729</v>
      </c>
      <c r="O744" s="17">
        <f t="shared" si="441"/>
        <v>-149.00000000000006</v>
      </c>
      <c r="P744" s="1203"/>
    </row>
    <row r="745" spans="1:16" ht="18" customHeight="1">
      <c r="A745" s="1276"/>
      <c r="B745" s="1197"/>
      <c r="C745" s="1334"/>
      <c r="D745" s="1184"/>
      <c r="E745" s="1334"/>
      <c r="F745" s="1334"/>
      <c r="G745" s="896" t="s">
        <v>22</v>
      </c>
      <c r="H745" s="235">
        <f t="shared" si="451"/>
        <v>122.2</v>
      </c>
      <c r="I745" s="54">
        <f t="shared" si="451"/>
        <v>122.2</v>
      </c>
      <c r="J745" s="4">
        <f t="shared" si="451"/>
        <v>122.2</v>
      </c>
      <c r="K745" s="4">
        <f t="shared" si="451"/>
        <v>122.2</v>
      </c>
      <c r="L745" s="272">
        <f t="shared" si="449"/>
        <v>100</v>
      </c>
      <c r="M745" s="344">
        <f t="shared" si="440"/>
        <v>0</v>
      </c>
      <c r="N745" s="272">
        <f t="shared" si="450"/>
        <v>100</v>
      </c>
      <c r="O745" s="344">
        <f t="shared" si="441"/>
        <v>0</v>
      </c>
      <c r="P745" s="1203"/>
    </row>
    <row r="746" spans="1:16" ht="18" customHeight="1">
      <c r="A746" s="1277"/>
      <c r="B746" s="1198"/>
      <c r="C746" s="1334"/>
      <c r="D746" s="1185"/>
      <c r="E746" s="1334"/>
      <c r="F746" s="1334"/>
      <c r="G746" s="896" t="s">
        <v>23</v>
      </c>
      <c r="H746" s="364">
        <f t="shared" si="451"/>
        <v>0</v>
      </c>
      <c r="I746" s="343">
        <f t="shared" si="451"/>
        <v>0</v>
      </c>
      <c r="J746" s="351">
        <f t="shared" si="451"/>
        <v>0</v>
      </c>
      <c r="K746" s="351">
        <f t="shared" si="451"/>
        <v>0</v>
      </c>
      <c r="L746" s="342">
        <v>0</v>
      </c>
      <c r="M746" s="344">
        <f t="shared" si="440"/>
        <v>0</v>
      </c>
      <c r="N746" s="342">
        <v>0</v>
      </c>
      <c r="O746" s="344">
        <v>0</v>
      </c>
      <c r="P746" s="1204"/>
    </row>
    <row r="747" spans="1:16" ht="21.75" customHeight="1">
      <c r="A747" s="1275" t="s">
        <v>77</v>
      </c>
      <c r="B747" s="1207" t="s">
        <v>956</v>
      </c>
      <c r="C747" s="1180" t="s">
        <v>19</v>
      </c>
      <c r="D747" s="1183" t="s">
        <v>19</v>
      </c>
      <c r="E747" s="1278" t="s">
        <v>19</v>
      </c>
      <c r="F747" s="1302" t="s">
        <v>19</v>
      </c>
      <c r="G747" s="59" t="s">
        <v>20</v>
      </c>
      <c r="H747" s="234">
        <f>H748+H749+H750</f>
        <v>613.30000000000007</v>
      </c>
      <c r="I747" s="53">
        <f>I748+I749+I750</f>
        <v>464.29999999999995</v>
      </c>
      <c r="J747" s="3">
        <f>J748+J749+J750</f>
        <v>464.29999999999995</v>
      </c>
      <c r="K747" s="3">
        <f>K748+K749+K750</f>
        <v>464.29999999999995</v>
      </c>
      <c r="L747" s="999">
        <f t="shared" si="449"/>
        <v>75.705201369639639</v>
      </c>
      <c r="M747" s="1011">
        <f t="shared" si="440"/>
        <v>-149.00000000000011</v>
      </c>
      <c r="N747" s="999">
        <f t="shared" si="450"/>
        <v>75.705201369639639</v>
      </c>
      <c r="O747" s="1011">
        <f t="shared" si="441"/>
        <v>-149.00000000000011</v>
      </c>
      <c r="P747" s="1203"/>
    </row>
    <row r="748" spans="1:16" ht="18" customHeight="1">
      <c r="A748" s="1276"/>
      <c r="B748" s="1197"/>
      <c r="C748" s="1181"/>
      <c r="D748" s="1184"/>
      <c r="E748" s="1199"/>
      <c r="F748" s="1201"/>
      <c r="G748" s="896" t="s">
        <v>21</v>
      </c>
      <c r="H748" s="185">
        <f>H752+H756+H760</f>
        <v>491.1</v>
      </c>
      <c r="I748" s="369">
        <f t="shared" ref="I748:K748" si="452">I752+I756+I760</f>
        <v>342.09999999999997</v>
      </c>
      <c r="J748" s="1">
        <f t="shared" si="452"/>
        <v>342.09999999999997</v>
      </c>
      <c r="K748" s="370">
        <f t="shared" si="452"/>
        <v>342.09999999999997</v>
      </c>
      <c r="L748" s="272">
        <f t="shared" si="449"/>
        <v>69.659947057625729</v>
      </c>
      <c r="M748" s="17">
        <f t="shared" si="440"/>
        <v>-149.00000000000006</v>
      </c>
      <c r="N748" s="272">
        <f t="shared" si="450"/>
        <v>69.659947057625729</v>
      </c>
      <c r="O748" s="17">
        <f t="shared" si="441"/>
        <v>-149.00000000000006</v>
      </c>
      <c r="P748" s="1203"/>
    </row>
    <row r="749" spans="1:16" ht="18" customHeight="1">
      <c r="A749" s="1276"/>
      <c r="B749" s="1197"/>
      <c r="C749" s="1181"/>
      <c r="D749" s="1184"/>
      <c r="E749" s="1199"/>
      <c r="F749" s="1201"/>
      <c r="G749" s="896" t="s">
        <v>22</v>
      </c>
      <c r="H749" s="185">
        <f t="shared" ref="H749:K750" si="453">H753+H757+H761</f>
        <v>122.2</v>
      </c>
      <c r="I749" s="369">
        <f t="shared" si="453"/>
        <v>122.2</v>
      </c>
      <c r="J749" s="1">
        <f t="shared" si="453"/>
        <v>122.2</v>
      </c>
      <c r="K749" s="370">
        <f t="shared" si="453"/>
        <v>122.2</v>
      </c>
      <c r="L749" s="272">
        <f t="shared" si="449"/>
        <v>100</v>
      </c>
      <c r="M749" s="19">
        <f t="shared" si="440"/>
        <v>0</v>
      </c>
      <c r="N749" s="272">
        <f t="shared" si="450"/>
        <v>100</v>
      </c>
      <c r="O749" s="19">
        <f t="shared" si="441"/>
        <v>0</v>
      </c>
      <c r="P749" s="1203"/>
    </row>
    <row r="750" spans="1:16" ht="18" customHeight="1">
      <c r="A750" s="1277"/>
      <c r="B750" s="1198"/>
      <c r="C750" s="1182"/>
      <c r="D750" s="1185"/>
      <c r="E750" s="1200"/>
      <c r="F750" s="1202"/>
      <c r="G750" s="896" t="s">
        <v>23</v>
      </c>
      <c r="H750" s="362">
        <f t="shared" si="453"/>
        <v>0</v>
      </c>
      <c r="I750" s="1027">
        <f t="shared" si="453"/>
        <v>0</v>
      </c>
      <c r="J750" s="363">
        <f t="shared" si="453"/>
        <v>0</v>
      </c>
      <c r="K750" s="1028">
        <f t="shared" si="453"/>
        <v>0</v>
      </c>
      <c r="L750" s="342">
        <v>0</v>
      </c>
      <c r="M750" s="344">
        <f t="shared" si="440"/>
        <v>0</v>
      </c>
      <c r="N750" s="342">
        <v>0</v>
      </c>
      <c r="O750" s="344">
        <f t="shared" si="441"/>
        <v>0</v>
      </c>
      <c r="P750" s="1204"/>
    </row>
    <row r="751" spans="1:16" ht="21.75" customHeight="1">
      <c r="A751" s="1275"/>
      <c r="B751" s="1236" t="s">
        <v>521</v>
      </c>
      <c r="C751" s="1180" t="s">
        <v>19</v>
      </c>
      <c r="D751" s="1183">
        <v>43983</v>
      </c>
      <c r="E751" s="1278">
        <v>44044</v>
      </c>
      <c r="F751" s="1216"/>
      <c r="G751" s="59" t="s">
        <v>20</v>
      </c>
      <c r="H751" s="234">
        <f t="shared" ref="H751:K751" si="454">H752+H753+H754</f>
        <v>482.1</v>
      </c>
      <c r="I751" s="367">
        <f t="shared" si="454"/>
        <v>335.7</v>
      </c>
      <c r="J751" s="3">
        <f t="shared" si="454"/>
        <v>335.7</v>
      </c>
      <c r="K751" s="53">
        <f t="shared" si="454"/>
        <v>335.7</v>
      </c>
      <c r="L751" s="999">
        <f t="shared" ref="L751:L752" si="455">J751/H751*100</f>
        <v>69.63285625388923</v>
      </c>
      <c r="M751" s="1011">
        <f t="shared" si="440"/>
        <v>-146.40000000000003</v>
      </c>
      <c r="N751" s="999">
        <f t="shared" ref="N751:N752" si="456">K751/H751*100</f>
        <v>69.63285625388923</v>
      </c>
      <c r="O751" s="1011">
        <f t="shared" si="441"/>
        <v>-146.40000000000003</v>
      </c>
      <c r="P751" s="1222"/>
    </row>
    <row r="752" spans="1:16" ht="18" customHeight="1">
      <c r="A752" s="1276"/>
      <c r="B752" s="1237"/>
      <c r="C752" s="1181"/>
      <c r="D752" s="1184"/>
      <c r="E752" s="1199"/>
      <c r="F752" s="1217"/>
      <c r="G752" s="1071" t="s">
        <v>21</v>
      </c>
      <c r="H752" s="903">
        <v>482.1</v>
      </c>
      <c r="I752" s="904">
        <v>335.7</v>
      </c>
      <c r="J752" s="905">
        <v>335.7</v>
      </c>
      <c r="K752" s="905">
        <v>335.7</v>
      </c>
      <c r="L752" s="272">
        <f t="shared" si="455"/>
        <v>69.63285625388923</v>
      </c>
      <c r="M752" s="17">
        <f t="shared" si="440"/>
        <v>-146.40000000000003</v>
      </c>
      <c r="N752" s="272">
        <f t="shared" si="456"/>
        <v>69.63285625388923</v>
      </c>
      <c r="O752" s="17">
        <f t="shared" si="441"/>
        <v>-146.40000000000003</v>
      </c>
      <c r="P752" s="1203"/>
    </row>
    <row r="753" spans="1:16" ht="18" customHeight="1">
      <c r="A753" s="1276"/>
      <c r="B753" s="1237"/>
      <c r="C753" s="1181"/>
      <c r="D753" s="1184"/>
      <c r="E753" s="1199"/>
      <c r="F753" s="1217"/>
      <c r="G753" s="1071" t="s">
        <v>22</v>
      </c>
      <c r="H753" s="362">
        <v>0</v>
      </c>
      <c r="I753" s="349">
        <v>0</v>
      </c>
      <c r="J753" s="363">
        <v>0</v>
      </c>
      <c r="K753" s="363">
        <v>0</v>
      </c>
      <c r="L753" s="348">
        <v>0</v>
      </c>
      <c r="M753" s="350">
        <f t="shared" si="440"/>
        <v>0</v>
      </c>
      <c r="N753" s="348">
        <v>0</v>
      </c>
      <c r="O753" s="350">
        <f t="shared" si="441"/>
        <v>0</v>
      </c>
      <c r="P753" s="1203"/>
    </row>
    <row r="754" spans="1:16" ht="18" customHeight="1">
      <c r="A754" s="1277"/>
      <c r="B754" s="1238"/>
      <c r="C754" s="1182"/>
      <c r="D754" s="1185"/>
      <c r="E754" s="1200"/>
      <c r="F754" s="1239"/>
      <c r="G754" s="1071" t="s">
        <v>23</v>
      </c>
      <c r="H754" s="364">
        <v>0</v>
      </c>
      <c r="I754" s="343">
        <v>0</v>
      </c>
      <c r="J754" s="351">
        <v>0</v>
      </c>
      <c r="K754" s="351">
        <v>0</v>
      </c>
      <c r="L754" s="342">
        <v>0</v>
      </c>
      <c r="M754" s="344">
        <f t="shared" si="440"/>
        <v>0</v>
      </c>
      <c r="N754" s="342">
        <v>0</v>
      </c>
      <c r="O754" s="344">
        <f t="shared" si="441"/>
        <v>0</v>
      </c>
      <c r="P754" s="1204"/>
    </row>
    <row r="755" spans="1:16" ht="21.75" customHeight="1">
      <c r="A755" s="1275"/>
      <c r="B755" s="1236" t="s">
        <v>522</v>
      </c>
      <c r="C755" s="1180" t="s">
        <v>19</v>
      </c>
      <c r="D755" s="1183">
        <v>43983</v>
      </c>
      <c r="E755" s="1278">
        <v>44044</v>
      </c>
      <c r="F755" s="1216" t="s">
        <v>1502</v>
      </c>
      <c r="G755" s="59" t="s">
        <v>20</v>
      </c>
      <c r="H755" s="234">
        <f t="shared" ref="H755:K755" si="457">H756+H757+H758</f>
        <v>131.19999999999999</v>
      </c>
      <c r="I755" s="53">
        <f t="shared" si="457"/>
        <v>128.6</v>
      </c>
      <c r="J755" s="3">
        <f t="shared" si="457"/>
        <v>128.6</v>
      </c>
      <c r="K755" s="3">
        <f t="shared" si="457"/>
        <v>128.6</v>
      </c>
      <c r="L755" s="271">
        <f t="shared" ref="L755:L757" si="458">J755/H755*100</f>
        <v>98.018292682926827</v>
      </c>
      <c r="M755" s="1011">
        <f t="shared" si="440"/>
        <v>-2.5999999999999943</v>
      </c>
      <c r="N755" s="271">
        <f t="shared" ref="N755:N757" si="459">K755/H755*100</f>
        <v>98.018292682926827</v>
      </c>
      <c r="O755" s="1011">
        <f t="shared" si="441"/>
        <v>-2.5999999999999943</v>
      </c>
      <c r="P755" s="1222"/>
    </row>
    <row r="756" spans="1:16" ht="18" customHeight="1">
      <c r="A756" s="1276"/>
      <c r="B756" s="1237"/>
      <c r="C756" s="1181"/>
      <c r="D756" s="1184"/>
      <c r="E756" s="1199"/>
      <c r="F756" s="1217"/>
      <c r="G756" s="896" t="s">
        <v>21</v>
      </c>
      <c r="H756" s="903">
        <v>9</v>
      </c>
      <c r="I756" s="904">
        <v>6.4</v>
      </c>
      <c r="J756" s="905">
        <v>6.4</v>
      </c>
      <c r="K756" s="905">
        <v>6.4</v>
      </c>
      <c r="L756" s="272">
        <f t="shared" si="458"/>
        <v>71.111111111111114</v>
      </c>
      <c r="M756" s="17">
        <f t="shared" si="440"/>
        <v>-2.5999999999999996</v>
      </c>
      <c r="N756" s="272">
        <f t="shared" si="459"/>
        <v>71.111111111111114</v>
      </c>
      <c r="O756" s="17">
        <f t="shared" si="441"/>
        <v>-2.5999999999999996</v>
      </c>
      <c r="P756" s="1203"/>
    </row>
    <row r="757" spans="1:16" ht="18" customHeight="1">
      <c r="A757" s="1276"/>
      <c r="B757" s="1237"/>
      <c r="C757" s="1181"/>
      <c r="D757" s="1184"/>
      <c r="E757" s="1199"/>
      <c r="F757" s="1217"/>
      <c r="G757" s="896" t="s">
        <v>22</v>
      </c>
      <c r="H757" s="903">
        <v>122.2</v>
      </c>
      <c r="I757" s="904">
        <v>122.2</v>
      </c>
      <c r="J757" s="905">
        <v>122.2</v>
      </c>
      <c r="K757" s="905">
        <v>122.2</v>
      </c>
      <c r="L757" s="272">
        <f t="shared" si="458"/>
        <v>100</v>
      </c>
      <c r="M757" s="344">
        <f t="shared" si="440"/>
        <v>0</v>
      </c>
      <c r="N757" s="272">
        <f t="shared" si="459"/>
        <v>100</v>
      </c>
      <c r="O757" s="344">
        <f t="shared" si="441"/>
        <v>0</v>
      </c>
      <c r="P757" s="1203"/>
    </row>
    <row r="758" spans="1:16" ht="18" customHeight="1">
      <c r="A758" s="1277"/>
      <c r="B758" s="1238"/>
      <c r="C758" s="1182"/>
      <c r="D758" s="1185"/>
      <c r="E758" s="1200"/>
      <c r="F758" s="1239"/>
      <c r="G758" s="896" t="s">
        <v>23</v>
      </c>
      <c r="H758" s="364">
        <v>0</v>
      </c>
      <c r="I758" s="343">
        <v>0</v>
      </c>
      <c r="J758" s="351">
        <v>0</v>
      </c>
      <c r="K758" s="351">
        <v>0</v>
      </c>
      <c r="L758" s="342">
        <v>0</v>
      </c>
      <c r="M758" s="344">
        <f t="shared" si="440"/>
        <v>0</v>
      </c>
      <c r="N758" s="342">
        <v>0</v>
      </c>
      <c r="O758" s="344">
        <f t="shared" si="441"/>
        <v>0</v>
      </c>
      <c r="P758" s="1204"/>
    </row>
    <row r="759" spans="1:16" ht="21.75" customHeight="1">
      <c r="A759" s="1275"/>
      <c r="B759" s="1236" t="s">
        <v>523</v>
      </c>
      <c r="C759" s="1180" t="s">
        <v>19</v>
      </c>
      <c r="D759" s="1183" t="s">
        <v>19</v>
      </c>
      <c r="E759" s="1278" t="s">
        <v>19</v>
      </c>
      <c r="F759" s="1302" t="s">
        <v>19</v>
      </c>
      <c r="G759" s="59" t="s">
        <v>20</v>
      </c>
      <c r="H759" s="360">
        <f t="shared" ref="H759:K759" si="460">H760+H761+H762</f>
        <v>0</v>
      </c>
      <c r="I759" s="346">
        <f t="shared" si="460"/>
        <v>0</v>
      </c>
      <c r="J759" s="361">
        <f t="shared" si="460"/>
        <v>0</v>
      </c>
      <c r="K759" s="361">
        <f t="shared" si="460"/>
        <v>0</v>
      </c>
      <c r="L759" s="345">
        <v>0</v>
      </c>
      <c r="M759" s="347">
        <f t="shared" si="440"/>
        <v>0</v>
      </c>
      <c r="N759" s="345">
        <v>0</v>
      </c>
      <c r="O759" s="347">
        <f t="shared" si="441"/>
        <v>0</v>
      </c>
      <c r="P759" s="1203"/>
    </row>
    <row r="760" spans="1:16" ht="17.25" customHeight="1">
      <c r="A760" s="1276"/>
      <c r="B760" s="1237"/>
      <c r="C760" s="1181"/>
      <c r="D760" s="1184"/>
      <c r="E760" s="1199"/>
      <c r="F760" s="1201"/>
      <c r="G760" s="896" t="s">
        <v>21</v>
      </c>
      <c r="H760" s="362">
        <v>0</v>
      </c>
      <c r="I760" s="349">
        <v>0</v>
      </c>
      <c r="J760" s="363">
        <v>0</v>
      </c>
      <c r="K760" s="363">
        <v>0</v>
      </c>
      <c r="L760" s="348">
        <v>0</v>
      </c>
      <c r="M760" s="350">
        <f t="shared" si="440"/>
        <v>0</v>
      </c>
      <c r="N760" s="348">
        <v>0</v>
      </c>
      <c r="O760" s="350">
        <f t="shared" si="441"/>
        <v>0</v>
      </c>
      <c r="P760" s="1203"/>
    </row>
    <row r="761" spans="1:16" ht="17.25" customHeight="1">
      <c r="A761" s="1276"/>
      <c r="B761" s="1237"/>
      <c r="C761" s="1181"/>
      <c r="D761" s="1184"/>
      <c r="E761" s="1199"/>
      <c r="F761" s="1201"/>
      <c r="G761" s="896" t="s">
        <v>22</v>
      </c>
      <c r="H761" s="362">
        <v>0</v>
      </c>
      <c r="I761" s="349">
        <v>0</v>
      </c>
      <c r="J761" s="363">
        <v>0</v>
      </c>
      <c r="K761" s="363">
        <v>0</v>
      </c>
      <c r="L761" s="348">
        <v>0</v>
      </c>
      <c r="M761" s="350">
        <f t="shared" si="440"/>
        <v>0</v>
      </c>
      <c r="N761" s="348">
        <v>0</v>
      </c>
      <c r="O761" s="350">
        <f t="shared" si="441"/>
        <v>0</v>
      </c>
      <c r="P761" s="1203"/>
    </row>
    <row r="762" spans="1:16" ht="17.25" customHeight="1">
      <c r="A762" s="1277"/>
      <c r="B762" s="1238"/>
      <c r="C762" s="1182"/>
      <c r="D762" s="1185"/>
      <c r="E762" s="1200"/>
      <c r="F762" s="1202"/>
      <c r="G762" s="896" t="s">
        <v>23</v>
      </c>
      <c r="H762" s="364">
        <v>0</v>
      </c>
      <c r="I762" s="343">
        <v>0</v>
      </c>
      <c r="J762" s="351">
        <v>0</v>
      </c>
      <c r="K762" s="351">
        <v>0</v>
      </c>
      <c r="L762" s="342">
        <v>0</v>
      </c>
      <c r="M762" s="344">
        <f t="shared" si="440"/>
        <v>0</v>
      </c>
      <c r="N762" s="342">
        <v>0</v>
      </c>
      <c r="O762" s="344">
        <f t="shared" si="441"/>
        <v>0</v>
      </c>
      <c r="P762" s="1204"/>
    </row>
    <row r="763" spans="1:16" ht="23.25" customHeight="1">
      <c r="A763" s="1330" t="s">
        <v>78</v>
      </c>
      <c r="B763" s="1240" t="s">
        <v>609</v>
      </c>
      <c r="C763" s="1180" t="s">
        <v>19</v>
      </c>
      <c r="D763" s="1270" t="s">
        <v>19</v>
      </c>
      <c r="E763" s="1301" t="s">
        <v>19</v>
      </c>
      <c r="F763" s="1302" t="s">
        <v>19</v>
      </c>
      <c r="G763" s="59" t="s">
        <v>20</v>
      </c>
      <c r="H763" s="234">
        <f>H764+H765+H766</f>
        <v>1350</v>
      </c>
      <c r="I763" s="53">
        <f>I764+I765+I766</f>
        <v>1350</v>
      </c>
      <c r="J763" s="3">
        <f>J764+J765+J766</f>
        <v>1289</v>
      </c>
      <c r="K763" s="3">
        <f>K764+K765+K766</f>
        <v>1289</v>
      </c>
      <c r="L763" s="999">
        <f t="shared" si="449"/>
        <v>95.481481481481481</v>
      </c>
      <c r="M763" s="1011">
        <f t="shared" si="440"/>
        <v>-61</v>
      </c>
      <c r="N763" s="999">
        <f t="shared" si="450"/>
        <v>95.481481481481481</v>
      </c>
      <c r="O763" s="1011">
        <f t="shared" si="441"/>
        <v>-61</v>
      </c>
      <c r="P763" s="1203"/>
    </row>
    <row r="764" spans="1:16" ht="18" customHeight="1">
      <c r="A764" s="1195"/>
      <c r="B764" s="1241"/>
      <c r="C764" s="1181"/>
      <c r="D764" s="1184"/>
      <c r="E764" s="1199"/>
      <c r="F764" s="1201"/>
      <c r="G764" s="896" t="s">
        <v>21</v>
      </c>
      <c r="H764" s="235">
        <f t="shared" ref="H764:K766" si="461">H768</f>
        <v>1350</v>
      </c>
      <c r="I764" s="54">
        <f>I768</f>
        <v>1350</v>
      </c>
      <c r="J764" s="4">
        <f>J768</f>
        <v>1289</v>
      </c>
      <c r="K764" s="4">
        <f>K768</f>
        <v>1289</v>
      </c>
      <c r="L764" s="272">
        <f t="shared" si="449"/>
        <v>95.481481481481481</v>
      </c>
      <c r="M764" s="17">
        <f t="shared" si="440"/>
        <v>-61</v>
      </c>
      <c r="N764" s="272">
        <f t="shared" si="450"/>
        <v>95.481481481481481</v>
      </c>
      <c r="O764" s="17">
        <f t="shared" si="441"/>
        <v>-61</v>
      </c>
      <c r="P764" s="1203"/>
    </row>
    <row r="765" spans="1:16" ht="18" customHeight="1">
      <c r="A765" s="1195"/>
      <c r="B765" s="1241"/>
      <c r="C765" s="1181"/>
      <c r="D765" s="1184"/>
      <c r="E765" s="1199"/>
      <c r="F765" s="1201"/>
      <c r="G765" s="896" t="s">
        <v>22</v>
      </c>
      <c r="H765" s="364">
        <f t="shared" si="461"/>
        <v>0</v>
      </c>
      <c r="I765" s="343">
        <f t="shared" si="461"/>
        <v>0</v>
      </c>
      <c r="J765" s="351">
        <f t="shared" si="461"/>
        <v>0</v>
      </c>
      <c r="K765" s="351">
        <f t="shared" si="461"/>
        <v>0</v>
      </c>
      <c r="L765" s="342">
        <v>0</v>
      </c>
      <c r="M765" s="344">
        <f t="shared" si="440"/>
        <v>0</v>
      </c>
      <c r="N765" s="342">
        <v>0</v>
      </c>
      <c r="O765" s="344">
        <f t="shared" si="441"/>
        <v>0</v>
      </c>
      <c r="P765" s="1203"/>
    </row>
    <row r="766" spans="1:16" ht="18" customHeight="1">
      <c r="A766" s="1196"/>
      <c r="B766" s="1242"/>
      <c r="C766" s="1182"/>
      <c r="D766" s="1185"/>
      <c r="E766" s="1200"/>
      <c r="F766" s="1202"/>
      <c r="G766" s="896" t="s">
        <v>23</v>
      </c>
      <c r="H766" s="364">
        <f t="shared" si="461"/>
        <v>0</v>
      </c>
      <c r="I766" s="343">
        <f t="shared" si="461"/>
        <v>0</v>
      </c>
      <c r="J766" s="351">
        <f t="shared" si="461"/>
        <v>0</v>
      </c>
      <c r="K766" s="351">
        <f t="shared" si="461"/>
        <v>0</v>
      </c>
      <c r="L766" s="342">
        <v>0</v>
      </c>
      <c r="M766" s="344">
        <f t="shared" si="440"/>
        <v>0</v>
      </c>
      <c r="N766" s="342">
        <v>0</v>
      </c>
      <c r="O766" s="344">
        <f t="shared" si="441"/>
        <v>0</v>
      </c>
      <c r="P766" s="1204"/>
    </row>
    <row r="767" spans="1:16" ht="29.25" customHeight="1">
      <c r="A767" s="1330" t="s">
        <v>79</v>
      </c>
      <c r="B767" s="1240" t="s">
        <v>232</v>
      </c>
      <c r="C767" s="1180" t="s">
        <v>19</v>
      </c>
      <c r="D767" s="1183">
        <v>43983</v>
      </c>
      <c r="E767" s="1278">
        <v>44044</v>
      </c>
      <c r="F767" s="1305" t="s">
        <v>1503</v>
      </c>
      <c r="G767" s="59" t="s">
        <v>20</v>
      </c>
      <c r="H767" s="234">
        <f>H768+H769+H770</f>
        <v>1350</v>
      </c>
      <c r="I767" s="53">
        <f>I768+I769+I770</f>
        <v>1350</v>
      </c>
      <c r="J767" s="3">
        <f>J768+J769+J770</f>
        <v>1289</v>
      </c>
      <c r="K767" s="3">
        <f>K768+K769+K770</f>
        <v>1289</v>
      </c>
      <c r="L767" s="999">
        <f t="shared" si="449"/>
        <v>95.481481481481481</v>
      </c>
      <c r="M767" s="1011">
        <f t="shared" si="440"/>
        <v>-61</v>
      </c>
      <c r="N767" s="999">
        <f t="shared" si="450"/>
        <v>95.481481481481481</v>
      </c>
      <c r="O767" s="1011">
        <f t="shared" si="441"/>
        <v>-61</v>
      </c>
      <c r="P767" s="1203"/>
    </row>
    <row r="768" spans="1:16" ht="22.5" customHeight="1">
      <c r="A768" s="1331"/>
      <c r="B768" s="1241"/>
      <c r="C768" s="1181"/>
      <c r="D768" s="1184"/>
      <c r="E768" s="1199"/>
      <c r="F768" s="1306"/>
      <c r="G768" s="896" t="s">
        <v>21</v>
      </c>
      <c r="H768" s="903">
        <v>1350</v>
      </c>
      <c r="I768" s="904">
        <v>1350</v>
      </c>
      <c r="J768" s="905">
        <v>1289</v>
      </c>
      <c r="K768" s="905">
        <v>1289</v>
      </c>
      <c r="L768" s="272">
        <f t="shared" si="449"/>
        <v>95.481481481481481</v>
      </c>
      <c r="M768" s="17">
        <f t="shared" si="440"/>
        <v>-61</v>
      </c>
      <c r="N768" s="272">
        <f t="shared" si="450"/>
        <v>95.481481481481481</v>
      </c>
      <c r="O768" s="17">
        <f t="shared" si="441"/>
        <v>-61</v>
      </c>
      <c r="P768" s="1203"/>
    </row>
    <row r="769" spans="1:16" ht="22.5" customHeight="1">
      <c r="A769" s="1331"/>
      <c r="B769" s="1241"/>
      <c r="C769" s="1181"/>
      <c r="D769" s="1184"/>
      <c r="E769" s="1199"/>
      <c r="F769" s="1306"/>
      <c r="G769" s="896" t="s">
        <v>22</v>
      </c>
      <c r="H769" s="364">
        <v>0</v>
      </c>
      <c r="I769" s="343">
        <v>0</v>
      </c>
      <c r="J769" s="351">
        <v>0</v>
      </c>
      <c r="K769" s="351">
        <v>0</v>
      </c>
      <c r="L769" s="342">
        <v>0</v>
      </c>
      <c r="M769" s="344">
        <f t="shared" si="440"/>
        <v>0</v>
      </c>
      <c r="N769" s="342">
        <v>0</v>
      </c>
      <c r="O769" s="344">
        <f t="shared" si="441"/>
        <v>0</v>
      </c>
      <c r="P769" s="1203"/>
    </row>
    <row r="770" spans="1:16" ht="22.5" customHeight="1">
      <c r="A770" s="1332"/>
      <c r="B770" s="1242"/>
      <c r="C770" s="1182"/>
      <c r="D770" s="1185"/>
      <c r="E770" s="1200"/>
      <c r="F770" s="1333"/>
      <c r="G770" s="896" t="s">
        <v>23</v>
      </c>
      <c r="H770" s="364">
        <v>0</v>
      </c>
      <c r="I770" s="343">
        <v>0</v>
      </c>
      <c r="J770" s="351">
        <v>0</v>
      </c>
      <c r="K770" s="351">
        <v>0</v>
      </c>
      <c r="L770" s="342">
        <v>0</v>
      </c>
      <c r="M770" s="344">
        <f t="shared" si="440"/>
        <v>0</v>
      </c>
      <c r="N770" s="342">
        <v>0</v>
      </c>
      <c r="O770" s="344">
        <f t="shared" si="441"/>
        <v>0</v>
      </c>
      <c r="P770" s="1204"/>
    </row>
    <row r="771" spans="1:16" ht="21.75" customHeight="1">
      <c r="A771" s="1291" t="s">
        <v>80</v>
      </c>
      <c r="B771" s="1327" t="s">
        <v>610</v>
      </c>
      <c r="C771" s="1292" t="s">
        <v>19</v>
      </c>
      <c r="D771" s="1252" t="s">
        <v>19</v>
      </c>
      <c r="E771" s="1295" t="s">
        <v>19</v>
      </c>
      <c r="F771" s="1298" t="s">
        <v>19</v>
      </c>
      <c r="G771" s="59" t="s">
        <v>20</v>
      </c>
      <c r="H771" s="234">
        <f>H772+H773+H774</f>
        <v>378</v>
      </c>
      <c r="I771" s="53">
        <f>I772+I773+I774</f>
        <v>216</v>
      </c>
      <c r="J771" s="3">
        <f>J772+J773+J774</f>
        <v>216</v>
      </c>
      <c r="K771" s="3">
        <f>K772+K773+K774</f>
        <v>216</v>
      </c>
      <c r="L771" s="271">
        <f t="shared" si="449"/>
        <v>57.142857142857139</v>
      </c>
      <c r="M771" s="31">
        <f t="shared" si="440"/>
        <v>-162</v>
      </c>
      <c r="N771" s="271">
        <f t="shared" si="450"/>
        <v>57.142857142857139</v>
      </c>
      <c r="O771" s="31">
        <f t="shared" si="441"/>
        <v>-162</v>
      </c>
      <c r="P771" s="1203"/>
    </row>
    <row r="772" spans="1:16" ht="18" customHeight="1">
      <c r="A772" s="1265"/>
      <c r="B772" s="1328"/>
      <c r="C772" s="1293"/>
      <c r="D772" s="1253"/>
      <c r="E772" s="1296"/>
      <c r="F772" s="1299"/>
      <c r="G772" s="896" t="s">
        <v>21</v>
      </c>
      <c r="H772" s="235">
        <f t="shared" ref="H772:K774" si="462">H776</f>
        <v>378</v>
      </c>
      <c r="I772" s="54">
        <f>I776</f>
        <v>216</v>
      </c>
      <c r="J772" s="4">
        <f>J776</f>
        <v>216</v>
      </c>
      <c r="K772" s="4">
        <f>K776</f>
        <v>216</v>
      </c>
      <c r="L772" s="272">
        <f t="shared" si="449"/>
        <v>57.142857142857139</v>
      </c>
      <c r="M772" s="17">
        <f t="shared" si="440"/>
        <v>-162</v>
      </c>
      <c r="N772" s="272">
        <f t="shared" si="450"/>
        <v>57.142857142857139</v>
      </c>
      <c r="O772" s="17">
        <f t="shared" si="441"/>
        <v>-162</v>
      </c>
      <c r="P772" s="1203"/>
    </row>
    <row r="773" spans="1:16" ht="18" customHeight="1">
      <c r="A773" s="1265"/>
      <c r="B773" s="1328"/>
      <c r="C773" s="1293"/>
      <c r="D773" s="1253"/>
      <c r="E773" s="1296"/>
      <c r="F773" s="1299"/>
      <c r="G773" s="896" t="s">
        <v>22</v>
      </c>
      <c r="H773" s="364">
        <f t="shared" si="462"/>
        <v>0</v>
      </c>
      <c r="I773" s="343">
        <f t="shared" si="462"/>
        <v>0</v>
      </c>
      <c r="J773" s="351">
        <f t="shared" si="462"/>
        <v>0</v>
      </c>
      <c r="K773" s="351">
        <f t="shared" si="462"/>
        <v>0</v>
      </c>
      <c r="L773" s="342">
        <v>0</v>
      </c>
      <c r="M773" s="344">
        <f t="shared" si="440"/>
        <v>0</v>
      </c>
      <c r="N773" s="342">
        <v>0</v>
      </c>
      <c r="O773" s="344">
        <f t="shared" si="441"/>
        <v>0</v>
      </c>
      <c r="P773" s="1203"/>
    </row>
    <row r="774" spans="1:16" ht="18" customHeight="1">
      <c r="A774" s="1266"/>
      <c r="B774" s="1329"/>
      <c r="C774" s="1294"/>
      <c r="D774" s="1254"/>
      <c r="E774" s="1297"/>
      <c r="F774" s="1300"/>
      <c r="G774" s="896" t="s">
        <v>23</v>
      </c>
      <c r="H774" s="364">
        <f t="shared" si="462"/>
        <v>0</v>
      </c>
      <c r="I774" s="343">
        <f t="shared" si="462"/>
        <v>0</v>
      </c>
      <c r="J774" s="351">
        <f t="shared" si="462"/>
        <v>0</v>
      </c>
      <c r="K774" s="351">
        <f t="shared" si="462"/>
        <v>0</v>
      </c>
      <c r="L774" s="342">
        <v>0</v>
      </c>
      <c r="M774" s="344">
        <f t="shared" si="440"/>
        <v>0</v>
      </c>
      <c r="N774" s="342">
        <v>0</v>
      </c>
      <c r="O774" s="344">
        <f t="shared" si="441"/>
        <v>0</v>
      </c>
      <c r="P774" s="1204"/>
    </row>
    <row r="775" spans="1:16" ht="21.75" customHeight="1">
      <c r="A775" s="1275" t="s">
        <v>81</v>
      </c>
      <c r="B775" s="1304" t="s">
        <v>611</v>
      </c>
      <c r="C775" s="1180" t="s">
        <v>19</v>
      </c>
      <c r="D775" s="1270" t="s">
        <v>19</v>
      </c>
      <c r="E775" s="1301" t="s">
        <v>19</v>
      </c>
      <c r="F775" s="1302" t="s">
        <v>19</v>
      </c>
      <c r="G775" s="59" t="s">
        <v>20</v>
      </c>
      <c r="H775" s="234">
        <f>H776+H777+H778</f>
        <v>378</v>
      </c>
      <c r="I775" s="53">
        <f>I776+I777+I778</f>
        <v>216</v>
      </c>
      <c r="J775" s="3">
        <f>J776+J777+J778</f>
        <v>216</v>
      </c>
      <c r="K775" s="3">
        <f>K776+K777+K778</f>
        <v>216</v>
      </c>
      <c r="L775" s="271">
        <f t="shared" si="449"/>
        <v>57.142857142857139</v>
      </c>
      <c r="M775" s="31">
        <f t="shared" si="440"/>
        <v>-162</v>
      </c>
      <c r="N775" s="271">
        <f t="shared" si="450"/>
        <v>57.142857142857139</v>
      </c>
      <c r="O775" s="31">
        <f t="shared" si="441"/>
        <v>-162</v>
      </c>
      <c r="P775" s="1203"/>
    </row>
    <row r="776" spans="1:16" ht="18" customHeight="1">
      <c r="A776" s="1276"/>
      <c r="B776" s="1197"/>
      <c r="C776" s="1181"/>
      <c r="D776" s="1184"/>
      <c r="E776" s="1199"/>
      <c r="F776" s="1201"/>
      <c r="G776" s="896" t="s">
        <v>21</v>
      </c>
      <c r="H776" s="235">
        <f>H780</f>
        <v>378</v>
      </c>
      <c r="I776" s="54">
        <f>I780</f>
        <v>216</v>
      </c>
      <c r="J776" s="4">
        <f>J780</f>
        <v>216</v>
      </c>
      <c r="K776" s="4">
        <f>K780</f>
        <v>216</v>
      </c>
      <c r="L776" s="272">
        <f t="shared" si="449"/>
        <v>57.142857142857139</v>
      </c>
      <c r="M776" s="17">
        <f t="shared" si="440"/>
        <v>-162</v>
      </c>
      <c r="N776" s="272">
        <f t="shared" si="450"/>
        <v>57.142857142857139</v>
      </c>
      <c r="O776" s="17">
        <f t="shared" si="441"/>
        <v>-162</v>
      </c>
      <c r="P776" s="1203"/>
    </row>
    <row r="777" spans="1:16" ht="18" customHeight="1">
      <c r="A777" s="1276"/>
      <c r="B777" s="1197"/>
      <c r="C777" s="1181"/>
      <c r="D777" s="1184"/>
      <c r="E777" s="1199"/>
      <c r="F777" s="1201"/>
      <c r="G777" s="896" t="s">
        <v>22</v>
      </c>
      <c r="H777" s="364">
        <f t="shared" ref="H777:K778" si="463">H781</f>
        <v>0</v>
      </c>
      <c r="I777" s="343">
        <f t="shared" si="463"/>
        <v>0</v>
      </c>
      <c r="J777" s="351">
        <f t="shared" si="463"/>
        <v>0</v>
      </c>
      <c r="K777" s="351">
        <f t="shared" si="463"/>
        <v>0</v>
      </c>
      <c r="L777" s="342">
        <v>0</v>
      </c>
      <c r="M777" s="344">
        <f t="shared" si="440"/>
        <v>0</v>
      </c>
      <c r="N777" s="342">
        <v>0</v>
      </c>
      <c r="O777" s="344">
        <f t="shared" si="441"/>
        <v>0</v>
      </c>
      <c r="P777" s="1203"/>
    </row>
    <row r="778" spans="1:16" ht="18" customHeight="1">
      <c r="A778" s="1277"/>
      <c r="B778" s="1198"/>
      <c r="C778" s="1182"/>
      <c r="D778" s="1185"/>
      <c r="E778" s="1200"/>
      <c r="F778" s="1202"/>
      <c r="G778" s="896" t="s">
        <v>23</v>
      </c>
      <c r="H778" s="364">
        <f t="shared" si="463"/>
        <v>0</v>
      </c>
      <c r="I778" s="343">
        <f t="shared" si="463"/>
        <v>0</v>
      </c>
      <c r="J778" s="351">
        <f t="shared" si="463"/>
        <v>0</v>
      </c>
      <c r="K778" s="351">
        <f t="shared" si="463"/>
        <v>0</v>
      </c>
      <c r="L778" s="342">
        <v>0</v>
      </c>
      <c r="M778" s="344">
        <f t="shared" si="440"/>
        <v>0</v>
      </c>
      <c r="N778" s="342">
        <v>0</v>
      </c>
      <c r="O778" s="344">
        <f t="shared" si="441"/>
        <v>0</v>
      </c>
      <c r="P778" s="1204"/>
    </row>
    <row r="779" spans="1:16" ht="29.25" customHeight="1">
      <c r="A779" s="1275" t="s">
        <v>82</v>
      </c>
      <c r="B779" s="1304" t="s">
        <v>612</v>
      </c>
      <c r="C779" s="1180" t="s">
        <v>19</v>
      </c>
      <c r="D779" s="1183">
        <v>43983</v>
      </c>
      <c r="E779" s="1278">
        <v>44044</v>
      </c>
      <c r="F779" s="1231"/>
      <c r="G779" s="59" t="s">
        <v>20</v>
      </c>
      <c r="H779" s="234">
        <f>H780+H781+H782</f>
        <v>378</v>
      </c>
      <c r="I779" s="53">
        <f>I780+I781+I782</f>
        <v>216</v>
      </c>
      <c r="J779" s="3">
        <f>J780+J781+J782</f>
        <v>216</v>
      </c>
      <c r="K779" s="3">
        <f>K780+K781+K782</f>
        <v>216</v>
      </c>
      <c r="L779" s="271">
        <f t="shared" si="449"/>
        <v>57.142857142857139</v>
      </c>
      <c r="M779" s="31">
        <f t="shared" si="440"/>
        <v>-162</v>
      </c>
      <c r="N779" s="271">
        <f t="shared" si="450"/>
        <v>57.142857142857139</v>
      </c>
      <c r="O779" s="31">
        <f t="shared" si="441"/>
        <v>-162</v>
      </c>
      <c r="P779" s="1203"/>
    </row>
    <row r="780" spans="1:16" ht="21.75" customHeight="1">
      <c r="A780" s="1276"/>
      <c r="B780" s="1197"/>
      <c r="C780" s="1181"/>
      <c r="D780" s="1184"/>
      <c r="E780" s="1199"/>
      <c r="F780" s="1232"/>
      <c r="G780" s="896" t="s">
        <v>21</v>
      </c>
      <c r="H780" s="903">
        <v>378</v>
      </c>
      <c r="I780" s="904">
        <v>216</v>
      </c>
      <c r="J780" s="905">
        <v>216</v>
      </c>
      <c r="K780" s="905">
        <v>216</v>
      </c>
      <c r="L780" s="272">
        <f t="shared" si="449"/>
        <v>57.142857142857139</v>
      </c>
      <c r="M780" s="17">
        <f t="shared" si="440"/>
        <v>-162</v>
      </c>
      <c r="N780" s="272">
        <f t="shared" si="450"/>
        <v>57.142857142857139</v>
      </c>
      <c r="O780" s="17">
        <f t="shared" si="441"/>
        <v>-162</v>
      </c>
      <c r="P780" s="1203"/>
    </row>
    <row r="781" spans="1:16" ht="21.75" customHeight="1">
      <c r="A781" s="1276"/>
      <c r="B781" s="1197"/>
      <c r="C781" s="1181"/>
      <c r="D781" s="1184"/>
      <c r="E781" s="1199"/>
      <c r="F781" s="1232"/>
      <c r="G781" s="896" t="s">
        <v>22</v>
      </c>
      <c r="H781" s="364">
        <v>0</v>
      </c>
      <c r="I781" s="343">
        <v>0</v>
      </c>
      <c r="J781" s="351">
        <v>0</v>
      </c>
      <c r="K781" s="351">
        <v>0</v>
      </c>
      <c r="L781" s="342">
        <v>0</v>
      </c>
      <c r="M781" s="344">
        <f t="shared" si="440"/>
        <v>0</v>
      </c>
      <c r="N781" s="342">
        <v>0</v>
      </c>
      <c r="O781" s="344">
        <f t="shared" si="441"/>
        <v>0</v>
      </c>
      <c r="P781" s="1203"/>
    </row>
    <row r="782" spans="1:16" ht="21.75" customHeight="1">
      <c r="A782" s="1277"/>
      <c r="B782" s="1198"/>
      <c r="C782" s="1182"/>
      <c r="D782" s="1185"/>
      <c r="E782" s="1200"/>
      <c r="F782" s="1233"/>
      <c r="G782" s="896" t="s">
        <v>23</v>
      </c>
      <c r="H782" s="364">
        <v>0</v>
      </c>
      <c r="I782" s="343">
        <v>0</v>
      </c>
      <c r="J782" s="351">
        <v>0</v>
      </c>
      <c r="K782" s="351">
        <v>0</v>
      </c>
      <c r="L782" s="342">
        <v>0</v>
      </c>
      <c r="M782" s="344">
        <f t="shared" si="440"/>
        <v>0</v>
      </c>
      <c r="N782" s="342">
        <v>0</v>
      </c>
      <c r="O782" s="344">
        <f t="shared" si="441"/>
        <v>0</v>
      </c>
      <c r="P782" s="1204"/>
    </row>
    <row r="783" spans="1:16" ht="27.75" customHeight="1">
      <c r="A783" s="1291" t="s">
        <v>885</v>
      </c>
      <c r="B783" s="1327" t="s">
        <v>888</v>
      </c>
      <c r="C783" s="1292" t="s">
        <v>19</v>
      </c>
      <c r="D783" s="1252" t="s">
        <v>19</v>
      </c>
      <c r="E783" s="1295" t="s">
        <v>19</v>
      </c>
      <c r="F783" s="1298" t="s">
        <v>19</v>
      </c>
      <c r="G783" s="59" t="s">
        <v>20</v>
      </c>
      <c r="H783" s="234">
        <f>H784+H785+H786</f>
        <v>1582.8</v>
      </c>
      <c r="I783" s="53">
        <f>I784+I785+I786</f>
        <v>1092.8</v>
      </c>
      <c r="J783" s="3">
        <f>J784+J785+J786</f>
        <v>1092.8</v>
      </c>
      <c r="K783" s="3">
        <f>K784+K785+K786</f>
        <v>1092.8</v>
      </c>
      <c r="L783" s="271">
        <f t="shared" ref="L783:L785" si="464">J783/H783*100</f>
        <v>69.042203689663879</v>
      </c>
      <c r="M783" s="31">
        <f t="shared" si="440"/>
        <v>-490</v>
      </c>
      <c r="N783" s="271">
        <f t="shared" ref="N783:N785" si="465">K783/H783*100</f>
        <v>69.042203689663879</v>
      </c>
      <c r="O783" s="31">
        <f t="shared" si="441"/>
        <v>-490</v>
      </c>
      <c r="P783" s="1203"/>
    </row>
    <row r="784" spans="1:16" ht="21.75" customHeight="1">
      <c r="A784" s="1265"/>
      <c r="B784" s="1328"/>
      <c r="C784" s="1293"/>
      <c r="D784" s="1253"/>
      <c r="E784" s="1296"/>
      <c r="F784" s="1299"/>
      <c r="G784" s="896" t="s">
        <v>21</v>
      </c>
      <c r="H784" s="235">
        <f t="shared" ref="H784:K786" si="466">H788</f>
        <v>297.3</v>
      </c>
      <c r="I784" s="54">
        <f>I788</f>
        <v>245.6</v>
      </c>
      <c r="J784" s="4">
        <f>J788</f>
        <v>245.6</v>
      </c>
      <c r="K784" s="4">
        <f>K788</f>
        <v>245.6</v>
      </c>
      <c r="L784" s="272">
        <f t="shared" si="464"/>
        <v>82.610158089471909</v>
      </c>
      <c r="M784" s="17">
        <f t="shared" si="440"/>
        <v>-51.700000000000017</v>
      </c>
      <c r="N784" s="272">
        <f t="shared" si="465"/>
        <v>82.610158089471909</v>
      </c>
      <c r="O784" s="17">
        <f t="shared" si="441"/>
        <v>-51.700000000000017</v>
      </c>
      <c r="P784" s="1203"/>
    </row>
    <row r="785" spans="1:16" ht="21.75" customHeight="1">
      <c r="A785" s="1265"/>
      <c r="B785" s="1328"/>
      <c r="C785" s="1293"/>
      <c r="D785" s="1253"/>
      <c r="E785" s="1296"/>
      <c r="F785" s="1299"/>
      <c r="G785" s="896" t="s">
        <v>22</v>
      </c>
      <c r="H785" s="235">
        <f t="shared" si="466"/>
        <v>1285.5</v>
      </c>
      <c r="I785" s="54">
        <f t="shared" si="466"/>
        <v>847.2</v>
      </c>
      <c r="J785" s="4">
        <f t="shared" si="466"/>
        <v>847.2</v>
      </c>
      <c r="K785" s="4">
        <f t="shared" si="466"/>
        <v>847.2</v>
      </c>
      <c r="L785" s="272">
        <f t="shared" si="464"/>
        <v>65.904317386231043</v>
      </c>
      <c r="M785" s="17">
        <f t="shared" si="440"/>
        <v>-438.29999999999995</v>
      </c>
      <c r="N785" s="272">
        <f t="shared" si="465"/>
        <v>65.904317386231043</v>
      </c>
      <c r="O785" s="17">
        <f t="shared" si="441"/>
        <v>-438.29999999999995</v>
      </c>
      <c r="P785" s="1203"/>
    </row>
    <row r="786" spans="1:16" ht="21.75" customHeight="1">
      <c r="A786" s="1266"/>
      <c r="B786" s="1329"/>
      <c r="C786" s="1294"/>
      <c r="D786" s="1254"/>
      <c r="E786" s="1297"/>
      <c r="F786" s="1300"/>
      <c r="G786" s="896" t="s">
        <v>23</v>
      </c>
      <c r="H786" s="364">
        <f t="shared" si="466"/>
        <v>0</v>
      </c>
      <c r="I786" s="343">
        <f t="shared" si="466"/>
        <v>0</v>
      </c>
      <c r="J786" s="351">
        <f t="shared" si="466"/>
        <v>0</v>
      </c>
      <c r="K786" s="351">
        <f t="shared" si="466"/>
        <v>0</v>
      </c>
      <c r="L786" s="342">
        <v>0</v>
      </c>
      <c r="M786" s="344">
        <f t="shared" si="440"/>
        <v>0</v>
      </c>
      <c r="N786" s="342">
        <v>0</v>
      </c>
      <c r="O786" s="344">
        <f t="shared" si="441"/>
        <v>0</v>
      </c>
      <c r="P786" s="1204"/>
    </row>
    <row r="787" spans="1:16" ht="27" customHeight="1">
      <c r="A787" s="1275" t="s">
        <v>886</v>
      </c>
      <c r="B787" s="1304" t="s">
        <v>889</v>
      </c>
      <c r="C787" s="1180" t="s">
        <v>19</v>
      </c>
      <c r="D787" s="1270" t="s">
        <v>19</v>
      </c>
      <c r="E787" s="1301" t="s">
        <v>19</v>
      </c>
      <c r="F787" s="1302" t="s">
        <v>19</v>
      </c>
      <c r="G787" s="59" t="s">
        <v>20</v>
      </c>
      <c r="H787" s="234">
        <f>H788+H789+H790</f>
        <v>1582.8</v>
      </c>
      <c r="I787" s="53">
        <f>I788+I789+I790</f>
        <v>1092.8</v>
      </c>
      <c r="J787" s="3">
        <f>J788+J789+J790</f>
        <v>1092.8</v>
      </c>
      <c r="K787" s="3">
        <f>K788+K789+K790</f>
        <v>1092.8</v>
      </c>
      <c r="L787" s="271">
        <f t="shared" ref="L787:L789" si="467">J787/H787*100</f>
        <v>69.042203689663879</v>
      </c>
      <c r="M787" s="31">
        <f t="shared" si="440"/>
        <v>-490</v>
      </c>
      <c r="N787" s="271">
        <f t="shared" ref="N787:N789" si="468">K787/H787*100</f>
        <v>69.042203689663879</v>
      </c>
      <c r="O787" s="31">
        <f t="shared" si="441"/>
        <v>-490</v>
      </c>
      <c r="P787" s="1203"/>
    </row>
    <row r="788" spans="1:16" ht="22.5" customHeight="1">
      <c r="A788" s="1276"/>
      <c r="B788" s="1197"/>
      <c r="C788" s="1181"/>
      <c r="D788" s="1184"/>
      <c r="E788" s="1199"/>
      <c r="F788" s="1201"/>
      <c r="G788" s="896" t="s">
        <v>21</v>
      </c>
      <c r="H788" s="235">
        <f>H792</f>
        <v>297.3</v>
      </c>
      <c r="I788" s="54">
        <f>I792</f>
        <v>245.6</v>
      </c>
      <c r="J788" s="4">
        <f>J792</f>
        <v>245.6</v>
      </c>
      <c r="K788" s="4">
        <f>K792</f>
        <v>245.6</v>
      </c>
      <c r="L788" s="272">
        <f t="shared" si="467"/>
        <v>82.610158089471909</v>
      </c>
      <c r="M788" s="17">
        <f t="shared" si="440"/>
        <v>-51.700000000000017</v>
      </c>
      <c r="N788" s="272">
        <f t="shared" si="468"/>
        <v>82.610158089471909</v>
      </c>
      <c r="O788" s="17">
        <f t="shared" si="441"/>
        <v>-51.700000000000017</v>
      </c>
      <c r="P788" s="1203"/>
    </row>
    <row r="789" spans="1:16" ht="22.5" customHeight="1">
      <c r="A789" s="1276"/>
      <c r="B789" s="1197"/>
      <c r="C789" s="1181"/>
      <c r="D789" s="1184"/>
      <c r="E789" s="1199"/>
      <c r="F789" s="1201"/>
      <c r="G789" s="896" t="s">
        <v>22</v>
      </c>
      <c r="H789" s="235">
        <f t="shared" ref="H789:K790" si="469">H793</f>
        <v>1285.5</v>
      </c>
      <c r="I789" s="54">
        <f t="shared" si="469"/>
        <v>847.2</v>
      </c>
      <c r="J789" s="4">
        <f t="shared" si="469"/>
        <v>847.2</v>
      </c>
      <c r="K789" s="4">
        <f t="shared" si="469"/>
        <v>847.2</v>
      </c>
      <c r="L789" s="272">
        <f t="shared" si="467"/>
        <v>65.904317386231043</v>
      </c>
      <c r="M789" s="17">
        <f t="shared" si="440"/>
        <v>-438.29999999999995</v>
      </c>
      <c r="N789" s="272">
        <f t="shared" si="468"/>
        <v>65.904317386231043</v>
      </c>
      <c r="O789" s="17">
        <f t="shared" si="441"/>
        <v>-438.29999999999995</v>
      </c>
      <c r="P789" s="1203"/>
    </row>
    <row r="790" spans="1:16" ht="22.5" customHeight="1">
      <c r="A790" s="1277"/>
      <c r="B790" s="1198"/>
      <c r="C790" s="1182"/>
      <c r="D790" s="1185"/>
      <c r="E790" s="1200"/>
      <c r="F790" s="1202"/>
      <c r="G790" s="896" t="s">
        <v>23</v>
      </c>
      <c r="H790" s="364">
        <f t="shared" si="469"/>
        <v>0</v>
      </c>
      <c r="I790" s="343">
        <f t="shared" si="469"/>
        <v>0</v>
      </c>
      <c r="J790" s="351">
        <f t="shared" si="469"/>
        <v>0</v>
      </c>
      <c r="K790" s="351">
        <f t="shared" si="469"/>
        <v>0</v>
      </c>
      <c r="L790" s="342">
        <v>0</v>
      </c>
      <c r="M790" s="344">
        <f t="shared" si="440"/>
        <v>0</v>
      </c>
      <c r="N790" s="342">
        <v>0</v>
      </c>
      <c r="O790" s="344">
        <f t="shared" si="441"/>
        <v>0</v>
      </c>
      <c r="P790" s="1204"/>
    </row>
    <row r="791" spans="1:16" ht="27" customHeight="1">
      <c r="A791" s="1275" t="s">
        <v>887</v>
      </c>
      <c r="B791" s="1304" t="s">
        <v>890</v>
      </c>
      <c r="C791" s="1180" t="s">
        <v>19</v>
      </c>
      <c r="D791" s="1183">
        <v>43983</v>
      </c>
      <c r="E791" s="1278">
        <v>44044</v>
      </c>
      <c r="F791" s="1305" t="s">
        <v>1504</v>
      </c>
      <c r="G791" s="59" t="s">
        <v>20</v>
      </c>
      <c r="H791" s="234">
        <f>H792+H793+H794</f>
        <v>1582.8</v>
      </c>
      <c r="I791" s="53">
        <f>I792+I793+I794</f>
        <v>1092.8</v>
      </c>
      <c r="J791" s="3">
        <f>J792+J793+J794</f>
        <v>1092.8</v>
      </c>
      <c r="K791" s="3">
        <f>K792+K793+K794</f>
        <v>1092.8</v>
      </c>
      <c r="L791" s="271">
        <f t="shared" ref="L791:L793" si="470">J791/H791*100</f>
        <v>69.042203689663879</v>
      </c>
      <c r="M791" s="31">
        <f t="shared" si="440"/>
        <v>-490</v>
      </c>
      <c r="N791" s="271">
        <f t="shared" ref="N791:N793" si="471">K791/H791*100</f>
        <v>69.042203689663879</v>
      </c>
      <c r="O791" s="31">
        <f t="shared" si="441"/>
        <v>-490</v>
      </c>
      <c r="P791" s="1222"/>
    </row>
    <row r="792" spans="1:16" ht="22.5" customHeight="1">
      <c r="A792" s="1276"/>
      <c r="B792" s="1197"/>
      <c r="C792" s="1181"/>
      <c r="D792" s="1184"/>
      <c r="E792" s="1199"/>
      <c r="F792" s="1306"/>
      <c r="G792" s="1071" t="s">
        <v>21</v>
      </c>
      <c r="H792" s="903">
        <v>297.3</v>
      </c>
      <c r="I792" s="904">
        <v>245.6</v>
      </c>
      <c r="J792" s="905">
        <v>245.6</v>
      </c>
      <c r="K792" s="905">
        <v>245.6</v>
      </c>
      <c r="L792" s="272">
        <f t="shared" si="470"/>
        <v>82.610158089471909</v>
      </c>
      <c r="M792" s="17">
        <f t="shared" si="440"/>
        <v>-51.700000000000017</v>
      </c>
      <c r="N792" s="272">
        <f t="shared" si="471"/>
        <v>82.610158089471909</v>
      </c>
      <c r="O792" s="17">
        <f t="shared" si="441"/>
        <v>-51.700000000000017</v>
      </c>
      <c r="P792" s="1203"/>
    </row>
    <row r="793" spans="1:16" ht="22.5" customHeight="1">
      <c r="A793" s="1276"/>
      <c r="B793" s="1197"/>
      <c r="C793" s="1181"/>
      <c r="D793" s="1184"/>
      <c r="E793" s="1199"/>
      <c r="F793" s="1306"/>
      <c r="G793" s="1071" t="s">
        <v>22</v>
      </c>
      <c r="H793" s="903">
        <v>1285.5</v>
      </c>
      <c r="I793" s="904">
        <v>847.2</v>
      </c>
      <c r="J793" s="905">
        <v>847.2</v>
      </c>
      <c r="K793" s="905">
        <v>847.2</v>
      </c>
      <c r="L793" s="272">
        <f t="shared" si="470"/>
        <v>65.904317386231043</v>
      </c>
      <c r="M793" s="17">
        <f t="shared" si="440"/>
        <v>-438.29999999999995</v>
      </c>
      <c r="N793" s="272">
        <f t="shared" si="471"/>
        <v>65.904317386231043</v>
      </c>
      <c r="O793" s="17">
        <f t="shared" si="441"/>
        <v>-438.29999999999995</v>
      </c>
      <c r="P793" s="1203"/>
    </row>
    <row r="794" spans="1:16" ht="22.5" customHeight="1" thickBot="1">
      <c r="A794" s="1303"/>
      <c r="B794" s="1208"/>
      <c r="C794" s="1209"/>
      <c r="D794" s="1185"/>
      <c r="E794" s="1200"/>
      <c r="F794" s="1307"/>
      <c r="G794" s="1076" t="s">
        <v>23</v>
      </c>
      <c r="H794" s="1016">
        <v>0</v>
      </c>
      <c r="I794" s="1017">
        <v>0</v>
      </c>
      <c r="J794" s="1018">
        <v>0</v>
      </c>
      <c r="K794" s="1018">
        <v>0</v>
      </c>
      <c r="L794" s="1002">
        <v>0</v>
      </c>
      <c r="M794" s="1003">
        <f t="shared" si="440"/>
        <v>0</v>
      </c>
      <c r="N794" s="1002">
        <v>0</v>
      </c>
      <c r="O794" s="1003">
        <f t="shared" si="441"/>
        <v>0</v>
      </c>
      <c r="P794" s="1308"/>
    </row>
    <row r="795" spans="1:16" ht="22.5" customHeight="1">
      <c r="A795" s="1309" t="s">
        <v>83</v>
      </c>
      <c r="B795" s="1311" t="s">
        <v>84</v>
      </c>
      <c r="C795" s="1313" t="s">
        <v>623</v>
      </c>
      <c r="D795" s="1315" t="s">
        <v>19</v>
      </c>
      <c r="E795" s="1318" t="s">
        <v>19</v>
      </c>
      <c r="F795" s="1321" t="s">
        <v>19</v>
      </c>
      <c r="G795" s="58" t="s">
        <v>20</v>
      </c>
      <c r="H795" s="181">
        <f>H796+H797+H798</f>
        <v>1100</v>
      </c>
      <c r="I795" s="51">
        <f>I796+I797+I798</f>
        <v>1100</v>
      </c>
      <c r="J795" s="12">
        <f>J796+J797+J798</f>
        <v>1100</v>
      </c>
      <c r="K795" s="12">
        <f>K796+K797+K798</f>
        <v>1100</v>
      </c>
      <c r="L795" s="33">
        <f t="shared" si="449"/>
        <v>100</v>
      </c>
      <c r="M795" s="1158">
        <f t="shared" si="440"/>
        <v>0</v>
      </c>
      <c r="N795" s="33">
        <f t="shared" si="450"/>
        <v>100</v>
      </c>
      <c r="O795" s="1158">
        <f t="shared" si="441"/>
        <v>0</v>
      </c>
      <c r="P795" s="1324"/>
    </row>
    <row r="796" spans="1:16" ht="18" customHeight="1">
      <c r="A796" s="1310"/>
      <c r="B796" s="1312"/>
      <c r="C796" s="1314"/>
      <c r="D796" s="1316"/>
      <c r="E796" s="1319"/>
      <c r="F796" s="1322"/>
      <c r="G796" s="60" t="s">
        <v>21</v>
      </c>
      <c r="H796" s="182">
        <f t="shared" ref="H796:K798" si="472">H800</f>
        <v>1100</v>
      </c>
      <c r="I796" s="55">
        <f t="shared" si="472"/>
        <v>1100</v>
      </c>
      <c r="J796" s="13">
        <f t="shared" si="472"/>
        <v>1100</v>
      </c>
      <c r="K796" s="13">
        <f t="shared" si="472"/>
        <v>1100</v>
      </c>
      <c r="L796" s="280">
        <f t="shared" si="449"/>
        <v>100</v>
      </c>
      <c r="M796" s="1009">
        <f t="shared" si="440"/>
        <v>0</v>
      </c>
      <c r="N796" s="280">
        <f t="shared" si="450"/>
        <v>100</v>
      </c>
      <c r="O796" s="1009">
        <f t="shared" si="441"/>
        <v>0</v>
      </c>
      <c r="P796" s="1325"/>
    </row>
    <row r="797" spans="1:16" ht="18" customHeight="1">
      <c r="A797" s="1310"/>
      <c r="B797" s="1312"/>
      <c r="C797" s="1314"/>
      <c r="D797" s="1316"/>
      <c r="E797" s="1319"/>
      <c r="F797" s="1322"/>
      <c r="G797" s="60" t="s">
        <v>22</v>
      </c>
      <c r="H797" s="1004">
        <f t="shared" si="472"/>
        <v>0</v>
      </c>
      <c r="I797" s="1012">
        <f t="shared" si="472"/>
        <v>0</v>
      </c>
      <c r="J797" s="1006">
        <f t="shared" si="472"/>
        <v>0</v>
      </c>
      <c r="K797" s="1006">
        <f t="shared" si="472"/>
        <v>0</v>
      </c>
      <c r="L797" s="1008">
        <v>0</v>
      </c>
      <c r="M797" s="1009">
        <f t="shared" si="440"/>
        <v>0</v>
      </c>
      <c r="N797" s="1008">
        <v>0</v>
      </c>
      <c r="O797" s="1009">
        <f t="shared" si="441"/>
        <v>0</v>
      </c>
      <c r="P797" s="1325"/>
    </row>
    <row r="798" spans="1:16" ht="18" customHeight="1">
      <c r="A798" s="1310"/>
      <c r="B798" s="1312"/>
      <c r="C798" s="1314"/>
      <c r="D798" s="1317"/>
      <c r="E798" s="1320"/>
      <c r="F798" s="1323"/>
      <c r="G798" s="60" t="s">
        <v>23</v>
      </c>
      <c r="H798" s="1004">
        <f t="shared" si="472"/>
        <v>0</v>
      </c>
      <c r="I798" s="1012">
        <f t="shared" si="472"/>
        <v>0</v>
      </c>
      <c r="J798" s="1006">
        <f t="shared" si="472"/>
        <v>0</v>
      </c>
      <c r="K798" s="1006">
        <f t="shared" si="472"/>
        <v>0</v>
      </c>
      <c r="L798" s="1008">
        <v>0</v>
      </c>
      <c r="M798" s="1009">
        <f t="shared" si="440"/>
        <v>0</v>
      </c>
      <c r="N798" s="1008">
        <v>0</v>
      </c>
      <c r="O798" s="1009">
        <f t="shared" si="441"/>
        <v>0</v>
      </c>
      <c r="P798" s="1326"/>
    </row>
    <row r="799" spans="1:16" ht="30.75" customHeight="1">
      <c r="A799" s="1291" t="s">
        <v>195</v>
      </c>
      <c r="B799" s="1267" t="s">
        <v>613</v>
      </c>
      <c r="C799" s="1292" t="s">
        <v>19</v>
      </c>
      <c r="D799" s="1252" t="s">
        <v>19</v>
      </c>
      <c r="E799" s="1295" t="s">
        <v>19</v>
      </c>
      <c r="F799" s="1298" t="s">
        <v>19</v>
      </c>
      <c r="G799" s="59" t="s">
        <v>20</v>
      </c>
      <c r="H799" s="234">
        <f>H800+H801+H802</f>
        <v>1100</v>
      </c>
      <c r="I799" s="53">
        <f>I800+I801+I802</f>
        <v>1100</v>
      </c>
      <c r="J799" s="3">
        <f>J800+J801+J802</f>
        <v>1100</v>
      </c>
      <c r="K799" s="3">
        <f>K800+K801+K802</f>
        <v>1100</v>
      </c>
      <c r="L799" s="271">
        <f t="shared" si="449"/>
        <v>100</v>
      </c>
      <c r="M799" s="341">
        <f t="shared" ref="M799:M830" si="473">J799-H799</f>
        <v>0</v>
      </c>
      <c r="N799" s="271">
        <f t="shared" si="450"/>
        <v>100</v>
      </c>
      <c r="O799" s="341">
        <f t="shared" ref="O799:O830" si="474">K799-H799</f>
        <v>0</v>
      </c>
      <c r="P799" s="1222"/>
    </row>
    <row r="800" spans="1:16" ht="21" customHeight="1">
      <c r="A800" s="1265"/>
      <c r="B800" s="1268"/>
      <c r="C800" s="1293"/>
      <c r="D800" s="1253"/>
      <c r="E800" s="1296"/>
      <c r="F800" s="1299"/>
      <c r="G800" s="896" t="s">
        <v>21</v>
      </c>
      <c r="H800" s="235">
        <f>H804</f>
        <v>1100</v>
      </c>
      <c r="I800" s="54">
        <f t="shared" ref="I800:K800" si="475">I804</f>
        <v>1100</v>
      </c>
      <c r="J800" s="4">
        <f t="shared" si="475"/>
        <v>1100</v>
      </c>
      <c r="K800" s="4">
        <f t="shared" si="475"/>
        <v>1100</v>
      </c>
      <c r="L800" s="272">
        <f t="shared" si="449"/>
        <v>100</v>
      </c>
      <c r="M800" s="344">
        <f t="shared" si="473"/>
        <v>0</v>
      </c>
      <c r="N800" s="272">
        <f t="shared" si="450"/>
        <v>100</v>
      </c>
      <c r="O800" s="344">
        <f t="shared" si="474"/>
        <v>0</v>
      </c>
      <c r="P800" s="1203"/>
    </row>
    <row r="801" spans="1:16" ht="21" customHeight="1">
      <c r="A801" s="1265"/>
      <c r="B801" s="1268"/>
      <c r="C801" s="1293"/>
      <c r="D801" s="1253"/>
      <c r="E801" s="1296"/>
      <c r="F801" s="1299"/>
      <c r="G801" s="896" t="s">
        <v>22</v>
      </c>
      <c r="H801" s="364">
        <f t="shared" ref="H801:K802" si="476">H805</f>
        <v>0</v>
      </c>
      <c r="I801" s="343">
        <f t="shared" si="476"/>
        <v>0</v>
      </c>
      <c r="J801" s="351">
        <f t="shared" si="476"/>
        <v>0</v>
      </c>
      <c r="K801" s="351">
        <f t="shared" si="476"/>
        <v>0</v>
      </c>
      <c r="L801" s="342">
        <v>0</v>
      </c>
      <c r="M801" s="344">
        <f t="shared" si="473"/>
        <v>0</v>
      </c>
      <c r="N801" s="342">
        <v>0</v>
      </c>
      <c r="O801" s="344">
        <f t="shared" si="474"/>
        <v>0</v>
      </c>
      <c r="P801" s="1203"/>
    </row>
    <row r="802" spans="1:16" ht="21" customHeight="1">
      <c r="A802" s="1266"/>
      <c r="B802" s="1269"/>
      <c r="C802" s="1294"/>
      <c r="D802" s="1254"/>
      <c r="E802" s="1297"/>
      <c r="F802" s="1300"/>
      <c r="G802" s="896" t="s">
        <v>23</v>
      </c>
      <c r="H802" s="364">
        <f t="shared" si="476"/>
        <v>0</v>
      </c>
      <c r="I802" s="343">
        <f t="shared" si="476"/>
        <v>0</v>
      </c>
      <c r="J802" s="351">
        <f t="shared" si="476"/>
        <v>0</v>
      </c>
      <c r="K802" s="351">
        <f t="shared" si="476"/>
        <v>0</v>
      </c>
      <c r="L802" s="342">
        <v>0</v>
      </c>
      <c r="M802" s="344">
        <f t="shared" si="473"/>
        <v>0</v>
      </c>
      <c r="N802" s="342">
        <v>0</v>
      </c>
      <c r="O802" s="344">
        <f t="shared" si="474"/>
        <v>0</v>
      </c>
      <c r="P802" s="1204"/>
    </row>
    <row r="803" spans="1:16" ht="27" customHeight="1">
      <c r="A803" s="1275" t="s">
        <v>201</v>
      </c>
      <c r="B803" s="1207" t="s">
        <v>891</v>
      </c>
      <c r="C803" s="1180" t="s">
        <v>19</v>
      </c>
      <c r="D803" s="1270" t="s">
        <v>19</v>
      </c>
      <c r="E803" s="1301" t="s">
        <v>19</v>
      </c>
      <c r="F803" s="1302" t="s">
        <v>19</v>
      </c>
      <c r="G803" s="59" t="s">
        <v>20</v>
      </c>
      <c r="H803" s="234">
        <f>H804+H805+H806</f>
        <v>1100</v>
      </c>
      <c r="I803" s="53">
        <f>I804+I805+I806</f>
        <v>1100</v>
      </c>
      <c r="J803" s="3">
        <f>J804+J805+J806</f>
        <v>1100</v>
      </c>
      <c r="K803" s="3">
        <f>K804+K805+K806</f>
        <v>1100</v>
      </c>
      <c r="L803" s="271">
        <f t="shared" si="449"/>
        <v>100</v>
      </c>
      <c r="M803" s="341">
        <f t="shared" si="473"/>
        <v>0</v>
      </c>
      <c r="N803" s="271">
        <f t="shared" si="450"/>
        <v>100</v>
      </c>
      <c r="O803" s="341">
        <f t="shared" si="474"/>
        <v>0</v>
      </c>
      <c r="P803" s="1203"/>
    </row>
    <row r="804" spans="1:16" ht="18" customHeight="1">
      <c r="A804" s="1276"/>
      <c r="B804" s="1197"/>
      <c r="C804" s="1181"/>
      <c r="D804" s="1184"/>
      <c r="E804" s="1199"/>
      <c r="F804" s="1201"/>
      <c r="G804" s="896" t="s">
        <v>21</v>
      </c>
      <c r="H804" s="235">
        <f t="shared" ref="H804:K806" si="477">H808</f>
        <v>1100</v>
      </c>
      <c r="I804" s="54">
        <f t="shared" si="477"/>
        <v>1100</v>
      </c>
      <c r="J804" s="4">
        <f t="shared" si="477"/>
        <v>1100</v>
      </c>
      <c r="K804" s="4">
        <f t="shared" si="477"/>
        <v>1100</v>
      </c>
      <c r="L804" s="272">
        <f t="shared" si="449"/>
        <v>100</v>
      </c>
      <c r="M804" s="344">
        <f t="shared" si="473"/>
        <v>0</v>
      </c>
      <c r="N804" s="272">
        <f t="shared" si="450"/>
        <v>100</v>
      </c>
      <c r="O804" s="344">
        <f t="shared" si="474"/>
        <v>0</v>
      </c>
      <c r="P804" s="1203"/>
    </row>
    <row r="805" spans="1:16" ht="18" customHeight="1">
      <c r="A805" s="1276"/>
      <c r="B805" s="1197"/>
      <c r="C805" s="1181"/>
      <c r="D805" s="1184"/>
      <c r="E805" s="1199"/>
      <c r="F805" s="1201"/>
      <c r="G805" s="896" t="s">
        <v>22</v>
      </c>
      <c r="H805" s="364">
        <f t="shared" si="477"/>
        <v>0</v>
      </c>
      <c r="I805" s="343">
        <f t="shared" si="477"/>
        <v>0</v>
      </c>
      <c r="J805" s="351">
        <f t="shared" si="477"/>
        <v>0</v>
      </c>
      <c r="K805" s="351">
        <f t="shared" si="477"/>
        <v>0</v>
      </c>
      <c r="L805" s="342">
        <v>0</v>
      </c>
      <c r="M805" s="344">
        <f t="shared" si="473"/>
        <v>0</v>
      </c>
      <c r="N805" s="342">
        <v>0</v>
      </c>
      <c r="O805" s="344">
        <f t="shared" si="474"/>
        <v>0</v>
      </c>
      <c r="P805" s="1203"/>
    </row>
    <row r="806" spans="1:16" ht="18" customHeight="1">
      <c r="A806" s="1277"/>
      <c r="B806" s="1198"/>
      <c r="C806" s="1182"/>
      <c r="D806" s="1185"/>
      <c r="E806" s="1200"/>
      <c r="F806" s="1202"/>
      <c r="G806" s="896" t="s">
        <v>23</v>
      </c>
      <c r="H806" s="364">
        <f t="shared" si="477"/>
        <v>0</v>
      </c>
      <c r="I806" s="343">
        <f t="shared" si="477"/>
        <v>0</v>
      </c>
      <c r="J806" s="351">
        <f t="shared" si="477"/>
        <v>0</v>
      </c>
      <c r="K806" s="351">
        <f t="shared" si="477"/>
        <v>0</v>
      </c>
      <c r="L806" s="342">
        <v>0</v>
      </c>
      <c r="M806" s="344">
        <f t="shared" si="473"/>
        <v>0</v>
      </c>
      <c r="N806" s="342">
        <v>0</v>
      </c>
      <c r="O806" s="344">
        <f t="shared" si="474"/>
        <v>0</v>
      </c>
      <c r="P806" s="1204"/>
    </row>
    <row r="807" spans="1:16" ht="22.5" customHeight="1">
      <c r="A807" s="1275" t="s">
        <v>202</v>
      </c>
      <c r="B807" s="1285" t="s">
        <v>893</v>
      </c>
      <c r="C807" s="1180" t="s">
        <v>19</v>
      </c>
      <c r="D807" s="1183">
        <v>43831</v>
      </c>
      <c r="E807" s="1278">
        <v>44044</v>
      </c>
      <c r="F807" s="1288" t="s">
        <v>19</v>
      </c>
      <c r="G807" s="59" t="s">
        <v>20</v>
      </c>
      <c r="H807" s="234">
        <f>H808+H809+H810</f>
        <v>1100</v>
      </c>
      <c r="I807" s="53">
        <f>I808+I809+I810</f>
        <v>1100</v>
      </c>
      <c r="J807" s="3">
        <f>J808+J809+J810</f>
        <v>1100</v>
      </c>
      <c r="K807" s="3">
        <f>K808+K809+K810</f>
        <v>1100</v>
      </c>
      <c r="L807" s="271">
        <f t="shared" si="449"/>
        <v>100</v>
      </c>
      <c r="M807" s="341">
        <f t="shared" si="473"/>
        <v>0</v>
      </c>
      <c r="N807" s="271">
        <f t="shared" si="450"/>
        <v>100</v>
      </c>
      <c r="O807" s="341">
        <f t="shared" si="474"/>
        <v>0</v>
      </c>
      <c r="P807" s="1279"/>
    </row>
    <row r="808" spans="1:16" ht="18" customHeight="1">
      <c r="A808" s="1276"/>
      <c r="B808" s="1286"/>
      <c r="C808" s="1181"/>
      <c r="D808" s="1184"/>
      <c r="E808" s="1199"/>
      <c r="F808" s="1289"/>
      <c r="G808" s="896" t="s">
        <v>21</v>
      </c>
      <c r="H808" s="185">
        <f>H812+H816+H820+H824+H828+H832</f>
        <v>1100</v>
      </c>
      <c r="I808" s="369">
        <f t="shared" ref="I808:K808" si="478">I812+I816+I820+I824+I828+I832</f>
        <v>1100</v>
      </c>
      <c r="J808" s="1">
        <f t="shared" si="478"/>
        <v>1100</v>
      </c>
      <c r="K808" s="370">
        <f t="shared" si="478"/>
        <v>1100</v>
      </c>
      <c r="L808" s="272">
        <f t="shared" si="449"/>
        <v>100</v>
      </c>
      <c r="M808" s="344">
        <f t="shared" si="473"/>
        <v>0</v>
      </c>
      <c r="N808" s="272">
        <f t="shared" si="450"/>
        <v>100</v>
      </c>
      <c r="O808" s="344">
        <f t="shared" si="474"/>
        <v>0</v>
      </c>
      <c r="P808" s="1280"/>
    </row>
    <row r="809" spans="1:16" ht="18" customHeight="1">
      <c r="A809" s="1276"/>
      <c r="B809" s="1286"/>
      <c r="C809" s="1181"/>
      <c r="D809" s="1184"/>
      <c r="E809" s="1199"/>
      <c r="F809" s="1289"/>
      <c r="G809" s="896" t="s">
        <v>22</v>
      </c>
      <c r="H809" s="362">
        <f t="shared" ref="H809:K810" si="479">H813+H817+H821+H825+H829+H833</f>
        <v>0</v>
      </c>
      <c r="I809" s="1027">
        <f t="shared" si="479"/>
        <v>0</v>
      </c>
      <c r="J809" s="363">
        <f t="shared" si="479"/>
        <v>0</v>
      </c>
      <c r="K809" s="1028">
        <f t="shared" si="479"/>
        <v>0</v>
      </c>
      <c r="L809" s="342">
        <v>0</v>
      </c>
      <c r="M809" s="344">
        <f t="shared" si="473"/>
        <v>0</v>
      </c>
      <c r="N809" s="342">
        <v>0</v>
      </c>
      <c r="O809" s="344">
        <f t="shared" si="474"/>
        <v>0</v>
      </c>
      <c r="P809" s="1280"/>
    </row>
    <row r="810" spans="1:16" ht="18" customHeight="1">
      <c r="A810" s="1277"/>
      <c r="B810" s="1287"/>
      <c r="C810" s="1182"/>
      <c r="D810" s="1185"/>
      <c r="E810" s="1200"/>
      <c r="F810" s="1290"/>
      <c r="G810" s="896" t="s">
        <v>23</v>
      </c>
      <c r="H810" s="362">
        <f t="shared" si="479"/>
        <v>0</v>
      </c>
      <c r="I810" s="1027">
        <f t="shared" si="479"/>
        <v>0</v>
      </c>
      <c r="J810" s="363">
        <f t="shared" si="479"/>
        <v>0</v>
      </c>
      <c r="K810" s="1028">
        <f t="shared" si="479"/>
        <v>0</v>
      </c>
      <c r="L810" s="342">
        <v>0</v>
      </c>
      <c r="M810" s="344">
        <f t="shared" si="473"/>
        <v>0</v>
      </c>
      <c r="N810" s="342">
        <v>0</v>
      </c>
      <c r="O810" s="344">
        <f t="shared" si="474"/>
        <v>0</v>
      </c>
      <c r="P810" s="1281"/>
    </row>
    <row r="811" spans="1:16" ht="22.5" customHeight="1">
      <c r="A811" s="1275"/>
      <c r="B811" s="1236" t="s">
        <v>892</v>
      </c>
      <c r="C811" s="1180" t="s">
        <v>19</v>
      </c>
      <c r="D811" s="1183" t="s">
        <v>865</v>
      </c>
      <c r="E811" s="1278" t="s">
        <v>865</v>
      </c>
      <c r="F811" s="1282" t="s">
        <v>19</v>
      </c>
      <c r="G811" s="59" t="s">
        <v>20</v>
      </c>
      <c r="H811" s="360">
        <f>H812+H813+H814</f>
        <v>0</v>
      </c>
      <c r="I811" s="346">
        <f>I812+I813+I814</f>
        <v>0</v>
      </c>
      <c r="J811" s="361">
        <f>J812+J813+J814</f>
        <v>0</v>
      </c>
      <c r="K811" s="361">
        <f>K812+K813+K814</f>
        <v>0</v>
      </c>
      <c r="L811" s="345">
        <v>0</v>
      </c>
      <c r="M811" s="347">
        <f t="shared" si="473"/>
        <v>0</v>
      </c>
      <c r="N811" s="345">
        <v>0</v>
      </c>
      <c r="O811" s="347">
        <f t="shared" si="474"/>
        <v>0</v>
      </c>
      <c r="P811" s="1279"/>
    </row>
    <row r="812" spans="1:16" ht="18" customHeight="1">
      <c r="A812" s="1276"/>
      <c r="B812" s="1237"/>
      <c r="C812" s="1181"/>
      <c r="D812" s="1184"/>
      <c r="E812" s="1199"/>
      <c r="F812" s="1283"/>
      <c r="G812" s="896" t="s">
        <v>21</v>
      </c>
      <c r="H812" s="362">
        <v>0</v>
      </c>
      <c r="I812" s="349">
        <v>0</v>
      </c>
      <c r="J812" s="363">
        <v>0</v>
      </c>
      <c r="K812" s="363">
        <v>0</v>
      </c>
      <c r="L812" s="348">
        <v>0</v>
      </c>
      <c r="M812" s="350">
        <f t="shared" si="473"/>
        <v>0</v>
      </c>
      <c r="N812" s="348">
        <v>0</v>
      </c>
      <c r="O812" s="350">
        <f t="shared" si="474"/>
        <v>0</v>
      </c>
      <c r="P812" s="1280"/>
    </row>
    <row r="813" spans="1:16" ht="18" customHeight="1">
      <c r="A813" s="1276"/>
      <c r="B813" s="1237"/>
      <c r="C813" s="1181"/>
      <c r="D813" s="1184"/>
      <c r="E813" s="1199"/>
      <c r="F813" s="1283"/>
      <c r="G813" s="896" t="s">
        <v>22</v>
      </c>
      <c r="H813" s="364">
        <v>0</v>
      </c>
      <c r="I813" s="343">
        <v>0</v>
      </c>
      <c r="J813" s="351">
        <v>0</v>
      </c>
      <c r="K813" s="351">
        <v>0</v>
      </c>
      <c r="L813" s="342">
        <v>0</v>
      </c>
      <c r="M813" s="344">
        <f t="shared" si="473"/>
        <v>0</v>
      </c>
      <c r="N813" s="342">
        <v>0</v>
      </c>
      <c r="O813" s="344">
        <f t="shared" si="474"/>
        <v>0</v>
      </c>
      <c r="P813" s="1280"/>
    </row>
    <row r="814" spans="1:16" ht="18" customHeight="1">
      <c r="A814" s="1277"/>
      <c r="B814" s="1238"/>
      <c r="C814" s="1182"/>
      <c r="D814" s="1185"/>
      <c r="E814" s="1200"/>
      <c r="F814" s="1284"/>
      <c r="G814" s="896" t="s">
        <v>23</v>
      </c>
      <c r="H814" s="364">
        <v>0</v>
      </c>
      <c r="I814" s="343">
        <v>0</v>
      </c>
      <c r="J814" s="351">
        <v>0</v>
      </c>
      <c r="K814" s="351">
        <v>0</v>
      </c>
      <c r="L814" s="342">
        <v>0</v>
      </c>
      <c r="M814" s="344">
        <f t="shared" si="473"/>
        <v>0</v>
      </c>
      <c r="N814" s="342">
        <v>0</v>
      </c>
      <c r="O814" s="344">
        <f t="shared" si="474"/>
        <v>0</v>
      </c>
      <c r="P814" s="1281"/>
    </row>
    <row r="815" spans="1:16" ht="22.5" customHeight="1">
      <c r="A815" s="1275"/>
      <c r="B815" s="1236" t="s">
        <v>966</v>
      </c>
      <c r="C815" s="1180" t="s">
        <v>19</v>
      </c>
      <c r="D815" s="1183" t="s">
        <v>977</v>
      </c>
      <c r="E815" s="1278" t="s">
        <v>977</v>
      </c>
      <c r="F815" s="1282" t="s">
        <v>19</v>
      </c>
      <c r="G815" s="59" t="s">
        <v>20</v>
      </c>
      <c r="H815" s="360">
        <f>H816+H817+H818</f>
        <v>0</v>
      </c>
      <c r="I815" s="346">
        <f>I816+I817+I818</f>
        <v>0</v>
      </c>
      <c r="J815" s="361">
        <f>J816+J817+J818</f>
        <v>0</v>
      </c>
      <c r="K815" s="361">
        <f>K816+K817+K818</f>
        <v>0</v>
      </c>
      <c r="L815" s="345">
        <v>0</v>
      </c>
      <c r="M815" s="347">
        <f t="shared" si="473"/>
        <v>0</v>
      </c>
      <c r="N815" s="345">
        <v>0</v>
      </c>
      <c r="O815" s="347">
        <f t="shared" si="474"/>
        <v>0</v>
      </c>
      <c r="P815" s="1279"/>
    </row>
    <row r="816" spans="1:16" ht="18" customHeight="1">
      <c r="A816" s="1276"/>
      <c r="B816" s="1237"/>
      <c r="C816" s="1181"/>
      <c r="D816" s="1184"/>
      <c r="E816" s="1199"/>
      <c r="F816" s="1283"/>
      <c r="G816" s="896" t="s">
        <v>21</v>
      </c>
      <c r="H816" s="362">
        <v>0</v>
      </c>
      <c r="I816" s="349">
        <v>0</v>
      </c>
      <c r="J816" s="363">
        <v>0</v>
      </c>
      <c r="K816" s="363">
        <v>0</v>
      </c>
      <c r="L816" s="348">
        <v>0</v>
      </c>
      <c r="M816" s="350">
        <f t="shared" si="473"/>
        <v>0</v>
      </c>
      <c r="N816" s="348">
        <v>0</v>
      </c>
      <c r="O816" s="350">
        <f t="shared" si="474"/>
        <v>0</v>
      </c>
      <c r="P816" s="1280"/>
    </row>
    <row r="817" spans="1:16" ht="18" customHeight="1">
      <c r="A817" s="1276"/>
      <c r="B817" s="1237"/>
      <c r="C817" s="1181"/>
      <c r="D817" s="1184"/>
      <c r="E817" s="1199"/>
      <c r="F817" s="1283"/>
      <c r="G817" s="896" t="s">
        <v>22</v>
      </c>
      <c r="H817" s="364">
        <v>0</v>
      </c>
      <c r="I817" s="343">
        <v>0</v>
      </c>
      <c r="J817" s="351">
        <v>0</v>
      </c>
      <c r="K817" s="351">
        <v>0</v>
      </c>
      <c r="L817" s="342">
        <v>0</v>
      </c>
      <c r="M817" s="344">
        <f t="shared" si="473"/>
        <v>0</v>
      </c>
      <c r="N817" s="342">
        <v>0</v>
      </c>
      <c r="O817" s="344">
        <f t="shared" si="474"/>
        <v>0</v>
      </c>
      <c r="P817" s="1280"/>
    </row>
    <row r="818" spans="1:16" ht="18" customHeight="1">
      <c r="A818" s="1277"/>
      <c r="B818" s="1238"/>
      <c r="C818" s="1182"/>
      <c r="D818" s="1185"/>
      <c r="E818" s="1200"/>
      <c r="F818" s="1284"/>
      <c r="G818" s="896" t="s">
        <v>23</v>
      </c>
      <c r="H818" s="364">
        <v>0</v>
      </c>
      <c r="I818" s="343">
        <v>0</v>
      </c>
      <c r="J818" s="351">
        <v>0</v>
      </c>
      <c r="K818" s="351">
        <v>0</v>
      </c>
      <c r="L818" s="342">
        <v>0</v>
      </c>
      <c r="M818" s="344">
        <f t="shared" si="473"/>
        <v>0</v>
      </c>
      <c r="N818" s="342">
        <v>0</v>
      </c>
      <c r="O818" s="344">
        <f t="shared" si="474"/>
        <v>0</v>
      </c>
      <c r="P818" s="1281"/>
    </row>
    <row r="819" spans="1:16" ht="24.75" customHeight="1">
      <c r="A819" s="1275"/>
      <c r="B819" s="1236" t="s">
        <v>967</v>
      </c>
      <c r="C819" s="1180" t="s">
        <v>19</v>
      </c>
      <c r="D819" s="1183" t="s">
        <v>977</v>
      </c>
      <c r="E819" s="1278" t="s">
        <v>977</v>
      </c>
      <c r="F819" s="1282" t="s">
        <v>19</v>
      </c>
      <c r="G819" s="59" t="s">
        <v>20</v>
      </c>
      <c r="H819" s="360">
        <f>H820+H821+H822</f>
        <v>0</v>
      </c>
      <c r="I819" s="346">
        <f>I820+I821+I822</f>
        <v>0</v>
      </c>
      <c r="J819" s="361">
        <f>J820+J821+J822</f>
        <v>0</v>
      </c>
      <c r="K819" s="361">
        <f>K820+K821+K822</f>
        <v>0</v>
      </c>
      <c r="L819" s="345">
        <v>0</v>
      </c>
      <c r="M819" s="347">
        <f t="shared" ref="M819:M822" si="480">J819-H819</f>
        <v>0</v>
      </c>
      <c r="N819" s="345">
        <v>0</v>
      </c>
      <c r="O819" s="347">
        <f t="shared" ref="O819:O822" si="481">K819-H819</f>
        <v>0</v>
      </c>
      <c r="P819" s="1279"/>
    </row>
    <row r="820" spans="1:16" ht="18" customHeight="1">
      <c r="A820" s="1276"/>
      <c r="B820" s="1237"/>
      <c r="C820" s="1181"/>
      <c r="D820" s="1184"/>
      <c r="E820" s="1199"/>
      <c r="F820" s="1283"/>
      <c r="G820" s="900" t="s">
        <v>21</v>
      </c>
      <c r="H820" s="362">
        <v>0</v>
      </c>
      <c r="I820" s="349">
        <v>0</v>
      </c>
      <c r="J820" s="363">
        <v>0</v>
      </c>
      <c r="K820" s="363">
        <v>0</v>
      </c>
      <c r="L820" s="348">
        <v>0</v>
      </c>
      <c r="M820" s="350">
        <f t="shared" si="480"/>
        <v>0</v>
      </c>
      <c r="N820" s="348">
        <v>0</v>
      </c>
      <c r="O820" s="350">
        <f t="shared" si="481"/>
        <v>0</v>
      </c>
      <c r="P820" s="1280"/>
    </row>
    <row r="821" spans="1:16" ht="18" customHeight="1">
      <c r="A821" s="1276"/>
      <c r="B821" s="1237"/>
      <c r="C821" s="1181"/>
      <c r="D821" s="1184"/>
      <c r="E821" s="1199"/>
      <c r="F821" s="1283"/>
      <c r="G821" s="900" t="s">
        <v>22</v>
      </c>
      <c r="H821" s="364">
        <v>0</v>
      </c>
      <c r="I821" s="343">
        <v>0</v>
      </c>
      <c r="J821" s="351">
        <v>0</v>
      </c>
      <c r="K821" s="351">
        <v>0</v>
      </c>
      <c r="L821" s="342">
        <v>0</v>
      </c>
      <c r="M821" s="344">
        <f t="shared" si="480"/>
        <v>0</v>
      </c>
      <c r="N821" s="342">
        <v>0</v>
      </c>
      <c r="O821" s="344">
        <f t="shared" si="481"/>
        <v>0</v>
      </c>
      <c r="P821" s="1280"/>
    </row>
    <row r="822" spans="1:16" ht="18" customHeight="1">
      <c r="A822" s="1277"/>
      <c r="B822" s="1238"/>
      <c r="C822" s="1182"/>
      <c r="D822" s="1185"/>
      <c r="E822" s="1200"/>
      <c r="F822" s="1284"/>
      <c r="G822" s="900" t="s">
        <v>23</v>
      </c>
      <c r="H822" s="364">
        <v>0</v>
      </c>
      <c r="I822" s="343">
        <v>0</v>
      </c>
      <c r="J822" s="351">
        <v>0</v>
      </c>
      <c r="K822" s="351">
        <v>0</v>
      </c>
      <c r="L822" s="342">
        <v>0</v>
      </c>
      <c r="M822" s="344">
        <f t="shared" si="480"/>
        <v>0</v>
      </c>
      <c r="N822" s="342">
        <v>0</v>
      </c>
      <c r="O822" s="344">
        <f t="shared" si="481"/>
        <v>0</v>
      </c>
      <c r="P822" s="1281"/>
    </row>
    <row r="823" spans="1:16" ht="21.75" customHeight="1">
      <c r="A823" s="1275"/>
      <c r="B823" s="1236" t="s">
        <v>894</v>
      </c>
      <c r="C823" s="1180" t="s">
        <v>19</v>
      </c>
      <c r="D823" s="1183" t="s">
        <v>1279</v>
      </c>
      <c r="E823" s="1278" t="s">
        <v>1279</v>
      </c>
      <c r="F823" s="1216" t="s">
        <v>1280</v>
      </c>
      <c r="G823" s="59" t="s">
        <v>20</v>
      </c>
      <c r="H823" s="360">
        <f>H824+H825+H826</f>
        <v>0</v>
      </c>
      <c r="I823" s="346">
        <f>I824+I825+I826</f>
        <v>0</v>
      </c>
      <c r="J823" s="361">
        <f>J824+J825+J826</f>
        <v>0</v>
      </c>
      <c r="K823" s="361">
        <f>K824+K825+K826</f>
        <v>0</v>
      </c>
      <c r="L823" s="345">
        <v>0</v>
      </c>
      <c r="M823" s="347">
        <f t="shared" si="473"/>
        <v>0</v>
      </c>
      <c r="N823" s="345">
        <v>0</v>
      </c>
      <c r="O823" s="347">
        <f t="shared" si="474"/>
        <v>0</v>
      </c>
      <c r="P823" s="1279"/>
    </row>
    <row r="824" spans="1:16" ht="17.25" customHeight="1">
      <c r="A824" s="1276"/>
      <c r="B824" s="1237"/>
      <c r="C824" s="1181"/>
      <c r="D824" s="1184"/>
      <c r="E824" s="1199"/>
      <c r="F824" s="1217"/>
      <c r="G824" s="896" t="s">
        <v>21</v>
      </c>
      <c r="H824" s="362">
        <v>0</v>
      </c>
      <c r="I824" s="349">
        <v>0</v>
      </c>
      <c r="J824" s="363">
        <v>0</v>
      </c>
      <c r="K824" s="363">
        <v>0</v>
      </c>
      <c r="L824" s="348">
        <v>0</v>
      </c>
      <c r="M824" s="350">
        <f t="shared" si="473"/>
        <v>0</v>
      </c>
      <c r="N824" s="348">
        <v>0</v>
      </c>
      <c r="O824" s="350">
        <f t="shared" si="474"/>
        <v>0</v>
      </c>
      <c r="P824" s="1280"/>
    </row>
    <row r="825" spans="1:16" ht="17.25" customHeight="1">
      <c r="A825" s="1276"/>
      <c r="B825" s="1237"/>
      <c r="C825" s="1181"/>
      <c r="D825" s="1184"/>
      <c r="E825" s="1199"/>
      <c r="F825" s="1217"/>
      <c r="G825" s="896" t="s">
        <v>22</v>
      </c>
      <c r="H825" s="364">
        <v>0</v>
      </c>
      <c r="I825" s="343">
        <v>0</v>
      </c>
      <c r="J825" s="351">
        <v>0</v>
      </c>
      <c r="K825" s="351">
        <v>0</v>
      </c>
      <c r="L825" s="342">
        <v>0</v>
      </c>
      <c r="M825" s="344">
        <f t="shared" si="473"/>
        <v>0</v>
      </c>
      <c r="N825" s="342">
        <v>0</v>
      </c>
      <c r="O825" s="344">
        <f t="shared" si="474"/>
        <v>0</v>
      </c>
      <c r="P825" s="1280"/>
    </row>
    <row r="826" spans="1:16" ht="17.25" customHeight="1">
      <c r="A826" s="1277"/>
      <c r="B826" s="1238"/>
      <c r="C826" s="1182"/>
      <c r="D826" s="1185"/>
      <c r="E826" s="1200"/>
      <c r="F826" s="1239"/>
      <c r="G826" s="896" t="s">
        <v>23</v>
      </c>
      <c r="H826" s="364">
        <v>0</v>
      </c>
      <c r="I826" s="343">
        <v>0</v>
      </c>
      <c r="J826" s="351">
        <v>0</v>
      </c>
      <c r="K826" s="351">
        <v>0</v>
      </c>
      <c r="L826" s="342">
        <v>0</v>
      </c>
      <c r="M826" s="344">
        <f t="shared" si="473"/>
        <v>0</v>
      </c>
      <c r="N826" s="342">
        <v>0</v>
      </c>
      <c r="O826" s="344">
        <f t="shared" si="474"/>
        <v>0</v>
      </c>
      <c r="P826" s="1281"/>
    </row>
    <row r="827" spans="1:16" ht="30" customHeight="1">
      <c r="A827" s="1275"/>
      <c r="B827" s="1236" t="s">
        <v>1281</v>
      </c>
      <c r="C827" s="1180" t="s">
        <v>19</v>
      </c>
      <c r="D827" s="1183">
        <v>43831</v>
      </c>
      <c r="E827" s="1278">
        <v>44044</v>
      </c>
      <c r="F827" s="1231" t="s">
        <v>1505</v>
      </c>
      <c r="G827" s="59" t="s">
        <v>20</v>
      </c>
      <c r="H827" s="234">
        <f>H828+H829+H830</f>
        <v>1100</v>
      </c>
      <c r="I827" s="53">
        <f>I828+I829+I830</f>
        <v>1100</v>
      </c>
      <c r="J827" s="3">
        <f>J828+J829+J830</f>
        <v>1100</v>
      </c>
      <c r="K827" s="3">
        <f>K828+K829+K830</f>
        <v>1100</v>
      </c>
      <c r="L827" s="271">
        <f t="shared" ref="L827:L828" si="482">J827/H827*100</f>
        <v>100</v>
      </c>
      <c r="M827" s="341">
        <f t="shared" ref="M827:M828" si="483">J827-H827</f>
        <v>0</v>
      </c>
      <c r="N827" s="271">
        <f t="shared" ref="N827:N828" si="484">K827/H827*100</f>
        <v>100</v>
      </c>
      <c r="O827" s="341">
        <f t="shared" ref="O827:O828" si="485">K827-H827</f>
        <v>0</v>
      </c>
      <c r="P827" s="1279" t="s">
        <v>1506</v>
      </c>
    </row>
    <row r="828" spans="1:16" ht="21" customHeight="1">
      <c r="A828" s="1276"/>
      <c r="B828" s="1237"/>
      <c r="C828" s="1181"/>
      <c r="D828" s="1184"/>
      <c r="E828" s="1199"/>
      <c r="F828" s="1232"/>
      <c r="G828" s="900" t="s">
        <v>21</v>
      </c>
      <c r="H828" s="903">
        <v>1100</v>
      </c>
      <c r="I828" s="911">
        <v>1100</v>
      </c>
      <c r="J828" s="905">
        <v>1100</v>
      </c>
      <c r="K828" s="912">
        <v>1100</v>
      </c>
      <c r="L828" s="272">
        <f t="shared" si="482"/>
        <v>100</v>
      </c>
      <c r="M828" s="344">
        <f t="shared" si="483"/>
        <v>0</v>
      </c>
      <c r="N828" s="272">
        <f t="shared" si="484"/>
        <v>100</v>
      </c>
      <c r="O828" s="344">
        <f t="shared" si="485"/>
        <v>0</v>
      </c>
      <c r="P828" s="1280"/>
    </row>
    <row r="829" spans="1:16" ht="21" customHeight="1">
      <c r="A829" s="1276"/>
      <c r="B829" s="1237"/>
      <c r="C829" s="1181"/>
      <c r="D829" s="1184"/>
      <c r="E829" s="1199"/>
      <c r="F829" s="1232"/>
      <c r="G829" s="900" t="s">
        <v>22</v>
      </c>
      <c r="H829" s="364">
        <v>0</v>
      </c>
      <c r="I829" s="343">
        <v>0</v>
      </c>
      <c r="J829" s="351">
        <v>0</v>
      </c>
      <c r="K829" s="351">
        <v>0</v>
      </c>
      <c r="L829" s="342">
        <v>0</v>
      </c>
      <c r="M829" s="344">
        <f t="shared" si="473"/>
        <v>0</v>
      </c>
      <c r="N829" s="342">
        <v>0</v>
      </c>
      <c r="O829" s="344">
        <f t="shared" si="474"/>
        <v>0</v>
      </c>
      <c r="P829" s="1280"/>
    </row>
    <row r="830" spans="1:16" ht="21" customHeight="1">
      <c r="A830" s="1277"/>
      <c r="B830" s="1238"/>
      <c r="C830" s="1182"/>
      <c r="D830" s="1185"/>
      <c r="E830" s="1200"/>
      <c r="F830" s="1233"/>
      <c r="G830" s="900" t="s">
        <v>23</v>
      </c>
      <c r="H830" s="364">
        <v>0</v>
      </c>
      <c r="I830" s="343">
        <v>0</v>
      </c>
      <c r="J830" s="351">
        <v>0</v>
      </c>
      <c r="K830" s="351">
        <v>0</v>
      </c>
      <c r="L830" s="342">
        <v>0</v>
      </c>
      <c r="M830" s="344">
        <f t="shared" si="473"/>
        <v>0</v>
      </c>
      <c r="N830" s="342">
        <v>0</v>
      </c>
      <c r="O830" s="344">
        <f t="shared" si="474"/>
        <v>0</v>
      </c>
      <c r="P830" s="1281"/>
    </row>
    <row r="831" spans="1:16" ht="39" customHeight="1">
      <c r="A831" s="1275"/>
      <c r="B831" s="1236" t="s">
        <v>980</v>
      </c>
      <c r="C831" s="1180" t="s">
        <v>19</v>
      </c>
      <c r="D831" s="1183" t="s">
        <v>814</v>
      </c>
      <c r="E831" s="1278" t="s">
        <v>814</v>
      </c>
      <c r="F831" s="1216" t="s">
        <v>515</v>
      </c>
      <c r="G831" s="59" t="s">
        <v>20</v>
      </c>
      <c r="H831" s="360">
        <f>H832+H833+H834</f>
        <v>0</v>
      </c>
      <c r="I831" s="346">
        <f>I832+I833+I834</f>
        <v>0</v>
      </c>
      <c r="J831" s="361">
        <f>J832+J833+J834</f>
        <v>0</v>
      </c>
      <c r="K831" s="361">
        <f>K832+K833+K834</f>
        <v>0</v>
      </c>
      <c r="L831" s="345">
        <v>0</v>
      </c>
      <c r="M831" s="347">
        <f t="shared" ref="M831:M834" si="486">J831-H831</f>
        <v>0</v>
      </c>
      <c r="N831" s="345">
        <v>0</v>
      </c>
      <c r="O831" s="347">
        <f t="shared" ref="O831:O834" si="487">K831-H831</f>
        <v>0</v>
      </c>
      <c r="P831" s="1279"/>
    </row>
    <row r="832" spans="1:16" ht="23.25" customHeight="1">
      <c r="A832" s="1276"/>
      <c r="B832" s="1237"/>
      <c r="C832" s="1181"/>
      <c r="D832" s="1184"/>
      <c r="E832" s="1199"/>
      <c r="F832" s="1217"/>
      <c r="G832" s="1071" t="s">
        <v>21</v>
      </c>
      <c r="H832" s="362">
        <v>0</v>
      </c>
      <c r="I832" s="349">
        <v>0</v>
      </c>
      <c r="J832" s="363">
        <v>0</v>
      </c>
      <c r="K832" s="363">
        <v>0</v>
      </c>
      <c r="L832" s="348">
        <v>0</v>
      </c>
      <c r="M832" s="350">
        <f t="shared" si="486"/>
        <v>0</v>
      </c>
      <c r="N832" s="348">
        <v>0</v>
      </c>
      <c r="O832" s="350">
        <f t="shared" si="487"/>
        <v>0</v>
      </c>
      <c r="P832" s="1280"/>
    </row>
    <row r="833" spans="1:16" ht="23.25" customHeight="1">
      <c r="A833" s="1276"/>
      <c r="B833" s="1237"/>
      <c r="C833" s="1181"/>
      <c r="D833" s="1184"/>
      <c r="E833" s="1199"/>
      <c r="F833" s="1217"/>
      <c r="G833" s="1071" t="s">
        <v>22</v>
      </c>
      <c r="H833" s="364">
        <v>0</v>
      </c>
      <c r="I833" s="343">
        <v>0</v>
      </c>
      <c r="J833" s="351">
        <v>0</v>
      </c>
      <c r="K833" s="351">
        <v>0</v>
      </c>
      <c r="L833" s="342">
        <v>0</v>
      </c>
      <c r="M833" s="344">
        <f t="shared" si="486"/>
        <v>0</v>
      </c>
      <c r="N833" s="342">
        <v>0</v>
      </c>
      <c r="O833" s="344">
        <f t="shared" si="487"/>
        <v>0</v>
      </c>
      <c r="P833" s="1280"/>
    </row>
    <row r="834" spans="1:16" ht="23.25" customHeight="1" thickBot="1">
      <c r="A834" s="1303"/>
      <c r="B834" s="1429"/>
      <c r="C834" s="1209"/>
      <c r="D834" s="1373"/>
      <c r="E834" s="1426"/>
      <c r="F834" s="1218"/>
      <c r="G834" s="1076" t="s">
        <v>23</v>
      </c>
      <c r="H834" s="364">
        <v>0</v>
      </c>
      <c r="I834" s="343">
        <v>0</v>
      </c>
      <c r="J834" s="351">
        <v>0</v>
      </c>
      <c r="K834" s="351">
        <v>0</v>
      </c>
      <c r="L834" s="342">
        <v>0</v>
      </c>
      <c r="M834" s="344">
        <f t="shared" si="486"/>
        <v>0</v>
      </c>
      <c r="N834" s="342">
        <v>0</v>
      </c>
      <c r="O834" s="344">
        <f t="shared" si="487"/>
        <v>0</v>
      </c>
      <c r="P834" s="1281"/>
    </row>
    <row r="835" spans="1:16" ht="24.75" customHeight="1">
      <c r="A835" s="1309" t="s">
        <v>981</v>
      </c>
      <c r="B835" s="1311" t="s">
        <v>982</v>
      </c>
      <c r="C835" s="1313" t="s">
        <v>623</v>
      </c>
      <c r="D835" s="1315" t="s">
        <v>19</v>
      </c>
      <c r="E835" s="1318" t="s">
        <v>19</v>
      </c>
      <c r="F835" s="1321" t="s">
        <v>19</v>
      </c>
      <c r="G835" s="58" t="s">
        <v>20</v>
      </c>
      <c r="H835" s="181">
        <f>H836+H837+H838</f>
        <v>180</v>
      </c>
      <c r="I835" s="1022">
        <f>I836+I837+I838</f>
        <v>0</v>
      </c>
      <c r="J835" s="1023">
        <f>J836+J837+J838</f>
        <v>0</v>
      </c>
      <c r="K835" s="1023">
        <f>K836+K837+K838</f>
        <v>0</v>
      </c>
      <c r="L835" s="1024">
        <f t="shared" ref="L835:L836" si="488">J835/H835*100</f>
        <v>0</v>
      </c>
      <c r="M835" s="576">
        <f t="shared" ref="M835:M850" si="489">J835-H835</f>
        <v>-180</v>
      </c>
      <c r="N835" s="1024">
        <f t="shared" ref="N835:N836" si="490">K835/H835*100</f>
        <v>0</v>
      </c>
      <c r="O835" s="576">
        <f t="shared" ref="O835:O850" si="491">K835-H835</f>
        <v>-180</v>
      </c>
      <c r="P835" s="1324"/>
    </row>
    <row r="836" spans="1:16" ht="19.5" customHeight="1">
      <c r="A836" s="1310"/>
      <c r="B836" s="1312"/>
      <c r="C836" s="1314"/>
      <c r="D836" s="1316"/>
      <c r="E836" s="1319"/>
      <c r="F836" s="1322"/>
      <c r="G836" s="60" t="s">
        <v>21</v>
      </c>
      <c r="H836" s="182">
        <f t="shared" ref="H836:K836" si="492">H840</f>
        <v>180</v>
      </c>
      <c r="I836" s="1012">
        <f t="shared" si="492"/>
        <v>0</v>
      </c>
      <c r="J836" s="1006">
        <f t="shared" si="492"/>
        <v>0</v>
      </c>
      <c r="K836" s="1006">
        <f t="shared" si="492"/>
        <v>0</v>
      </c>
      <c r="L836" s="1008">
        <f t="shared" si="488"/>
        <v>0</v>
      </c>
      <c r="M836" s="815">
        <f t="shared" si="489"/>
        <v>-180</v>
      </c>
      <c r="N836" s="1008">
        <f t="shared" si="490"/>
        <v>0</v>
      </c>
      <c r="O836" s="815">
        <f t="shared" si="491"/>
        <v>-180</v>
      </c>
      <c r="P836" s="1325"/>
    </row>
    <row r="837" spans="1:16" ht="19.5" customHeight="1">
      <c r="A837" s="1310"/>
      <c r="B837" s="1312"/>
      <c r="C837" s="1314"/>
      <c r="D837" s="1316"/>
      <c r="E837" s="1319"/>
      <c r="F837" s="1322"/>
      <c r="G837" s="60" t="s">
        <v>22</v>
      </c>
      <c r="H837" s="1004">
        <f>H841</f>
        <v>0</v>
      </c>
      <c r="I837" s="1012">
        <f t="shared" ref="I837:K837" si="493">I841</f>
        <v>0</v>
      </c>
      <c r="J837" s="1006">
        <f t="shared" si="493"/>
        <v>0</v>
      </c>
      <c r="K837" s="1006">
        <f t="shared" si="493"/>
        <v>0</v>
      </c>
      <c r="L837" s="1008">
        <v>0</v>
      </c>
      <c r="M837" s="1009">
        <f t="shared" si="489"/>
        <v>0</v>
      </c>
      <c r="N837" s="1008">
        <v>0</v>
      </c>
      <c r="O837" s="1009">
        <f t="shared" si="491"/>
        <v>0</v>
      </c>
      <c r="P837" s="1325"/>
    </row>
    <row r="838" spans="1:16" ht="19.5" customHeight="1">
      <c r="A838" s="1310"/>
      <c r="B838" s="1312"/>
      <c r="C838" s="1314"/>
      <c r="D838" s="1317"/>
      <c r="E838" s="1320"/>
      <c r="F838" s="1323"/>
      <c r="G838" s="60" t="s">
        <v>23</v>
      </c>
      <c r="H838" s="1004">
        <f t="shared" ref="H838:K838" si="494">H842</f>
        <v>0</v>
      </c>
      <c r="I838" s="1012">
        <f t="shared" si="494"/>
        <v>0</v>
      </c>
      <c r="J838" s="1006">
        <f t="shared" si="494"/>
        <v>0</v>
      </c>
      <c r="K838" s="1006">
        <f t="shared" si="494"/>
        <v>0</v>
      </c>
      <c r="L838" s="1008">
        <v>0</v>
      </c>
      <c r="M838" s="1009">
        <f t="shared" si="489"/>
        <v>0</v>
      </c>
      <c r="N838" s="1008">
        <v>0</v>
      </c>
      <c r="O838" s="1009">
        <f t="shared" si="491"/>
        <v>0</v>
      </c>
      <c r="P838" s="1326"/>
    </row>
    <row r="839" spans="1:16" ht="48" customHeight="1">
      <c r="A839" s="1291" t="s">
        <v>983</v>
      </c>
      <c r="B839" s="1267" t="s">
        <v>986</v>
      </c>
      <c r="C839" s="1292" t="s">
        <v>19</v>
      </c>
      <c r="D839" s="1252" t="s">
        <v>19</v>
      </c>
      <c r="E839" s="1295" t="s">
        <v>19</v>
      </c>
      <c r="F839" s="1298" t="s">
        <v>19</v>
      </c>
      <c r="G839" s="59" t="s">
        <v>20</v>
      </c>
      <c r="H839" s="234">
        <f>H840+H841+H842</f>
        <v>180</v>
      </c>
      <c r="I839" s="340">
        <f>I840+I841+I842</f>
        <v>0</v>
      </c>
      <c r="J839" s="366">
        <f>J840+J841+J842</f>
        <v>0</v>
      </c>
      <c r="K839" s="366">
        <f>K840+K841+K842</f>
        <v>0</v>
      </c>
      <c r="L839" s="339">
        <f t="shared" ref="L839:L840" si="495">J839/H839*100</f>
        <v>0</v>
      </c>
      <c r="M839" s="31">
        <f t="shared" si="489"/>
        <v>-180</v>
      </c>
      <c r="N839" s="339">
        <f t="shared" ref="N839:N840" si="496">K839/H839*100</f>
        <v>0</v>
      </c>
      <c r="O839" s="31">
        <f t="shared" si="491"/>
        <v>-180</v>
      </c>
      <c r="P839" s="1222"/>
    </row>
    <row r="840" spans="1:16" ht="27" customHeight="1">
      <c r="A840" s="1265"/>
      <c r="B840" s="1268"/>
      <c r="C840" s="1293"/>
      <c r="D840" s="1253"/>
      <c r="E840" s="1296"/>
      <c r="F840" s="1299"/>
      <c r="G840" s="900" t="s">
        <v>21</v>
      </c>
      <c r="H840" s="235">
        <f>H844</f>
        <v>180</v>
      </c>
      <c r="I840" s="343">
        <f t="shared" ref="I840:K840" si="497">I844</f>
        <v>0</v>
      </c>
      <c r="J840" s="351">
        <f t="shared" si="497"/>
        <v>0</v>
      </c>
      <c r="K840" s="351">
        <f t="shared" si="497"/>
        <v>0</v>
      </c>
      <c r="L840" s="342">
        <f t="shared" si="495"/>
        <v>0</v>
      </c>
      <c r="M840" s="17">
        <f t="shared" si="489"/>
        <v>-180</v>
      </c>
      <c r="N840" s="342">
        <f t="shared" si="496"/>
        <v>0</v>
      </c>
      <c r="O840" s="17">
        <f t="shared" si="491"/>
        <v>-180</v>
      </c>
      <c r="P840" s="1203"/>
    </row>
    <row r="841" spans="1:16" ht="27" customHeight="1">
      <c r="A841" s="1265"/>
      <c r="B841" s="1268"/>
      <c r="C841" s="1293"/>
      <c r="D841" s="1253"/>
      <c r="E841" s="1296"/>
      <c r="F841" s="1299"/>
      <c r="G841" s="900" t="s">
        <v>22</v>
      </c>
      <c r="H841" s="364">
        <f t="shared" ref="H841:K841" si="498">H845</f>
        <v>0</v>
      </c>
      <c r="I841" s="343">
        <f t="shared" si="498"/>
        <v>0</v>
      </c>
      <c r="J841" s="351">
        <f t="shared" si="498"/>
        <v>0</v>
      </c>
      <c r="K841" s="351">
        <f t="shared" si="498"/>
        <v>0</v>
      </c>
      <c r="L841" s="342">
        <v>0</v>
      </c>
      <c r="M841" s="344">
        <f t="shared" si="489"/>
        <v>0</v>
      </c>
      <c r="N841" s="342">
        <v>0</v>
      </c>
      <c r="O841" s="344">
        <f t="shared" si="491"/>
        <v>0</v>
      </c>
      <c r="P841" s="1203"/>
    </row>
    <row r="842" spans="1:16" ht="27" customHeight="1">
      <c r="A842" s="1266"/>
      <c r="B842" s="1269"/>
      <c r="C842" s="1294"/>
      <c r="D842" s="1254"/>
      <c r="E842" s="1297"/>
      <c r="F842" s="1300"/>
      <c r="G842" s="900" t="s">
        <v>23</v>
      </c>
      <c r="H842" s="364">
        <f t="shared" ref="H842:K842" si="499">H846</f>
        <v>0</v>
      </c>
      <c r="I842" s="343">
        <f t="shared" si="499"/>
        <v>0</v>
      </c>
      <c r="J842" s="351">
        <f t="shared" si="499"/>
        <v>0</v>
      </c>
      <c r="K842" s="351">
        <f t="shared" si="499"/>
        <v>0</v>
      </c>
      <c r="L842" s="342">
        <v>0</v>
      </c>
      <c r="M842" s="344">
        <f t="shared" si="489"/>
        <v>0</v>
      </c>
      <c r="N842" s="342">
        <v>0</v>
      </c>
      <c r="O842" s="344">
        <f t="shared" si="491"/>
        <v>0</v>
      </c>
      <c r="P842" s="1204"/>
    </row>
    <row r="843" spans="1:16" ht="24.75" customHeight="1">
      <c r="A843" s="1275" t="s">
        <v>984</v>
      </c>
      <c r="B843" s="1207" t="s">
        <v>987</v>
      </c>
      <c r="C843" s="1180" t="s">
        <v>19</v>
      </c>
      <c r="D843" s="1270" t="s">
        <v>19</v>
      </c>
      <c r="E843" s="1301" t="s">
        <v>19</v>
      </c>
      <c r="F843" s="1302" t="s">
        <v>19</v>
      </c>
      <c r="G843" s="59" t="s">
        <v>20</v>
      </c>
      <c r="H843" s="234">
        <f>H844+H845+H846</f>
        <v>180</v>
      </c>
      <c r="I843" s="340">
        <f>I844+I845+I846</f>
        <v>0</v>
      </c>
      <c r="J843" s="366">
        <f>J844+J845+J846</f>
        <v>0</v>
      </c>
      <c r="K843" s="366">
        <f>K844+K845+K846</f>
        <v>0</v>
      </c>
      <c r="L843" s="339">
        <f t="shared" ref="L843:L844" si="500">J843/H843*100</f>
        <v>0</v>
      </c>
      <c r="M843" s="31">
        <f t="shared" si="489"/>
        <v>-180</v>
      </c>
      <c r="N843" s="339">
        <f t="shared" ref="N843:N844" si="501">K843/H843*100</f>
        <v>0</v>
      </c>
      <c r="O843" s="31">
        <f t="shared" si="491"/>
        <v>-180</v>
      </c>
      <c r="P843" s="1203"/>
    </row>
    <row r="844" spans="1:16" ht="19.5" customHeight="1">
      <c r="A844" s="1276"/>
      <c r="B844" s="1197"/>
      <c r="C844" s="1181"/>
      <c r="D844" s="1184"/>
      <c r="E844" s="1199"/>
      <c r="F844" s="1201"/>
      <c r="G844" s="900" t="s">
        <v>21</v>
      </c>
      <c r="H844" s="235">
        <f>H848</f>
        <v>180</v>
      </c>
      <c r="I844" s="343">
        <f t="shared" ref="I844:K844" si="502">I848</f>
        <v>0</v>
      </c>
      <c r="J844" s="351">
        <f t="shared" si="502"/>
        <v>0</v>
      </c>
      <c r="K844" s="351">
        <f t="shared" si="502"/>
        <v>0</v>
      </c>
      <c r="L844" s="342">
        <f t="shared" si="500"/>
        <v>0</v>
      </c>
      <c r="M844" s="17">
        <f t="shared" si="489"/>
        <v>-180</v>
      </c>
      <c r="N844" s="342">
        <f t="shared" si="501"/>
        <v>0</v>
      </c>
      <c r="O844" s="17">
        <f t="shared" si="491"/>
        <v>-180</v>
      </c>
      <c r="P844" s="1203"/>
    </row>
    <row r="845" spans="1:16" ht="19.5" customHeight="1">
      <c r="A845" s="1276"/>
      <c r="B845" s="1197"/>
      <c r="C845" s="1181"/>
      <c r="D845" s="1184"/>
      <c r="E845" s="1199"/>
      <c r="F845" s="1201"/>
      <c r="G845" s="900" t="s">
        <v>22</v>
      </c>
      <c r="H845" s="364">
        <f t="shared" ref="H845:K845" si="503">H849</f>
        <v>0</v>
      </c>
      <c r="I845" s="343">
        <f t="shared" si="503"/>
        <v>0</v>
      </c>
      <c r="J845" s="351">
        <f t="shared" si="503"/>
        <v>0</v>
      </c>
      <c r="K845" s="351">
        <f t="shared" si="503"/>
        <v>0</v>
      </c>
      <c r="L845" s="342">
        <v>0</v>
      </c>
      <c r="M845" s="344">
        <f t="shared" si="489"/>
        <v>0</v>
      </c>
      <c r="N845" s="342">
        <v>0</v>
      </c>
      <c r="O845" s="344">
        <f t="shared" si="491"/>
        <v>0</v>
      </c>
      <c r="P845" s="1203"/>
    </row>
    <row r="846" spans="1:16" ht="19.5" customHeight="1">
      <c r="A846" s="1277"/>
      <c r="B846" s="1198"/>
      <c r="C846" s="1182"/>
      <c r="D846" s="1185"/>
      <c r="E846" s="1200"/>
      <c r="F846" s="1202"/>
      <c r="G846" s="900" t="s">
        <v>23</v>
      </c>
      <c r="H846" s="364">
        <f t="shared" ref="H846:K846" si="504">H850</f>
        <v>0</v>
      </c>
      <c r="I846" s="343">
        <f t="shared" si="504"/>
        <v>0</v>
      </c>
      <c r="J846" s="351">
        <f t="shared" si="504"/>
        <v>0</v>
      </c>
      <c r="K846" s="351">
        <f t="shared" si="504"/>
        <v>0</v>
      </c>
      <c r="L846" s="342">
        <v>0</v>
      </c>
      <c r="M846" s="344">
        <f t="shared" si="489"/>
        <v>0</v>
      </c>
      <c r="N846" s="342">
        <v>0</v>
      </c>
      <c r="O846" s="344">
        <f t="shared" si="491"/>
        <v>0</v>
      </c>
      <c r="P846" s="1204"/>
    </row>
    <row r="847" spans="1:16" ht="31.5" customHeight="1">
      <c r="A847" s="1275" t="s">
        <v>985</v>
      </c>
      <c r="B847" s="1285" t="s">
        <v>1132</v>
      </c>
      <c r="C847" s="1180" t="s">
        <v>19</v>
      </c>
      <c r="D847" s="1183">
        <v>44105</v>
      </c>
      <c r="E847" s="1278">
        <v>44196</v>
      </c>
      <c r="F847" s="1345" t="s">
        <v>1507</v>
      </c>
      <c r="G847" s="59" t="s">
        <v>20</v>
      </c>
      <c r="H847" s="237">
        <f>H848+H849+H850</f>
        <v>180</v>
      </c>
      <c r="I847" s="991">
        <f>I848+I849+I850</f>
        <v>0</v>
      </c>
      <c r="J847" s="992">
        <f>J848+J849+J850</f>
        <v>0</v>
      </c>
      <c r="K847" s="992">
        <f>K848+K849+K850</f>
        <v>0</v>
      </c>
      <c r="L847" s="994">
        <f t="shared" ref="L847" si="505">J847/H847*100</f>
        <v>0</v>
      </c>
      <c r="M847" s="37">
        <f t="shared" si="489"/>
        <v>-180</v>
      </c>
      <c r="N847" s="994">
        <f t="shared" ref="N847:N848" si="506">K847/H847*100</f>
        <v>0</v>
      </c>
      <c r="O847" s="37">
        <f t="shared" si="491"/>
        <v>-180</v>
      </c>
      <c r="P847" s="1279"/>
    </row>
    <row r="848" spans="1:16" ht="19.5" customHeight="1">
      <c r="A848" s="1276"/>
      <c r="B848" s="1286"/>
      <c r="C848" s="1181"/>
      <c r="D848" s="1184"/>
      <c r="E848" s="1199"/>
      <c r="F848" s="1346"/>
      <c r="G848" s="900" t="s">
        <v>21</v>
      </c>
      <c r="H848" s="903">
        <v>180</v>
      </c>
      <c r="I848" s="1025">
        <v>0</v>
      </c>
      <c r="J848" s="993">
        <v>0</v>
      </c>
      <c r="K848" s="1026">
        <v>0</v>
      </c>
      <c r="L848" s="342">
        <v>0</v>
      </c>
      <c r="M848" s="17">
        <f t="shared" si="489"/>
        <v>-180</v>
      </c>
      <c r="N848" s="342">
        <f t="shared" si="506"/>
        <v>0</v>
      </c>
      <c r="O848" s="17">
        <f t="shared" si="491"/>
        <v>-180</v>
      </c>
      <c r="P848" s="1280"/>
    </row>
    <row r="849" spans="1:16" ht="19.5" customHeight="1">
      <c r="A849" s="1276"/>
      <c r="B849" s="1286"/>
      <c r="C849" s="1181"/>
      <c r="D849" s="1184"/>
      <c r="E849" s="1199"/>
      <c r="F849" s="1346"/>
      <c r="G849" s="900" t="s">
        <v>22</v>
      </c>
      <c r="H849" s="362">
        <v>0</v>
      </c>
      <c r="I849" s="1027">
        <v>0</v>
      </c>
      <c r="J849" s="363">
        <v>0</v>
      </c>
      <c r="K849" s="1028">
        <v>0</v>
      </c>
      <c r="L849" s="342">
        <v>0</v>
      </c>
      <c r="M849" s="344">
        <f t="shared" si="489"/>
        <v>0</v>
      </c>
      <c r="N849" s="342">
        <v>0</v>
      </c>
      <c r="O849" s="344">
        <f t="shared" si="491"/>
        <v>0</v>
      </c>
      <c r="P849" s="1280"/>
    </row>
    <row r="850" spans="1:16" ht="19.5" customHeight="1" thickBot="1">
      <c r="A850" s="1303"/>
      <c r="B850" s="1425"/>
      <c r="C850" s="1209"/>
      <c r="D850" s="1373"/>
      <c r="E850" s="1426"/>
      <c r="F850" s="1427"/>
      <c r="G850" s="901" t="s">
        <v>23</v>
      </c>
      <c r="H850" s="1000">
        <v>0</v>
      </c>
      <c r="I850" s="1029">
        <v>0</v>
      </c>
      <c r="J850" s="1001">
        <v>0</v>
      </c>
      <c r="K850" s="1030">
        <v>0</v>
      </c>
      <c r="L850" s="1002">
        <v>0</v>
      </c>
      <c r="M850" s="1003">
        <f t="shared" si="489"/>
        <v>0</v>
      </c>
      <c r="N850" s="1002">
        <v>0</v>
      </c>
      <c r="O850" s="1003">
        <f t="shared" si="491"/>
        <v>0</v>
      </c>
      <c r="P850" s="1428"/>
    </row>
  </sheetData>
  <mergeCells count="1452">
    <mergeCell ref="F695:F698"/>
    <mergeCell ref="P695:P698"/>
    <mergeCell ref="A715:A718"/>
    <mergeCell ref="B715:B718"/>
    <mergeCell ref="C715:C718"/>
    <mergeCell ref="D715:D718"/>
    <mergeCell ref="E715:E718"/>
    <mergeCell ref="F715:F718"/>
    <mergeCell ref="P715:P718"/>
    <mergeCell ref="E711:E714"/>
    <mergeCell ref="F711:F714"/>
    <mergeCell ref="P703:P706"/>
    <mergeCell ref="A707:A710"/>
    <mergeCell ref="B707:B710"/>
    <mergeCell ref="C707:C710"/>
    <mergeCell ref="D707:D710"/>
    <mergeCell ref="E707:E710"/>
    <mergeCell ref="F707:F710"/>
    <mergeCell ref="P707:P710"/>
    <mergeCell ref="P711:P714"/>
    <mergeCell ref="B711:B714"/>
    <mergeCell ref="C711:C714"/>
    <mergeCell ref="D711:D714"/>
    <mergeCell ref="A843:A846"/>
    <mergeCell ref="B843:B846"/>
    <mergeCell ref="C843:C846"/>
    <mergeCell ref="D843:D846"/>
    <mergeCell ref="E843:E846"/>
    <mergeCell ref="F843:F846"/>
    <mergeCell ref="P843:P846"/>
    <mergeCell ref="A847:A850"/>
    <mergeCell ref="B847:B850"/>
    <mergeCell ref="C847:C850"/>
    <mergeCell ref="D847:D850"/>
    <mergeCell ref="E847:E850"/>
    <mergeCell ref="F847:F850"/>
    <mergeCell ref="P847:P850"/>
    <mergeCell ref="A831:A834"/>
    <mergeCell ref="B831:B834"/>
    <mergeCell ref="C831:C834"/>
    <mergeCell ref="D831:D834"/>
    <mergeCell ref="E831:E834"/>
    <mergeCell ref="F831:F834"/>
    <mergeCell ref="P831:P834"/>
    <mergeCell ref="A835:A838"/>
    <mergeCell ref="B835:B838"/>
    <mergeCell ref="C835:C838"/>
    <mergeCell ref="D835:D838"/>
    <mergeCell ref="E835:E838"/>
    <mergeCell ref="F835:F838"/>
    <mergeCell ref="P835:P838"/>
    <mergeCell ref="A839:A842"/>
    <mergeCell ref="B839:B842"/>
    <mergeCell ref="C839:C842"/>
    <mergeCell ref="D839:D842"/>
    <mergeCell ref="E839:E842"/>
    <mergeCell ref="F839:F842"/>
    <mergeCell ref="P839:P842"/>
    <mergeCell ref="A481:A484"/>
    <mergeCell ref="A485:A488"/>
    <mergeCell ref="A489:A492"/>
    <mergeCell ref="A493:A496"/>
    <mergeCell ref="A497:A500"/>
    <mergeCell ref="A501:A504"/>
    <mergeCell ref="A505:A508"/>
    <mergeCell ref="B501:B504"/>
    <mergeCell ref="C501:C504"/>
    <mergeCell ref="D501:D504"/>
    <mergeCell ref="E501:E504"/>
    <mergeCell ref="F501:F504"/>
    <mergeCell ref="P501:P504"/>
    <mergeCell ref="B505:B508"/>
    <mergeCell ref="C505:C508"/>
    <mergeCell ref="D505:D508"/>
    <mergeCell ref="E505:E508"/>
    <mergeCell ref="F505:F508"/>
    <mergeCell ref="P505:P508"/>
    <mergeCell ref="P485:P488"/>
    <mergeCell ref="B489:B492"/>
    <mergeCell ref="C489:C492"/>
    <mergeCell ref="D489:D492"/>
    <mergeCell ref="E489:E492"/>
    <mergeCell ref="F489:F492"/>
    <mergeCell ref="P489:P492"/>
    <mergeCell ref="B497:B500"/>
    <mergeCell ref="C497:C500"/>
    <mergeCell ref="A711:A714"/>
    <mergeCell ref="F513:F516"/>
    <mergeCell ref="P513:P516"/>
    <mergeCell ref="B641:B644"/>
    <mergeCell ref="C641:C644"/>
    <mergeCell ref="D641:D644"/>
    <mergeCell ref="E641:E644"/>
    <mergeCell ref="F641:F644"/>
    <mergeCell ref="A637:A640"/>
    <mergeCell ref="B637:B640"/>
    <mergeCell ref="C637:C640"/>
    <mergeCell ref="D637:D640"/>
    <mergeCell ref="E637:E640"/>
    <mergeCell ref="F637:F640"/>
    <mergeCell ref="A617:A620"/>
    <mergeCell ref="B617:B620"/>
    <mergeCell ref="C617:C620"/>
    <mergeCell ref="D617:D620"/>
    <mergeCell ref="E617:E620"/>
    <mergeCell ref="F617:F620"/>
    <mergeCell ref="A633:A636"/>
    <mergeCell ref="A641:A653"/>
    <mergeCell ref="P641:P644"/>
    <mergeCell ref="B645:P645"/>
    <mergeCell ref="B646:B649"/>
    <mergeCell ref="C646:C649"/>
    <mergeCell ref="D646:D649"/>
    <mergeCell ref="E646:E649"/>
    <mergeCell ref="A521:A524"/>
    <mergeCell ref="B521:B524"/>
    <mergeCell ref="C521:C524"/>
    <mergeCell ref="D521:D524"/>
    <mergeCell ref="E521:E524"/>
    <mergeCell ref="A329:A332"/>
    <mergeCell ref="B329:B332"/>
    <mergeCell ref="C329:C332"/>
    <mergeCell ref="D329:D332"/>
    <mergeCell ref="E329:E332"/>
    <mergeCell ref="F329:F332"/>
    <mergeCell ref="P469:P472"/>
    <mergeCell ref="D465:D468"/>
    <mergeCell ref="E465:E468"/>
    <mergeCell ref="F465:F468"/>
    <mergeCell ref="P465:P468"/>
    <mergeCell ref="B481:B484"/>
    <mergeCell ref="C481:C484"/>
    <mergeCell ref="D481:D484"/>
    <mergeCell ref="A473:A476"/>
    <mergeCell ref="P473:P476"/>
    <mergeCell ref="A477:A480"/>
    <mergeCell ref="P477:P480"/>
    <mergeCell ref="A453:A456"/>
    <mergeCell ref="B453:B456"/>
    <mergeCell ref="C453:C456"/>
    <mergeCell ref="D453:D456"/>
    <mergeCell ref="E453:E456"/>
    <mergeCell ref="F453:F456"/>
    <mergeCell ref="A457:A460"/>
    <mergeCell ref="B457:B460"/>
    <mergeCell ref="C457:C460"/>
    <mergeCell ref="D457:D460"/>
    <mergeCell ref="E457:E460"/>
    <mergeCell ref="F457:F460"/>
    <mergeCell ref="A469:A472"/>
    <mergeCell ref="B469:B472"/>
    <mergeCell ref="C245:C248"/>
    <mergeCell ref="D245:D248"/>
    <mergeCell ref="E245:E248"/>
    <mergeCell ref="A293:A296"/>
    <mergeCell ref="B293:B296"/>
    <mergeCell ref="C293:C296"/>
    <mergeCell ref="D293:D296"/>
    <mergeCell ref="E293:E296"/>
    <mergeCell ref="A425:A428"/>
    <mergeCell ref="D621:D624"/>
    <mergeCell ref="E621:E624"/>
    <mergeCell ref="F621:F624"/>
    <mergeCell ref="A461:A464"/>
    <mergeCell ref="B461:B464"/>
    <mergeCell ref="C461:C464"/>
    <mergeCell ref="D461:D464"/>
    <mergeCell ref="E461:E464"/>
    <mergeCell ref="F461:F464"/>
    <mergeCell ref="B485:B488"/>
    <mergeCell ref="C485:C488"/>
    <mergeCell ref="D485:D488"/>
    <mergeCell ref="E485:E488"/>
    <mergeCell ref="F485:F488"/>
    <mergeCell ref="A325:A328"/>
    <mergeCell ref="B325:B328"/>
    <mergeCell ref="C325:C328"/>
    <mergeCell ref="E477:E480"/>
    <mergeCell ref="F477:F480"/>
    <mergeCell ref="C469:C472"/>
    <mergeCell ref="D469:D472"/>
    <mergeCell ref="E469:E472"/>
    <mergeCell ref="D425:D428"/>
    <mergeCell ref="D233:D236"/>
    <mergeCell ref="E233:E236"/>
    <mergeCell ref="F233:F236"/>
    <mergeCell ref="A245:A248"/>
    <mergeCell ref="F245:F248"/>
    <mergeCell ref="A237:A240"/>
    <mergeCell ref="B237:B240"/>
    <mergeCell ref="C237:C240"/>
    <mergeCell ref="D237:D240"/>
    <mergeCell ref="E237:E240"/>
    <mergeCell ref="F237:F240"/>
    <mergeCell ref="A269:A272"/>
    <mergeCell ref="B269:B272"/>
    <mergeCell ref="C269:C272"/>
    <mergeCell ref="D269:D272"/>
    <mergeCell ref="E269:E272"/>
    <mergeCell ref="F269:F272"/>
    <mergeCell ref="A265:A268"/>
    <mergeCell ref="B265:B268"/>
    <mergeCell ref="C265:C268"/>
    <mergeCell ref="D265:D268"/>
    <mergeCell ref="E265:E268"/>
    <mergeCell ref="F265:F268"/>
    <mergeCell ref="A257:A260"/>
    <mergeCell ref="B257:B260"/>
    <mergeCell ref="C257:C260"/>
    <mergeCell ref="D257:D260"/>
    <mergeCell ref="E257:E260"/>
    <mergeCell ref="F257:F260"/>
    <mergeCell ref="A261:A264"/>
    <mergeCell ref="B261:B264"/>
    <mergeCell ref="C261:C264"/>
    <mergeCell ref="A9:A11"/>
    <mergeCell ref="B9:B11"/>
    <mergeCell ref="C9:C11"/>
    <mergeCell ref="D9:O9"/>
    <mergeCell ref="D10:D11"/>
    <mergeCell ref="E10:E11"/>
    <mergeCell ref="F10:F11"/>
    <mergeCell ref="G10:K10"/>
    <mergeCell ref="L10:M10"/>
    <mergeCell ref="N10:O10"/>
    <mergeCell ref="B85:B88"/>
    <mergeCell ref="C85:C88"/>
    <mergeCell ref="B169:B172"/>
    <mergeCell ref="C169:C172"/>
    <mergeCell ref="D169:D172"/>
    <mergeCell ref="E169:E172"/>
    <mergeCell ref="F169:F172"/>
    <mergeCell ref="A165:A168"/>
    <mergeCell ref="B165:B168"/>
    <mergeCell ref="C165:C168"/>
    <mergeCell ref="D165:D168"/>
    <mergeCell ref="E165:E168"/>
    <mergeCell ref="D156:D159"/>
    <mergeCell ref="F21:F24"/>
    <mergeCell ref="A17:A20"/>
    <mergeCell ref="B17:B20"/>
    <mergeCell ref="C17:C20"/>
    <mergeCell ref="D17:D20"/>
    <mergeCell ref="E17:E20"/>
    <mergeCell ref="F17:F20"/>
    <mergeCell ref="A21:A24"/>
    <mergeCell ref="B21:B24"/>
    <mergeCell ref="F469:F472"/>
    <mergeCell ref="A465:A468"/>
    <mergeCell ref="B465:B468"/>
    <mergeCell ref="C465:C468"/>
    <mergeCell ref="D667:D670"/>
    <mergeCell ref="E667:E670"/>
    <mergeCell ref="A509:A512"/>
    <mergeCell ref="B509:B512"/>
    <mergeCell ref="C509:C512"/>
    <mergeCell ref="D509:D512"/>
    <mergeCell ref="E509:E512"/>
    <mergeCell ref="F509:F512"/>
    <mergeCell ref="P509:P512"/>
    <mergeCell ref="F667:F670"/>
    <mergeCell ref="P667:P670"/>
    <mergeCell ref="P654:P657"/>
    <mergeCell ref="B658:P658"/>
    <mergeCell ref="B659:B662"/>
    <mergeCell ref="C659:C662"/>
    <mergeCell ref="D659:D662"/>
    <mergeCell ref="E659:E662"/>
    <mergeCell ref="F659:F662"/>
    <mergeCell ref="P659:P662"/>
    <mergeCell ref="P617:P620"/>
    <mergeCell ref="P621:P624"/>
    <mergeCell ref="P633:P636"/>
    <mergeCell ref="P637:P640"/>
    <mergeCell ref="A513:A516"/>
    <mergeCell ref="B513:B516"/>
    <mergeCell ref="C513:C516"/>
    <mergeCell ref="D513:D516"/>
    <mergeCell ref="E513:E516"/>
    <mergeCell ref="E305:E308"/>
    <mergeCell ref="F305:F308"/>
    <mergeCell ref="A313:A316"/>
    <mergeCell ref="B633:B636"/>
    <mergeCell ref="C633:C636"/>
    <mergeCell ref="D633:D636"/>
    <mergeCell ref="E633:E636"/>
    <mergeCell ref="F633:F636"/>
    <mergeCell ref="A621:A624"/>
    <mergeCell ref="B621:B624"/>
    <mergeCell ref="A429:A432"/>
    <mergeCell ref="B429:B432"/>
    <mergeCell ref="C429:C432"/>
    <mergeCell ref="D429:D432"/>
    <mergeCell ref="E429:E432"/>
    <mergeCell ref="F429:F432"/>
    <mergeCell ref="A437:A440"/>
    <mergeCell ref="B437:B440"/>
    <mergeCell ref="C437:C440"/>
    <mergeCell ref="D437:D440"/>
    <mergeCell ref="E437:E440"/>
    <mergeCell ref="F437:F440"/>
    <mergeCell ref="A433:A436"/>
    <mergeCell ref="B433:B436"/>
    <mergeCell ref="C433:C436"/>
    <mergeCell ref="D433:D436"/>
    <mergeCell ref="E433:E436"/>
    <mergeCell ref="F433:F436"/>
    <mergeCell ref="A449:A452"/>
    <mergeCell ref="B449:B452"/>
    <mergeCell ref="C449:C452"/>
    <mergeCell ref="D449:D452"/>
    <mergeCell ref="A289:A292"/>
    <mergeCell ref="B289:B292"/>
    <mergeCell ref="C289:C292"/>
    <mergeCell ref="D289:D292"/>
    <mergeCell ref="E289:E292"/>
    <mergeCell ref="F289:F292"/>
    <mergeCell ref="F293:F296"/>
    <mergeCell ref="A317:A320"/>
    <mergeCell ref="B317:B320"/>
    <mergeCell ref="C317:C320"/>
    <mergeCell ref="D317:D320"/>
    <mergeCell ref="E317:E320"/>
    <mergeCell ref="F317:F320"/>
    <mergeCell ref="A297:A300"/>
    <mergeCell ref="D297:D300"/>
    <mergeCell ref="E297:E300"/>
    <mergeCell ref="F297:F300"/>
    <mergeCell ref="A301:A304"/>
    <mergeCell ref="B301:B304"/>
    <mergeCell ref="C301:C304"/>
    <mergeCell ref="D301:D304"/>
    <mergeCell ref="E301:E304"/>
    <mergeCell ref="F301:F304"/>
    <mergeCell ref="B297:B300"/>
    <mergeCell ref="C297:C300"/>
    <mergeCell ref="A305:A308"/>
    <mergeCell ref="B305:B308"/>
    <mergeCell ref="C305:C308"/>
    <mergeCell ref="D305:D308"/>
    <mergeCell ref="A309:A312"/>
    <mergeCell ref="B309:B312"/>
    <mergeCell ref="C309:C312"/>
    <mergeCell ref="A285:A288"/>
    <mergeCell ref="B285:B288"/>
    <mergeCell ref="C285:C288"/>
    <mergeCell ref="D285:D288"/>
    <mergeCell ref="E285:E288"/>
    <mergeCell ref="F285:F288"/>
    <mergeCell ref="A273:A276"/>
    <mergeCell ref="B273:B276"/>
    <mergeCell ref="C273:C276"/>
    <mergeCell ref="D273:D276"/>
    <mergeCell ref="E273:E276"/>
    <mergeCell ref="F273:F276"/>
    <mergeCell ref="A281:A284"/>
    <mergeCell ref="B281:B284"/>
    <mergeCell ref="C281:C284"/>
    <mergeCell ref="D281:D284"/>
    <mergeCell ref="E281:E284"/>
    <mergeCell ref="F281:F284"/>
    <mergeCell ref="D277:D280"/>
    <mergeCell ref="E277:E280"/>
    <mergeCell ref="F277:F280"/>
    <mergeCell ref="A277:A280"/>
    <mergeCell ref="B277:B280"/>
    <mergeCell ref="C277:C280"/>
    <mergeCell ref="A225:A228"/>
    <mergeCell ref="B225:B228"/>
    <mergeCell ref="C225:C228"/>
    <mergeCell ref="D225:D228"/>
    <mergeCell ref="E225:E228"/>
    <mergeCell ref="F225:F228"/>
    <mergeCell ref="A229:A232"/>
    <mergeCell ref="B229:B232"/>
    <mergeCell ref="C229:C232"/>
    <mergeCell ref="D229:D232"/>
    <mergeCell ref="E229:E232"/>
    <mergeCell ref="F229:F232"/>
    <mergeCell ref="A253:A256"/>
    <mergeCell ref="B253:B256"/>
    <mergeCell ref="C253:C256"/>
    <mergeCell ref="D253:D256"/>
    <mergeCell ref="E253:E256"/>
    <mergeCell ref="F253:F256"/>
    <mergeCell ref="A241:A244"/>
    <mergeCell ref="B241:B244"/>
    <mergeCell ref="C241:C244"/>
    <mergeCell ref="D241:D244"/>
    <mergeCell ref="E241:E244"/>
    <mergeCell ref="F241:F244"/>
    <mergeCell ref="A249:A252"/>
    <mergeCell ref="B249:B252"/>
    <mergeCell ref="C249:C252"/>
    <mergeCell ref="D249:D252"/>
    <mergeCell ref="E249:E252"/>
    <mergeCell ref="F249:F252"/>
    <mergeCell ref="A233:A236"/>
    <mergeCell ref="C233:C236"/>
    <mergeCell ref="C213:C216"/>
    <mergeCell ref="D213:D216"/>
    <mergeCell ref="E213:E216"/>
    <mergeCell ref="F213:F216"/>
    <mergeCell ref="A208:A216"/>
    <mergeCell ref="B208:B211"/>
    <mergeCell ref="C208:C211"/>
    <mergeCell ref="C156:C159"/>
    <mergeCell ref="D309:D312"/>
    <mergeCell ref="F143:F146"/>
    <mergeCell ref="A156:A164"/>
    <mergeCell ref="B156:B159"/>
    <mergeCell ref="A178:A186"/>
    <mergeCell ref="B178:B181"/>
    <mergeCell ref="C178:C181"/>
    <mergeCell ref="A221:A224"/>
    <mergeCell ref="B221:B224"/>
    <mergeCell ref="C221:C224"/>
    <mergeCell ref="D221:D224"/>
    <mergeCell ref="E221:E224"/>
    <mergeCell ref="F221:F224"/>
    <mergeCell ref="A217:A220"/>
    <mergeCell ref="B217:B220"/>
    <mergeCell ref="C217:C220"/>
    <mergeCell ref="D217:D220"/>
    <mergeCell ref="E217:E220"/>
    <mergeCell ref="F217:F220"/>
    <mergeCell ref="F165:F168"/>
    <mergeCell ref="A169:A177"/>
    <mergeCell ref="D178:D181"/>
    <mergeCell ref="E178:E181"/>
    <mergeCell ref="B213:B216"/>
    <mergeCell ref="A445:A448"/>
    <mergeCell ref="B445:B448"/>
    <mergeCell ref="C445:C448"/>
    <mergeCell ref="D445:D448"/>
    <mergeCell ref="E445:E448"/>
    <mergeCell ref="F445:F448"/>
    <mergeCell ref="A345:A348"/>
    <mergeCell ref="B345:B348"/>
    <mergeCell ref="C345:C348"/>
    <mergeCell ref="D345:D348"/>
    <mergeCell ref="E345:E348"/>
    <mergeCell ref="F345:F348"/>
    <mergeCell ref="A333:A336"/>
    <mergeCell ref="B333:B336"/>
    <mergeCell ref="C333:C336"/>
    <mergeCell ref="D333:D336"/>
    <mergeCell ref="E333:E336"/>
    <mergeCell ref="F333:F336"/>
    <mergeCell ref="A337:A340"/>
    <mergeCell ref="B337:B340"/>
    <mergeCell ref="E425:E428"/>
    <mergeCell ref="F425:F428"/>
    <mergeCell ref="E341:E344"/>
    <mergeCell ref="A361:A364"/>
    <mergeCell ref="B361:B364"/>
    <mergeCell ref="C361:C364"/>
    <mergeCell ref="D361:D364"/>
    <mergeCell ref="E361:E364"/>
    <mergeCell ref="F361:F364"/>
    <mergeCell ref="F341:F344"/>
    <mergeCell ref="A365:A368"/>
    <mergeCell ref="B365:B368"/>
    <mergeCell ref="E309:E312"/>
    <mergeCell ref="F309:F312"/>
    <mergeCell ref="B425:B428"/>
    <mergeCell ref="C425:C428"/>
    <mergeCell ref="A441:A444"/>
    <mergeCell ref="B441:B444"/>
    <mergeCell ref="C441:C444"/>
    <mergeCell ref="D441:D444"/>
    <mergeCell ref="E441:E444"/>
    <mergeCell ref="F441:F444"/>
    <mergeCell ref="A421:A424"/>
    <mergeCell ref="B421:B424"/>
    <mergeCell ref="C421:C424"/>
    <mergeCell ref="D421:D424"/>
    <mergeCell ref="E421:E424"/>
    <mergeCell ref="F421:F424"/>
    <mergeCell ref="A321:A324"/>
    <mergeCell ref="B321:B324"/>
    <mergeCell ref="C321:C324"/>
    <mergeCell ref="D321:D324"/>
    <mergeCell ref="E321:E324"/>
    <mergeCell ref="F321:F324"/>
    <mergeCell ref="C337:C340"/>
    <mergeCell ref="D325:D328"/>
    <mergeCell ref="E325:E328"/>
    <mergeCell ref="F325:F328"/>
    <mergeCell ref="D337:D340"/>
    <mergeCell ref="E337:E340"/>
    <mergeCell ref="A341:A344"/>
    <mergeCell ref="B341:B344"/>
    <mergeCell ref="C341:C344"/>
    <mergeCell ref="D341:D344"/>
    <mergeCell ref="C365:C368"/>
    <mergeCell ref="D365:D368"/>
    <mergeCell ref="E365:E368"/>
    <mergeCell ref="F365:F368"/>
    <mergeCell ref="A349:A352"/>
    <mergeCell ref="B349:B352"/>
    <mergeCell ref="C349:C352"/>
    <mergeCell ref="D349:D352"/>
    <mergeCell ref="E349:E352"/>
    <mergeCell ref="F349:F352"/>
    <mergeCell ref="A353:A356"/>
    <mergeCell ref="B353:B356"/>
    <mergeCell ref="C353:C356"/>
    <mergeCell ref="D353:D356"/>
    <mergeCell ref="E353:E356"/>
    <mergeCell ref="F353:F356"/>
    <mergeCell ref="A357:A360"/>
    <mergeCell ref="F381:F384"/>
    <mergeCell ref="A385:A388"/>
    <mergeCell ref="B385:B388"/>
    <mergeCell ref="C385:C388"/>
    <mergeCell ref="D385:D388"/>
    <mergeCell ref="E385:E388"/>
    <mergeCell ref="F385:F388"/>
    <mergeCell ref="A369:A372"/>
    <mergeCell ref="B369:B372"/>
    <mergeCell ref="C369:C372"/>
    <mergeCell ref="D369:D372"/>
    <mergeCell ref="E369:E372"/>
    <mergeCell ref="F369:F372"/>
    <mergeCell ref="A377:A380"/>
    <mergeCell ref="B377:B380"/>
    <mergeCell ref="C377:C380"/>
    <mergeCell ref="D377:D380"/>
    <mergeCell ref="E377:E380"/>
    <mergeCell ref="F377:F380"/>
    <mergeCell ref="A373:A376"/>
    <mergeCell ref="B373:B376"/>
    <mergeCell ref="C373:C376"/>
    <mergeCell ref="D373:D376"/>
    <mergeCell ref="E373:E376"/>
    <mergeCell ref="F373:F376"/>
    <mergeCell ref="A381:A384"/>
    <mergeCell ref="B381:B384"/>
    <mergeCell ref="C381:C384"/>
    <mergeCell ref="D381:D384"/>
    <mergeCell ref="E381:E384"/>
    <mergeCell ref="A397:A400"/>
    <mergeCell ref="B397:B400"/>
    <mergeCell ref="C397:C400"/>
    <mergeCell ref="D397:D400"/>
    <mergeCell ref="E397:E400"/>
    <mergeCell ref="F397:F400"/>
    <mergeCell ref="A401:A404"/>
    <mergeCell ref="B401:B404"/>
    <mergeCell ref="C401:C404"/>
    <mergeCell ref="D401:D404"/>
    <mergeCell ref="E401:E404"/>
    <mergeCell ref="F401:F404"/>
    <mergeCell ref="A389:A392"/>
    <mergeCell ref="B389:B392"/>
    <mergeCell ref="C389:C392"/>
    <mergeCell ref="D389:D392"/>
    <mergeCell ref="E389:E392"/>
    <mergeCell ref="F389:F392"/>
    <mergeCell ref="A393:A396"/>
    <mergeCell ref="B393:B396"/>
    <mergeCell ref="C393:C396"/>
    <mergeCell ref="D393:D396"/>
    <mergeCell ref="E393:E396"/>
    <mergeCell ref="F393:F396"/>
    <mergeCell ref="A413:A416"/>
    <mergeCell ref="B413:B416"/>
    <mergeCell ref="C413:C416"/>
    <mergeCell ref="D413:D416"/>
    <mergeCell ref="E413:E416"/>
    <mergeCell ref="F413:F416"/>
    <mergeCell ref="A417:A420"/>
    <mergeCell ref="B417:B420"/>
    <mergeCell ref="C417:C420"/>
    <mergeCell ref="D417:D420"/>
    <mergeCell ref="E417:E420"/>
    <mergeCell ref="F417:F420"/>
    <mergeCell ref="A405:A408"/>
    <mergeCell ref="B405:B408"/>
    <mergeCell ref="C405:C408"/>
    <mergeCell ref="D405:D408"/>
    <mergeCell ref="E405:E408"/>
    <mergeCell ref="F405:F408"/>
    <mergeCell ref="A409:A412"/>
    <mergeCell ref="B409:B412"/>
    <mergeCell ref="C409:C412"/>
    <mergeCell ref="D409:D412"/>
    <mergeCell ref="E409:E412"/>
    <mergeCell ref="F409:F412"/>
    <mergeCell ref="P17:P20"/>
    <mergeCell ref="P21:P24"/>
    <mergeCell ref="A25:A37"/>
    <mergeCell ref="P25:P28"/>
    <mergeCell ref="B29:P29"/>
    <mergeCell ref="B34:B37"/>
    <mergeCell ref="C34:C37"/>
    <mergeCell ref="D34:D37"/>
    <mergeCell ref="E34:E37"/>
    <mergeCell ref="F34:F37"/>
    <mergeCell ref="P34:P37"/>
    <mergeCell ref="A5:P5"/>
    <mergeCell ref="A6:P6"/>
    <mergeCell ref="A7:P7"/>
    <mergeCell ref="P9:P11"/>
    <mergeCell ref="P13:P16"/>
    <mergeCell ref="M1:P1"/>
    <mergeCell ref="M2:P2"/>
    <mergeCell ref="M3:P3"/>
    <mergeCell ref="B25:B28"/>
    <mergeCell ref="C25:C28"/>
    <mergeCell ref="D25:D28"/>
    <mergeCell ref="E25:E28"/>
    <mergeCell ref="F25:F28"/>
    <mergeCell ref="A13:B16"/>
    <mergeCell ref="C13:C16"/>
    <mergeCell ref="D13:D16"/>
    <mergeCell ref="E13:E16"/>
    <mergeCell ref="F13:F16"/>
    <mergeCell ref="C21:C24"/>
    <mergeCell ref="D21:D24"/>
    <mergeCell ref="E21:E24"/>
    <mergeCell ref="D51:D54"/>
    <mergeCell ref="E51:E54"/>
    <mergeCell ref="F51:F54"/>
    <mergeCell ref="P51:P54"/>
    <mergeCell ref="A55:A58"/>
    <mergeCell ref="B55:B58"/>
    <mergeCell ref="C55:C58"/>
    <mergeCell ref="D55:D58"/>
    <mergeCell ref="E55:E58"/>
    <mergeCell ref="F55:F58"/>
    <mergeCell ref="P55:P58"/>
    <mergeCell ref="A38:A50"/>
    <mergeCell ref="B38:B41"/>
    <mergeCell ref="C38:C41"/>
    <mergeCell ref="D38:D41"/>
    <mergeCell ref="E38:E41"/>
    <mergeCell ref="F38:F41"/>
    <mergeCell ref="P38:P41"/>
    <mergeCell ref="B42:P42"/>
    <mergeCell ref="B47:B50"/>
    <mergeCell ref="C47:C50"/>
    <mergeCell ref="D47:D50"/>
    <mergeCell ref="E47:E50"/>
    <mergeCell ref="F47:F50"/>
    <mergeCell ref="P47:P50"/>
    <mergeCell ref="A51:A54"/>
    <mergeCell ref="B51:B54"/>
    <mergeCell ref="C51:C54"/>
    <mergeCell ref="P67:P70"/>
    <mergeCell ref="B71:B74"/>
    <mergeCell ref="C71:C74"/>
    <mergeCell ref="D71:D74"/>
    <mergeCell ref="E71:E74"/>
    <mergeCell ref="F71:F74"/>
    <mergeCell ref="P71:P74"/>
    <mergeCell ref="A71:A79"/>
    <mergeCell ref="B75:P75"/>
    <mergeCell ref="A59:A62"/>
    <mergeCell ref="B59:B62"/>
    <mergeCell ref="C59:C62"/>
    <mergeCell ref="D59:D62"/>
    <mergeCell ref="E59:E62"/>
    <mergeCell ref="F59:F62"/>
    <mergeCell ref="P59:P62"/>
    <mergeCell ref="A63:A66"/>
    <mergeCell ref="B63:B66"/>
    <mergeCell ref="C63:C66"/>
    <mergeCell ref="D63:D66"/>
    <mergeCell ref="E63:E66"/>
    <mergeCell ref="F63:F66"/>
    <mergeCell ref="P63:P66"/>
    <mergeCell ref="B76:B79"/>
    <mergeCell ref="C76:C79"/>
    <mergeCell ref="D76:D79"/>
    <mergeCell ref="E76:E79"/>
    <mergeCell ref="F76:F79"/>
    <mergeCell ref="P76:P79"/>
    <mergeCell ref="P123:P126"/>
    <mergeCell ref="A93:A96"/>
    <mergeCell ref="B93:B96"/>
    <mergeCell ref="C93:C96"/>
    <mergeCell ref="D93:D96"/>
    <mergeCell ref="E93:E96"/>
    <mergeCell ref="F93:F96"/>
    <mergeCell ref="P93:P96"/>
    <mergeCell ref="B97:B100"/>
    <mergeCell ref="C97:C100"/>
    <mergeCell ref="D97:D100"/>
    <mergeCell ref="E97:E100"/>
    <mergeCell ref="F97:F100"/>
    <mergeCell ref="P97:P100"/>
    <mergeCell ref="B80:B83"/>
    <mergeCell ref="C80:C83"/>
    <mergeCell ref="D80:D83"/>
    <mergeCell ref="E80:E83"/>
    <mergeCell ref="F80:F83"/>
    <mergeCell ref="P80:P83"/>
    <mergeCell ref="A89:A92"/>
    <mergeCell ref="B89:B92"/>
    <mergeCell ref="C89:C92"/>
    <mergeCell ref="D89:D92"/>
    <mergeCell ref="E89:E92"/>
    <mergeCell ref="F89:F92"/>
    <mergeCell ref="P89:P92"/>
    <mergeCell ref="P85:P88"/>
    <mergeCell ref="D85:D88"/>
    <mergeCell ref="E85:E88"/>
    <mergeCell ref="F85:F88"/>
    <mergeCell ref="B110:B113"/>
    <mergeCell ref="C110:C113"/>
    <mergeCell ref="D110:D113"/>
    <mergeCell ref="E110:E113"/>
    <mergeCell ref="F110:F113"/>
    <mergeCell ref="P110:P113"/>
    <mergeCell ref="A139:A142"/>
    <mergeCell ref="B139:B142"/>
    <mergeCell ref="C139:C142"/>
    <mergeCell ref="D139:D142"/>
    <mergeCell ref="E139:E142"/>
    <mergeCell ref="F139:F142"/>
    <mergeCell ref="P139:P142"/>
    <mergeCell ref="B114:P114"/>
    <mergeCell ref="B115:B118"/>
    <mergeCell ref="C115:C118"/>
    <mergeCell ref="D115:D118"/>
    <mergeCell ref="E115:E118"/>
    <mergeCell ref="F115:F118"/>
    <mergeCell ref="P115:P118"/>
    <mergeCell ref="A123:A126"/>
    <mergeCell ref="B123:B126"/>
    <mergeCell ref="C123:C126"/>
    <mergeCell ref="D123:D126"/>
    <mergeCell ref="E123:E126"/>
    <mergeCell ref="F123:F126"/>
    <mergeCell ref="A127:A130"/>
    <mergeCell ref="B127:B130"/>
    <mergeCell ref="C127:C130"/>
    <mergeCell ref="D127:D130"/>
    <mergeCell ref="E127:E130"/>
    <mergeCell ref="F127:F130"/>
    <mergeCell ref="P127:P130"/>
    <mergeCell ref="E156:E159"/>
    <mergeCell ref="F156:F159"/>
    <mergeCell ref="P156:P159"/>
    <mergeCell ref="B160:P160"/>
    <mergeCell ref="P161:P164"/>
    <mergeCell ref="P165:P168"/>
    <mergeCell ref="P143:P146"/>
    <mergeCell ref="A147:A155"/>
    <mergeCell ref="B147:B150"/>
    <mergeCell ref="C147:C150"/>
    <mergeCell ref="D147:D150"/>
    <mergeCell ref="E147:E150"/>
    <mergeCell ref="F147:F150"/>
    <mergeCell ref="P147:P150"/>
    <mergeCell ref="B151:P151"/>
    <mergeCell ref="B152:B155"/>
    <mergeCell ref="C152:C155"/>
    <mergeCell ref="D152:D155"/>
    <mergeCell ref="E152:E155"/>
    <mergeCell ref="F152:F155"/>
    <mergeCell ref="P152:P155"/>
    <mergeCell ref="B161:B164"/>
    <mergeCell ref="C161:C164"/>
    <mergeCell ref="D161:D164"/>
    <mergeCell ref="A143:A146"/>
    <mergeCell ref="E161:E164"/>
    <mergeCell ref="F161:F164"/>
    <mergeCell ref="B143:B146"/>
    <mergeCell ref="C143:C146"/>
    <mergeCell ref="D143:D146"/>
    <mergeCell ref="E143:E146"/>
    <mergeCell ref="F178:F181"/>
    <mergeCell ref="P178:P181"/>
    <mergeCell ref="B182:P182"/>
    <mergeCell ref="B183:B186"/>
    <mergeCell ref="C183:C186"/>
    <mergeCell ref="D183:D186"/>
    <mergeCell ref="E183:E186"/>
    <mergeCell ref="F183:F186"/>
    <mergeCell ref="P183:P186"/>
    <mergeCell ref="P169:P172"/>
    <mergeCell ref="B173:P173"/>
    <mergeCell ref="B174:B177"/>
    <mergeCell ref="C174:C177"/>
    <mergeCell ref="D174:D177"/>
    <mergeCell ref="E174:E177"/>
    <mergeCell ref="F174:F177"/>
    <mergeCell ref="P174:P177"/>
    <mergeCell ref="B204:B207"/>
    <mergeCell ref="C204:C207"/>
    <mergeCell ref="D204:D207"/>
    <mergeCell ref="E204:E207"/>
    <mergeCell ref="F204:F207"/>
    <mergeCell ref="P204:P207"/>
    <mergeCell ref="C187:C190"/>
    <mergeCell ref="D187:D190"/>
    <mergeCell ref="E187:E190"/>
    <mergeCell ref="F187:F190"/>
    <mergeCell ref="P187:P190"/>
    <mergeCell ref="A191:A194"/>
    <mergeCell ref="B191:B194"/>
    <mergeCell ref="C191:C194"/>
    <mergeCell ref="D191:D194"/>
    <mergeCell ref="E191:E194"/>
    <mergeCell ref="F191:F194"/>
    <mergeCell ref="P191:P194"/>
    <mergeCell ref="A187:A190"/>
    <mergeCell ref="B187:B190"/>
    <mergeCell ref="P261:P264"/>
    <mergeCell ref="P265:P268"/>
    <mergeCell ref="P269:P272"/>
    <mergeCell ref="P273:P276"/>
    <mergeCell ref="P277:P280"/>
    <mergeCell ref="P281:P284"/>
    <mergeCell ref="P285:P288"/>
    <mergeCell ref="P289:P292"/>
    <mergeCell ref="P293:P296"/>
    <mergeCell ref="P357:P360"/>
    <mergeCell ref="P337:P340"/>
    <mergeCell ref="P341:P344"/>
    <mergeCell ref="P345:P348"/>
    <mergeCell ref="P349:P352"/>
    <mergeCell ref="P353:P356"/>
    <mergeCell ref="F208:F211"/>
    <mergeCell ref="P208:P211"/>
    <mergeCell ref="B212:P212"/>
    <mergeCell ref="P213:P216"/>
    <mergeCell ref="P217:P220"/>
    <mergeCell ref="P221:P224"/>
    <mergeCell ref="B357:B360"/>
    <mergeCell ref="C357:C360"/>
    <mergeCell ref="D357:D360"/>
    <mergeCell ref="E357:E360"/>
    <mergeCell ref="F357:F360"/>
    <mergeCell ref="F337:F340"/>
    <mergeCell ref="B233:B236"/>
    <mergeCell ref="D261:D264"/>
    <mergeCell ref="E261:E264"/>
    <mergeCell ref="F261:F264"/>
    <mergeCell ref="B245:B248"/>
    <mergeCell ref="P385:P388"/>
    <mergeCell ref="P389:P392"/>
    <mergeCell ref="P393:P396"/>
    <mergeCell ref="P397:P400"/>
    <mergeCell ref="P401:P404"/>
    <mergeCell ref="P405:P408"/>
    <mergeCell ref="P409:P412"/>
    <mergeCell ref="P413:P416"/>
    <mergeCell ref="P417:P420"/>
    <mergeCell ref="P361:P364"/>
    <mergeCell ref="P365:P368"/>
    <mergeCell ref="P369:P372"/>
    <mergeCell ref="P373:P376"/>
    <mergeCell ref="P377:P380"/>
    <mergeCell ref="P381:P384"/>
    <mergeCell ref="P297:P300"/>
    <mergeCell ref="P301:P304"/>
    <mergeCell ref="P305:P308"/>
    <mergeCell ref="P309:P312"/>
    <mergeCell ref="P317:P320"/>
    <mergeCell ref="P321:P324"/>
    <mergeCell ref="P325:P328"/>
    <mergeCell ref="P329:P332"/>
    <mergeCell ref="P333:P336"/>
    <mergeCell ref="P429:P432"/>
    <mergeCell ref="P433:P436"/>
    <mergeCell ref="P437:P440"/>
    <mergeCell ref="P441:P444"/>
    <mergeCell ref="P445:P448"/>
    <mergeCell ref="P449:P452"/>
    <mergeCell ref="P453:P456"/>
    <mergeCell ref="E449:E452"/>
    <mergeCell ref="F449:F452"/>
    <mergeCell ref="D497:D500"/>
    <mergeCell ref="E481:E484"/>
    <mergeCell ref="F481:F484"/>
    <mergeCell ref="P481:P484"/>
    <mergeCell ref="B473:B476"/>
    <mergeCell ref="C473:C476"/>
    <mergeCell ref="E497:E500"/>
    <mergeCell ref="F497:F500"/>
    <mergeCell ref="P497:P500"/>
    <mergeCell ref="B493:B496"/>
    <mergeCell ref="C493:C496"/>
    <mergeCell ref="D493:D496"/>
    <mergeCell ref="E493:E496"/>
    <mergeCell ref="F493:F496"/>
    <mergeCell ref="P493:P496"/>
    <mergeCell ref="D473:D476"/>
    <mergeCell ref="E473:E476"/>
    <mergeCell ref="F473:F476"/>
    <mergeCell ref="B477:B480"/>
    <mergeCell ref="C477:C480"/>
    <mergeCell ref="D477:D480"/>
    <mergeCell ref="P457:P460"/>
    <mergeCell ref="P461:P464"/>
    <mergeCell ref="B663:B666"/>
    <mergeCell ref="C663:C666"/>
    <mergeCell ref="D663:D666"/>
    <mergeCell ref="E663:E666"/>
    <mergeCell ref="F663:F666"/>
    <mergeCell ref="P663:P666"/>
    <mergeCell ref="B667:B670"/>
    <mergeCell ref="C667:C670"/>
    <mergeCell ref="B650:B653"/>
    <mergeCell ref="C650:C653"/>
    <mergeCell ref="D650:D653"/>
    <mergeCell ref="E650:E653"/>
    <mergeCell ref="F650:F653"/>
    <mergeCell ref="P650:P653"/>
    <mergeCell ref="F646:F649"/>
    <mergeCell ref="P646:P649"/>
    <mergeCell ref="A654:A666"/>
    <mergeCell ref="B654:B657"/>
    <mergeCell ref="C654:C657"/>
    <mergeCell ref="D654:D657"/>
    <mergeCell ref="E654:E657"/>
    <mergeCell ref="F654:F657"/>
    <mergeCell ref="A667:A670"/>
    <mergeCell ref="A679:A682"/>
    <mergeCell ref="B679:B682"/>
    <mergeCell ref="C679:C682"/>
    <mergeCell ref="D679:D682"/>
    <mergeCell ref="E679:E682"/>
    <mergeCell ref="F679:F682"/>
    <mergeCell ref="P679:P682"/>
    <mergeCell ref="A683:A686"/>
    <mergeCell ref="B683:B686"/>
    <mergeCell ref="C683:C686"/>
    <mergeCell ref="D683:D686"/>
    <mergeCell ref="E683:E686"/>
    <mergeCell ref="F683:F686"/>
    <mergeCell ref="P683:P686"/>
    <mergeCell ref="D671:D674"/>
    <mergeCell ref="E671:E674"/>
    <mergeCell ref="F671:F674"/>
    <mergeCell ref="P671:P674"/>
    <mergeCell ref="A675:A678"/>
    <mergeCell ref="B675:B678"/>
    <mergeCell ref="C675:C678"/>
    <mergeCell ref="D675:D678"/>
    <mergeCell ref="E675:E678"/>
    <mergeCell ref="F675:F678"/>
    <mergeCell ref="P675:P678"/>
    <mergeCell ref="A671:A674"/>
    <mergeCell ref="B671:B674"/>
    <mergeCell ref="C671:C674"/>
    <mergeCell ref="A687:A690"/>
    <mergeCell ref="B687:B690"/>
    <mergeCell ref="C687:C690"/>
    <mergeCell ref="D687:D690"/>
    <mergeCell ref="E687:E690"/>
    <mergeCell ref="F687:F690"/>
    <mergeCell ref="P687:P690"/>
    <mergeCell ref="A699:A702"/>
    <mergeCell ref="B699:B702"/>
    <mergeCell ref="C699:C702"/>
    <mergeCell ref="D699:D702"/>
    <mergeCell ref="E699:E702"/>
    <mergeCell ref="F699:F702"/>
    <mergeCell ref="P699:P702"/>
    <mergeCell ref="A703:A706"/>
    <mergeCell ref="B703:B706"/>
    <mergeCell ref="C703:C706"/>
    <mergeCell ref="D703:D706"/>
    <mergeCell ref="E703:E706"/>
    <mergeCell ref="F703:F706"/>
    <mergeCell ref="A691:A694"/>
    <mergeCell ref="B691:B694"/>
    <mergeCell ref="C691:C694"/>
    <mergeCell ref="D691:D694"/>
    <mergeCell ref="E691:E694"/>
    <mergeCell ref="F691:F694"/>
    <mergeCell ref="P691:P694"/>
    <mergeCell ref="A695:A698"/>
    <mergeCell ref="B695:B698"/>
    <mergeCell ref="C695:C698"/>
    <mergeCell ref="D695:D698"/>
    <mergeCell ref="E695:E698"/>
    <mergeCell ref="C727:C730"/>
    <mergeCell ref="D727:D730"/>
    <mergeCell ref="E727:E730"/>
    <mergeCell ref="F727:F730"/>
    <mergeCell ref="P727:P730"/>
    <mergeCell ref="A731:A734"/>
    <mergeCell ref="B731:B734"/>
    <mergeCell ref="C731:C734"/>
    <mergeCell ref="D731:D734"/>
    <mergeCell ref="E731:E734"/>
    <mergeCell ref="F731:F734"/>
    <mergeCell ref="P731:P734"/>
    <mergeCell ref="P719:P722"/>
    <mergeCell ref="A723:A726"/>
    <mergeCell ref="B723:B726"/>
    <mergeCell ref="C723:C726"/>
    <mergeCell ref="D723:D726"/>
    <mergeCell ref="E723:E726"/>
    <mergeCell ref="F723:F726"/>
    <mergeCell ref="P723:P726"/>
    <mergeCell ref="A719:A722"/>
    <mergeCell ref="B719:B722"/>
    <mergeCell ref="C719:C722"/>
    <mergeCell ref="D719:D722"/>
    <mergeCell ref="E719:E722"/>
    <mergeCell ref="F719:F722"/>
    <mergeCell ref="A727:A730"/>
    <mergeCell ref="B727:B730"/>
    <mergeCell ref="A743:A746"/>
    <mergeCell ref="B743:B746"/>
    <mergeCell ref="C743:C746"/>
    <mergeCell ref="D743:D746"/>
    <mergeCell ref="E743:E746"/>
    <mergeCell ref="F743:F746"/>
    <mergeCell ref="P743:P746"/>
    <mergeCell ref="A747:A750"/>
    <mergeCell ref="B747:B750"/>
    <mergeCell ref="C747:C750"/>
    <mergeCell ref="D747:D750"/>
    <mergeCell ref="E747:E750"/>
    <mergeCell ref="F747:F750"/>
    <mergeCell ref="P747:P750"/>
    <mergeCell ref="A735:A738"/>
    <mergeCell ref="B735:B738"/>
    <mergeCell ref="C735:C738"/>
    <mergeCell ref="D735:D738"/>
    <mergeCell ref="E735:E738"/>
    <mergeCell ref="F735:F738"/>
    <mergeCell ref="P735:P738"/>
    <mergeCell ref="A739:A742"/>
    <mergeCell ref="B739:B742"/>
    <mergeCell ref="C739:C742"/>
    <mergeCell ref="D739:D742"/>
    <mergeCell ref="E739:E742"/>
    <mergeCell ref="F739:F742"/>
    <mergeCell ref="P739:P742"/>
    <mergeCell ref="D759:D762"/>
    <mergeCell ref="E759:E762"/>
    <mergeCell ref="F759:F762"/>
    <mergeCell ref="P759:P762"/>
    <mergeCell ref="A763:A766"/>
    <mergeCell ref="B763:B766"/>
    <mergeCell ref="C763:C766"/>
    <mergeCell ref="D763:D766"/>
    <mergeCell ref="E763:E766"/>
    <mergeCell ref="F763:F766"/>
    <mergeCell ref="P763:P766"/>
    <mergeCell ref="P751:P754"/>
    <mergeCell ref="A755:A758"/>
    <mergeCell ref="B755:B758"/>
    <mergeCell ref="C755:C758"/>
    <mergeCell ref="D755:D758"/>
    <mergeCell ref="E755:E758"/>
    <mergeCell ref="F755:F758"/>
    <mergeCell ref="P755:P758"/>
    <mergeCell ref="A751:A754"/>
    <mergeCell ref="B751:B754"/>
    <mergeCell ref="C751:C754"/>
    <mergeCell ref="D751:D754"/>
    <mergeCell ref="E751:E754"/>
    <mergeCell ref="F751:F754"/>
    <mergeCell ref="A759:A762"/>
    <mergeCell ref="B759:B762"/>
    <mergeCell ref="C759:C762"/>
    <mergeCell ref="A775:A778"/>
    <mergeCell ref="B775:B778"/>
    <mergeCell ref="C775:C778"/>
    <mergeCell ref="D775:D778"/>
    <mergeCell ref="E775:E778"/>
    <mergeCell ref="F775:F778"/>
    <mergeCell ref="P775:P778"/>
    <mergeCell ref="A779:A782"/>
    <mergeCell ref="B779:B782"/>
    <mergeCell ref="C779:C782"/>
    <mergeCell ref="D779:D782"/>
    <mergeCell ref="E779:E782"/>
    <mergeCell ref="F779:F782"/>
    <mergeCell ref="P779:P782"/>
    <mergeCell ref="A767:A770"/>
    <mergeCell ref="B767:B770"/>
    <mergeCell ref="C767:C770"/>
    <mergeCell ref="D767:D770"/>
    <mergeCell ref="E767:E770"/>
    <mergeCell ref="F767:F770"/>
    <mergeCell ref="P767:P770"/>
    <mergeCell ref="A771:A774"/>
    <mergeCell ref="B771:B774"/>
    <mergeCell ref="C771:C774"/>
    <mergeCell ref="D771:D774"/>
    <mergeCell ref="E771:E774"/>
    <mergeCell ref="F771:F774"/>
    <mergeCell ref="P771:P774"/>
    <mergeCell ref="A791:A794"/>
    <mergeCell ref="B791:B794"/>
    <mergeCell ref="C791:C794"/>
    <mergeCell ref="D791:D794"/>
    <mergeCell ref="E791:E794"/>
    <mergeCell ref="F791:F794"/>
    <mergeCell ref="P791:P794"/>
    <mergeCell ref="A795:A798"/>
    <mergeCell ref="B795:B798"/>
    <mergeCell ref="C795:C798"/>
    <mergeCell ref="D795:D798"/>
    <mergeCell ref="E795:E798"/>
    <mergeCell ref="F795:F798"/>
    <mergeCell ref="P795:P798"/>
    <mergeCell ref="A783:A786"/>
    <mergeCell ref="B783:B786"/>
    <mergeCell ref="C783:C786"/>
    <mergeCell ref="D783:D786"/>
    <mergeCell ref="E783:E786"/>
    <mergeCell ref="F783:F786"/>
    <mergeCell ref="P783:P786"/>
    <mergeCell ref="A787:A790"/>
    <mergeCell ref="B787:B790"/>
    <mergeCell ref="C787:C790"/>
    <mergeCell ref="D787:D790"/>
    <mergeCell ref="E787:E790"/>
    <mergeCell ref="F787:F790"/>
    <mergeCell ref="P787:P790"/>
    <mergeCell ref="A807:A810"/>
    <mergeCell ref="B807:B810"/>
    <mergeCell ref="C807:C810"/>
    <mergeCell ref="D807:D810"/>
    <mergeCell ref="E807:E810"/>
    <mergeCell ref="F807:F810"/>
    <mergeCell ref="P807:P810"/>
    <mergeCell ref="A811:A814"/>
    <mergeCell ref="B811:B814"/>
    <mergeCell ref="C811:C814"/>
    <mergeCell ref="D811:D814"/>
    <mergeCell ref="E811:E814"/>
    <mergeCell ref="F811:F814"/>
    <mergeCell ref="P811:P814"/>
    <mergeCell ref="A799:A802"/>
    <mergeCell ref="B799:B802"/>
    <mergeCell ref="C799:C802"/>
    <mergeCell ref="D799:D802"/>
    <mergeCell ref="E799:E802"/>
    <mergeCell ref="F799:F802"/>
    <mergeCell ref="P799:P802"/>
    <mergeCell ref="A803:A806"/>
    <mergeCell ref="B803:B806"/>
    <mergeCell ref="C803:C806"/>
    <mergeCell ref="D803:D806"/>
    <mergeCell ref="E803:E806"/>
    <mergeCell ref="F803:F806"/>
    <mergeCell ref="P803:P806"/>
    <mergeCell ref="A823:A826"/>
    <mergeCell ref="B823:B826"/>
    <mergeCell ref="C823:C826"/>
    <mergeCell ref="D823:D826"/>
    <mergeCell ref="E823:E826"/>
    <mergeCell ref="F823:F826"/>
    <mergeCell ref="P823:P826"/>
    <mergeCell ref="A827:A830"/>
    <mergeCell ref="B827:B830"/>
    <mergeCell ref="C827:C830"/>
    <mergeCell ref="D827:D830"/>
    <mergeCell ref="E827:E830"/>
    <mergeCell ref="F827:F830"/>
    <mergeCell ref="P827:P830"/>
    <mergeCell ref="A815:A818"/>
    <mergeCell ref="B815:B818"/>
    <mergeCell ref="C815:C818"/>
    <mergeCell ref="D815:D818"/>
    <mergeCell ref="E815:E818"/>
    <mergeCell ref="F815:F818"/>
    <mergeCell ref="P815:P818"/>
    <mergeCell ref="A819:A822"/>
    <mergeCell ref="B819:B822"/>
    <mergeCell ref="C819:C822"/>
    <mergeCell ref="D819:D822"/>
    <mergeCell ref="E819:E822"/>
    <mergeCell ref="F819:F822"/>
    <mergeCell ref="P819:P822"/>
    <mergeCell ref="A80:A88"/>
    <mergeCell ref="B84:P84"/>
    <mergeCell ref="B101:P101"/>
    <mergeCell ref="B102:B105"/>
    <mergeCell ref="C102:C105"/>
    <mergeCell ref="D102:D105"/>
    <mergeCell ref="E102:E105"/>
    <mergeCell ref="F102:F105"/>
    <mergeCell ref="P102:P105"/>
    <mergeCell ref="P225:P228"/>
    <mergeCell ref="P229:P232"/>
    <mergeCell ref="A195:A198"/>
    <mergeCell ref="B195:B198"/>
    <mergeCell ref="C195:C198"/>
    <mergeCell ref="D195:D198"/>
    <mergeCell ref="E195:E198"/>
    <mergeCell ref="F195:F198"/>
    <mergeCell ref="P195:P198"/>
    <mergeCell ref="A199:A207"/>
    <mergeCell ref="B199:B202"/>
    <mergeCell ref="C199:C202"/>
    <mergeCell ref="D199:D202"/>
    <mergeCell ref="E199:E202"/>
    <mergeCell ref="F199:F202"/>
    <mergeCell ref="P199:P202"/>
    <mergeCell ref="B203:P203"/>
    <mergeCell ref="B131:B134"/>
    <mergeCell ref="C131:C134"/>
    <mergeCell ref="D131:D134"/>
    <mergeCell ref="E131:E134"/>
    <mergeCell ref="F131:F134"/>
    <mergeCell ref="P131:P134"/>
    <mergeCell ref="B30:B33"/>
    <mergeCell ref="C30:C33"/>
    <mergeCell ref="D30:D33"/>
    <mergeCell ref="E30:E33"/>
    <mergeCell ref="F30:F33"/>
    <mergeCell ref="P30:P33"/>
    <mergeCell ref="B43:B46"/>
    <mergeCell ref="C43:C46"/>
    <mergeCell ref="D43:D46"/>
    <mergeCell ref="E43:E46"/>
    <mergeCell ref="F43:F46"/>
    <mergeCell ref="P43:P46"/>
    <mergeCell ref="A110:A122"/>
    <mergeCell ref="B119:B122"/>
    <mergeCell ref="C119:C122"/>
    <mergeCell ref="D119:D122"/>
    <mergeCell ref="E119:E122"/>
    <mergeCell ref="F119:F122"/>
    <mergeCell ref="P119:P122"/>
    <mergeCell ref="B106:B109"/>
    <mergeCell ref="C106:C109"/>
    <mergeCell ref="D106:D109"/>
    <mergeCell ref="E106:E109"/>
    <mergeCell ref="F106:F109"/>
    <mergeCell ref="P106:P109"/>
    <mergeCell ref="A97:A109"/>
    <mergeCell ref="A67:A70"/>
    <mergeCell ref="B67:B70"/>
    <mergeCell ref="C67:C70"/>
    <mergeCell ref="D67:D70"/>
    <mergeCell ref="E67:E70"/>
    <mergeCell ref="F67:F70"/>
    <mergeCell ref="A131:A134"/>
    <mergeCell ref="A135:A138"/>
    <mergeCell ref="B135:B138"/>
    <mergeCell ref="C135:C138"/>
    <mergeCell ref="D135:D138"/>
    <mergeCell ref="E135:E138"/>
    <mergeCell ref="F135:F138"/>
    <mergeCell ref="P135:P138"/>
    <mergeCell ref="A517:A520"/>
    <mergeCell ref="B517:B520"/>
    <mergeCell ref="C517:C520"/>
    <mergeCell ref="D517:D520"/>
    <mergeCell ref="E517:E520"/>
    <mergeCell ref="F517:F520"/>
    <mergeCell ref="P517:P520"/>
    <mergeCell ref="B313:B316"/>
    <mergeCell ref="C313:C316"/>
    <mergeCell ref="D313:D316"/>
    <mergeCell ref="E313:E316"/>
    <mergeCell ref="F313:F316"/>
    <mergeCell ref="P313:P316"/>
    <mergeCell ref="P233:P236"/>
    <mergeCell ref="P237:P240"/>
    <mergeCell ref="P241:P244"/>
    <mergeCell ref="P245:P248"/>
    <mergeCell ref="P249:P252"/>
    <mergeCell ref="P253:P256"/>
    <mergeCell ref="P257:P260"/>
    <mergeCell ref="D208:D211"/>
    <mergeCell ref="E208:E211"/>
    <mergeCell ref="P421:P424"/>
    <mergeCell ref="P425:P428"/>
    <mergeCell ref="F521:F524"/>
    <mergeCell ref="P521:P524"/>
    <mergeCell ref="A525:A528"/>
    <mergeCell ref="B525:B528"/>
    <mergeCell ref="C525:C528"/>
    <mergeCell ref="D525:D528"/>
    <mergeCell ref="E525:E528"/>
    <mergeCell ref="F525:F528"/>
    <mergeCell ref="P525:P528"/>
    <mergeCell ref="A529:A532"/>
    <mergeCell ref="B529:B532"/>
    <mergeCell ref="C529:C532"/>
    <mergeCell ref="D529:D532"/>
    <mergeCell ref="E529:E532"/>
    <mergeCell ref="F529:F532"/>
    <mergeCell ref="P529:P532"/>
    <mergeCell ref="B533:B536"/>
    <mergeCell ref="C533:C536"/>
    <mergeCell ref="D533:D536"/>
    <mergeCell ref="E533:E536"/>
    <mergeCell ref="F533:F536"/>
    <mergeCell ref="P533:P536"/>
    <mergeCell ref="A533:A536"/>
    <mergeCell ref="A537:A540"/>
    <mergeCell ref="B537:B540"/>
    <mergeCell ref="C537:C540"/>
    <mergeCell ref="D537:D540"/>
    <mergeCell ref="E537:E540"/>
    <mergeCell ref="F537:F540"/>
    <mergeCell ref="P537:P540"/>
    <mergeCell ref="A541:A544"/>
    <mergeCell ref="B541:B544"/>
    <mergeCell ref="C541:C544"/>
    <mergeCell ref="D541:D544"/>
    <mergeCell ref="E541:E544"/>
    <mergeCell ref="F541:F544"/>
    <mergeCell ref="P541:P544"/>
    <mergeCell ref="A545:A548"/>
    <mergeCell ref="B545:B548"/>
    <mergeCell ref="C545:C548"/>
    <mergeCell ref="D545:D548"/>
    <mergeCell ref="E545:E548"/>
    <mergeCell ref="F545:F548"/>
    <mergeCell ref="P545:P548"/>
    <mergeCell ref="A549:A552"/>
    <mergeCell ref="B549:B552"/>
    <mergeCell ref="C549:C552"/>
    <mergeCell ref="D549:D552"/>
    <mergeCell ref="E549:E552"/>
    <mergeCell ref="F549:F552"/>
    <mergeCell ref="P549:P552"/>
    <mergeCell ref="A553:A556"/>
    <mergeCell ref="B553:B556"/>
    <mergeCell ref="C553:C556"/>
    <mergeCell ref="D553:D556"/>
    <mergeCell ref="E553:E556"/>
    <mergeCell ref="F553:F556"/>
    <mergeCell ref="P553:P556"/>
    <mergeCell ref="A557:A560"/>
    <mergeCell ref="B557:B560"/>
    <mergeCell ref="C557:C560"/>
    <mergeCell ref="D557:D560"/>
    <mergeCell ref="E557:E560"/>
    <mergeCell ref="F557:F560"/>
    <mergeCell ref="P557:P560"/>
    <mergeCell ref="A561:A564"/>
    <mergeCell ref="B561:B564"/>
    <mergeCell ref="C561:C564"/>
    <mergeCell ref="D561:D564"/>
    <mergeCell ref="E561:E564"/>
    <mergeCell ref="F561:F564"/>
    <mergeCell ref="P561:P564"/>
    <mergeCell ref="A565:A568"/>
    <mergeCell ref="B565:B568"/>
    <mergeCell ref="C565:C568"/>
    <mergeCell ref="D565:D568"/>
    <mergeCell ref="E565:E568"/>
    <mergeCell ref="F565:F568"/>
    <mergeCell ref="P565:P568"/>
    <mergeCell ref="A569:A572"/>
    <mergeCell ref="B569:B572"/>
    <mergeCell ref="C569:C572"/>
    <mergeCell ref="D569:D572"/>
    <mergeCell ref="E569:E572"/>
    <mergeCell ref="F569:F572"/>
    <mergeCell ref="P569:P572"/>
    <mergeCell ref="A597:A600"/>
    <mergeCell ref="B597:B600"/>
    <mergeCell ref="C597:C600"/>
    <mergeCell ref="D597:D600"/>
    <mergeCell ref="E597:E600"/>
    <mergeCell ref="F597:F600"/>
    <mergeCell ref="P597:P600"/>
    <mergeCell ref="A573:A576"/>
    <mergeCell ref="B573:B576"/>
    <mergeCell ref="C573:C576"/>
    <mergeCell ref="D573:D576"/>
    <mergeCell ref="E573:E576"/>
    <mergeCell ref="F573:F576"/>
    <mergeCell ref="P573:P576"/>
    <mergeCell ref="A577:A580"/>
    <mergeCell ref="B577:B580"/>
    <mergeCell ref="C577:C580"/>
    <mergeCell ref="D577:D580"/>
    <mergeCell ref="E577:E580"/>
    <mergeCell ref="F577:F580"/>
    <mergeCell ref="P577:P580"/>
    <mergeCell ref="A581:A584"/>
    <mergeCell ref="B581:B584"/>
    <mergeCell ref="C581:C584"/>
    <mergeCell ref="D581:D584"/>
    <mergeCell ref="E581:E584"/>
    <mergeCell ref="F581:F584"/>
    <mergeCell ref="P581:P584"/>
    <mergeCell ref="D609:D612"/>
    <mergeCell ref="E609:E612"/>
    <mergeCell ref="F609:F612"/>
    <mergeCell ref="P609:P612"/>
    <mergeCell ref="A613:A616"/>
    <mergeCell ref="B613:B616"/>
    <mergeCell ref="C613:C616"/>
    <mergeCell ref="A585:A588"/>
    <mergeCell ref="B585:B588"/>
    <mergeCell ref="C585:C588"/>
    <mergeCell ref="D585:D588"/>
    <mergeCell ref="E585:E588"/>
    <mergeCell ref="F585:F588"/>
    <mergeCell ref="P585:P588"/>
    <mergeCell ref="A589:A592"/>
    <mergeCell ref="B589:B592"/>
    <mergeCell ref="C589:C592"/>
    <mergeCell ref="D589:D592"/>
    <mergeCell ref="E589:E592"/>
    <mergeCell ref="F589:F592"/>
    <mergeCell ref="P589:P592"/>
    <mergeCell ref="D613:D616"/>
    <mergeCell ref="E613:E616"/>
    <mergeCell ref="F613:F616"/>
    <mergeCell ref="P613:P616"/>
    <mergeCell ref="A593:A596"/>
    <mergeCell ref="B593:B596"/>
    <mergeCell ref="C593:C596"/>
    <mergeCell ref="D593:D596"/>
    <mergeCell ref="E593:E596"/>
    <mergeCell ref="F593:F596"/>
    <mergeCell ref="P593:P596"/>
    <mergeCell ref="A601:A604"/>
    <mergeCell ref="B601:B604"/>
    <mergeCell ref="C601:C604"/>
    <mergeCell ref="D601:D604"/>
    <mergeCell ref="E601:E604"/>
    <mergeCell ref="F601:F604"/>
    <mergeCell ref="P601:P604"/>
    <mergeCell ref="A625:A628"/>
    <mergeCell ref="B625:B628"/>
    <mergeCell ref="C625:C628"/>
    <mergeCell ref="D625:D628"/>
    <mergeCell ref="E625:E628"/>
    <mergeCell ref="F625:F628"/>
    <mergeCell ref="P625:P628"/>
    <mergeCell ref="A629:A632"/>
    <mergeCell ref="B629:B632"/>
    <mergeCell ref="C629:C632"/>
    <mergeCell ref="D629:D632"/>
    <mergeCell ref="E629:E632"/>
    <mergeCell ref="F629:F632"/>
    <mergeCell ref="P629:P632"/>
    <mergeCell ref="C621:C624"/>
    <mergeCell ref="A605:A608"/>
    <mergeCell ref="B605:B608"/>
    <mergeCell ref="C605:C608"/>
    <mergeCell ref="D605:D608"/>
    <mergeCell ref="E605:E608"/>
    <mergeCell ref="F605:F608"/>
    <mergeCell ref="P605:P608"/>
    <mergeCell ref="A609:A612"/>
    <mergeCell ref="B609:B612"/>
    <mergeCell ref="C609:C612"/>
  </mergeCells>
  <pageMargins left="0.70866141732283472" right="0.70866141732283472" top="0.74803149606299213" bottom="0.74803149606299213" header="0.31496062992125984" footer="0.31496062992125984"/>
  <pageSetup paperSize="9" scale="53" fitToHeight="35" orientation="landscape" r:id="rId1"/>
  <rowBreaks count="22" manualBreakCount="22">
    <brk id="41" max="16383" man="1"/>
    <brk id="74" max="16383" man="1"/>
    <brk id="100" max="16383" man="1"/>
    <brk id="130" max="16383" man="1"/>
    <brk id="159" max="16383" man="1"/>
    <brk id="190" max="16383" man="1"/>
    <brk id="216" max="16383" man="1"/>
    <brk id="260" max="15" man="1"/>
    <brk id="312" max="16383" man="1"/>
    <brk id="356" max="16383" man="1"/>
    <brk id="400" max="15" man="1"/>
    <brk id="448" max="16383" man="1"/>
    <brk id="488" max="16383" man="1"/>
    <brk id="528" max="16383" man="1"/>
    <brk id="596" max="16383" man="1"/>
    <brk id="632" max="16383" man="1"/>
    <brk id="662" max="16383" man="1"/>
    <brk id="694" max="15" man="1"/>
    <brk id="730" max="16383" man="1"/>
    <brk id="766" max="16383" man="1"/>
    <brk id="802" max="15" man="1"/>
    <brk id="8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U405"/>
  <sheetViews>
    <sheetView zoomScaleNormal="100" zoomScaleSheetLayoutView="85" workbookViewId="0">
      <selection activeCell="A5" sqref="A5:P5"/>
    </sheetView>
  </sheetViews>
  <sheetFormatPr defaultColWidth="9.140625" defaultRowHeight="15"/>
  <cols>
    <col min="1" max="1" width="7.140625" style="397" customWidth="1"/>
    <col min="2" max="2" width="34" style="5" customWidth="1"/>
    <col min="3" max="3" width="24.85546875" style="5" customWidth="1"/>
    <col min="4" max="4" width="17" style="5" customWidth="1"/>
    <col min="5" max="5" width="16.28515625" style="5" customWidth="1"/>
    <col min="6" max="6" width="24.28515625" style="5" customWidth="1"/>
    <col min="7" max="7" width="8.7109375" style="22" customWidth="1"/>
    <col min="8" max="8" width="15" style="5" customWidth="1"/>
    <col min="9" max="9" width="11.7109375" style="5" customWidth="1"/>
    <col min="10" max="10" width="11.42578125" style="5" customWidth="1"/>
    <col min="11" max="11" width="13.5703125" style="5" customWidth="1"/>
    <col min="12" max="12" width="9.5703125" style="5" customWidth="1"/>
    <col min="13" max="13" width="10" style="5" customWidth="1"/>
    <col min="14" max="14" width="10.140625" style="5" customWidth="1"/>
    <col min="15" max="15" width="10.7109375" style="5" customWidth="1"/>
    <col min="16" max="16" width="30.42578125" style="5" customWidth="1"/>
    <col min="17" max="16384" width="9.140625" style="5"/>
  </cols>
  <sheetData>
    <row r="1" spans="1:21" ht="17.25" customHeight="1">
      <c r="C1" s="536"/>
      <c r="M1" s="1480" t="s">
        <v>456</v>
      </c>
      <c r="N1" s="1480"/>
      <c r="O1" s="1480"/>
      <c r="P1" s="1480"/>
    </row>
    <row r="2" spans="1:21" ht="14.25" customHeight="1">
      <c r="C2" s="536"/>
      <c r="M2" s="1480" t="s">
        <v>0</v>
      </c>
      <c r="N2" s="1480"/>
      <c r="O2" s="1480"/>
      <c r="P2" s="1480"/>
    </row>
    <row r="3" spans="1:21" ht="12" customHeight="1">
      <c r="M3" s="1480" t="s">
        <v>1</v>
      </c>
      <c r="N3" s="1480"/>
      <c r="O3" s="1480"/>
      <c r="P3" s="1480"/>
    </row>
    <row r="4" spans="1:21" ht="13.5" customHeight="1">
      <c r="M4" s="1481" t="s">
        <v>233</v>
      </c>
      <c r="N4" s="1482"/>
      <c r="O4" s="1482"/>
      <c r="P4" s="1482"/>
    </row>
    <row r="5" spans="1:21" ht="24.75" customHeight="1">
      <c r="A5" s="1383" t="s">
        <v>457</v>
      </c>
      <c r="B5" s="1383"/>
      <c r="C5" s="1383"/>
      <c r="D5" s="1383"/>
      <c r="E5" s="1383"/>
      <c r="F5" s="1383"/>
      <c r="G5" s="1383"/>
      <c r="H5" s="1383"/>
      <c r="I5" s="1383"/>
      <c r="J5" s="1383"/>
      <c r="K5" s="1383"/>
      <c r="L5" s="1383"/>
      <c r="M5" s="1383"/>
      <c r="N5" s="1383"/>
      <c r="O5" s="1383"/>
      <c r="P5" s="1383"/>
    </row>
    <row r="6" spans="1:21" ht="19.5" customHeight="1">
      <c r="A6" s="1383" t="s">
        <v>101</v>
      </c>
      <c r="B6" s="1383"/>
      <c r="C6" s="1383"/>
      <c r="D6" s="1383"/>
      <c r="E6" s="1383"/>
      <c r="F6" s="1383"/>
      <c r="G6" s="1383"/>
      <c r="H6" s="1383"/>
      <c r="I6" s="1383"/>
      <c r="J6" s="1383"/>
      <c r="K6" s="1383"/>
      <c r="L6" s="1383"/>
      <c r="M6" s="1383"/>
      <c r="N6" s="1383"/>
      <c r="O6" s="1383"/>
      <c r="P6" s="1383"/>
    </row>
    <row r="7" spans="1:21" ht="17.25" customHeight="1">
      <c r="A7" s="1385" t="s">
        <v>1207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</row>
    <row r="8" spans="1:21" ht="15.75" thickBot="1">
      <c r="A8" s="399"/>
      <c r="B8" s="6"/>
      <c r="C8" s="6"/>
      <c r="D8" s="6"/>
      <c r="E8" s="6"/>
      <c r="F8" s="6"/>
      <c r="G8" s="23"/>
      <c r="H8" s="6"/>
      <c r="I8" s="6"/>
      <c r="J8" s="6"/>
      <c r="K8" s="6"/>
      <c r="L8" s="6"/>
      <c r="M8" s="6"/>
      <c r="N8" s="6"/>
      <c r="O8" s="6"/>
      <c r="P8" s="6"/>
    </row>
    <row r="9" spans="1:21" s="38" customFormat="1" ht="21.75" customHeight="1" thickBot="1">
      <c r="A9" s="1411" t="s">
        <v>2</v>
      </c>
      <c r="B9" s="1412" t="s">
        <v>3</v>
      </c>
      <c r="C9" s="1386" t="s">
        <v>85</v>
      </c>
      <c r="D9" s="1417" t="s">
        <v>197</v>
      </c>
      <c r="E9" s="1417"/>
      <c r="F9" s="1417"/>
      <c r="G9" s="1417"/>
      <c r="H9" s="1417"/>
      <c r="I9" s="1417"/>
      <c r="J9" s="1417"/>
      <c r="K9" s="1417"/>
      <c r="L9" s="1417"/>
      <c r="M9" s="1417"/>
      <c r="N9" s="1483"/>
      <c r="O9" s="1484"/>
      <c r="P9" s="1386" t="s">
        <v>1208</v>
      </c>
    </row>
    <row r="10" spans="1:21" s="38" customFormat="1" ht="46.5" customHeight="1" thickBot="1">
      <c r="A10" s="1354"/>
      <c r="B10" s="1413"/>
      <c r="C10" s="1387"/>
      <c r="D10" s="1420" t="s">
        <v>459</v>
      </c>
      <c r="E10" s="1188" t="s">
        <v>458</v>
      </c>
      <c r="F10" s="1274" t="s">
        <v>196</v>
      </c>
      <c r="G10" s="1416" t="s">
        <v>7</v>
      </c>
      <c r="H10" s="1417"/>
      <c r="I10" s="1417"/>
      <c r="J10" s="1417"/>
      <c r="K10" s="1421"/>
      <c r="L10" s="1416" t="s">
        <v>8</v>
      </c>
      <c r="M10" s="1421"/>
      <c r="N10" s="1416" t="s">
        <v>9</v>
      </c>
      <c r="O10" s="1421"/>
      <c r="P10" s="1387"/>
      <c r="S10" s="119"/>
      <c r="T10" s="119"/>
      <c r="U10" s="119"/>
    </row>
    <row r="11" spans="1:21" s="38" customFormat="1" ht="51" customHeight="1" thickBot="1">
      <c r="A11" s="1205"/>
      <c r="B11" s="1301"/>
      <c r="C11" s="1302"/>
      <c r="D11" s="1270"/>
      <c r="E11" s="1271"/>
      <c r="F11" s="1272"/>
      <c r="G11" s="925" t="s">
        <v>10</v>
      </c>
      <c r="H11" s="398" t="s">
        <v>11</v>
      </c>
      <c r="I11" s="277" t="s">
        <v>12</v>
      </c>
      <c r="J11" s="920" t="s">
        <v>13</v>
      </c>
      <c r="K11" s="922" t="s">
        <v>14</v>
      </c>
      <c r="L11" s="919" t="s">
        <v>15</v>
      </c>
      <c r="M11" s="921" t="s">
        <v>16</v>
      </c>
      <c r="N11" s="919" t="s">
        <v>17</v>
      </c>
      <c r="O11" s="921" t="s">
        <v>18</v>
      </c>
      <c r="P11" s="1302"/>
      <c r="S11" s="119"/>
      <c r="T11" s="119"/>
      <c r="U11" s="119"/>
    </row>
    <row r="12" spans="1:21" s="38" customFormat="1" ht="13.5" thickBot="1">
      <c r="A12" s="930">
        <v>1</v>
      </c>
      <c r="B12" s="7">
        <v>2</v>
      </c>
      <c r="C12" s="8">
        <v>3</v>
      </c>
      <c r="D12" s="62">
        <v>4</v>
      </c>
      <c r="E12" s="7">
        <v>5</v>
      </c>
      <c r="F12" s="402">
        <v>6</v>
      </c>
      <c r="G12" s="929">
        <v>7</v>
      </c>
      <c r="H12" s="924">
        <v>8</v>
      </c>
      <c r="I12" s="278">
        <v>9</v>
      </c>
      <c r="J12" s="62">
        <v>10</v>
      </c>
      <c r="K12" s="8">
        <v>11</v>
      </c>
      <c r="L12" s="923">
        <v>12</v>
      </c>
      <c r="M12" s="8">
        <v>13</v>
      </c>
      <c r="N12" s="278">
        <v>14</v>
      </c>
      <c r="O12" s="8">
        <v>15</v>
      </c>
      <c r="P12" s="8">
        <v>16</v>
      </c>
    </row>
    <row r="13" spans="1:21" s="38" customFormat="1" ht="28.5" customHeight="1">
      <c r="A13" s="1398" t="s">
        <v>86</v>
      </c>
      <c r="B13" s="1399"/>
      <c r="C13" s="1488" t="s">
        <v>234</v>
      </c>
      <c r="D13" s="1402" t="s">
        <v>19</v>
      </c>
      <c r="E13" s="1403" t="s">
        <v>19</v>
      </c>
      <c r="F13" s="1404" t="s">
        <v>19</v>
      </c>
      <c r="G13" s="519" t="s">
        <v>20</v>
      </c>
      <c r="H13" s="574">
        <f>SUM(H14:H16)</f>
        <v>171762.6</v>
      </c>
      <c r="I13" s="279">
        <f>SUM(I14:I16)</f>
        <v>112627.70000000001</v>
      </c>
      <c r="J13" s="63">
        <f>SUM(J14:J16)</f>
        <v>112627.70000000001</v>
      </c>
      <c r="K13" s="9">
        <f>SUM(K14:K16)</f>
        <v>105613.1</v>
      </c>
      <c r="L13" s="279">
        <f>J13/H13*100</f>
        <v>65.571725160192045</v>
      </c>
      <c r="M13" s="575">
        <f>J13-H13</f>
        <v>-59134.899999999994</v>
      </c>
      <c r="N13" s="279">
        <f>K13/H13*100</f>
        <v>61.487832624797242</v>
      </c>
      <c r="O13" s="575">
        <f>K13-H13</f>
        <v>-66149.5</v>
      </c>
      <c r="P13" s="1388"/>
    </row>
    <row r="14" spans="1:21" s="38" customFormat="1" ht="21" customHeight="1">
      <c r="A14" s="1398"/>
      <c r="B14" s="1399"/>
      <c r="C14" s="1400"/>
      <c r="D14" s="1402"/>
      <c r="E14" s="1403"/>
      <c r="F14" s="1404"/>
      <c r="G14" s="520" t="s">
        <v>21</v>
      </c>
      <c r="H14" s="540">
        <f t="shared" ref="H14:K16" si="0">H18+H125+H248+H331+H347+H383</f>
        <v>76259.7</v>
      </c>
      <c r="I14" s="26">
        <f t="shared" si="0"/>
        <v>57675.200000000004</v>
      </c>
      <c r="J14" s="50">
        <f t="shared" si="0"/>
        <v>57675.200000000004</v>
      </c>
      <c r="K14" s="10">
        <f t="shared" si="0"/>
        <v>56724.100000000006</v>
      </c>
      <c r="L14" s="26">
        <f>J14/H14*100</f>
        <v>75.629985431361519</v>
      </c>
      <c r="M14" s="27">
        <f t="shared" ref="M14:M268" si="1">J14-H14</f>
        <v>-18584.499999999993</v>
      </c>
      <c r="N14" s="26">
        <f>K14/H14*100</f>
        <v>74.382799827431796</v>
      </c>
      <c r="O14" s="27">
        <f t="shared" ref="O14:O268" si="2">K14-H14</f>
        <v>-19535.599999999991</v>
      </c>
      <c r="P14" s="1388"/>
    </row>
    <row r="15" spans="1:21" s="38" customFormat="1" ht="21" customHeight="1">
      <c r="A15" s="1398"/>
      <c r="B15" s="1399"/>
      <c r="C15" s="1400"/>
      <c r="D15" s="1402"/>
      <c r="E15" s="1403"/>
      <c r="F15" s="1404"/>
      <c r="G15" s="520" t="s">
        <v>22</v>
      </c>
      <c r="H15" s="540">
        <f t="shared" si="0"/>
        <v>95502.900000000009</v>
      </c>
      <c r="I15" s="26">
        <f t="shared" si="0"/>
        <v>54952.5</v>
      </c>
      <c r="J15" s="50">
        <f t="shared" si="0"/>
        <v>54952.5</v>
      </c>
      <c r="K15" s="10">
        <f t="shared" si="0"/>
        <v>48889</v>
      </c>
      <c r="L15" s="26">
        <f>J15/H15*100</f>
        <v>57.540137524619659</v>
      </c>
      <c r="M15" s="27">
        <f t="shared" si="1"/>
        <v>-40550.400000000009</v>
      </c>
      <c r="N15" s="26">
        <f>K15/H15*100</f>
        <v>51.191115662456319</v>
      </c>
      <c r="O15" s="27">
        <f t="shared" si="2"/>
        <v>-46613.900000000009</v>
      </c>
      <c r="P15" s="1388"/>
      <c r="Q15" s="531"/>
      <c r="R15" s="531"/>
      <c r="S15" s="531"/>
    </row>
    <row r="16" spans="1:21" s="38" customFormat="1" ht="21" customHeight="1" thickBot="1">
      <c r="A16" s="1398"/>
      <c r="B16" s="1399"/>
      <c r="C16" s="1401"/>
      <c r="D16" s="1402"/>
      <c r="E16" s="1403"/>
      <c r="F16" s="1404"/>
      <c r="G16" s="521" t="s">
        <v>23</v>
      </c>
      <c r="H16" s="589">
        <f t="shared" si="0"/>
        <v>0</v>
      </c>
      <c r="I16" s="587">
        <f t="shared" si="0"/>
        <v>0</v>
      </c>
      <c r="J16" s="64">
        <f t="shared" si="0"/>
        <v>0</v>
      </c>
      <c r="K16" s="11">
        <f t="shared" si="0"/>
        <v>0</v>
      </c>
      <c r="L16" s="587">
        <v>0</v>
      </c>
      <c r="M16" s="588">
        <f t="shared" si="1"/>
        <v>0</v>
      </c>
      <c r="N16" s="587">
        <v>0</v>
      </c>
      <c r="O16" s="588">
        <f t="shared" si="2"/>
        <v>0</v>
      </c>
      <c r="P16" s="1388"/>
      <c r="Q16" s="531"/>
      <c r="R16" s="531"/>
      <c r="S16" s="531"/>
    </row>
    <row r="17" spans="1:16" s="38" customFormat="1" ht="29.25" customHeight="1">
      <c r="A17" s="1309" t="s">
        <v>24</v>
      </c>
      <c r="B17" s="1311" t="s">
        <v>235</v>
      </c>
      <c r="C17" s="1455" t="s">
        <v>236</v>
      </c>
      <c r="D17" s="1489" t="s">
        <v>19</v>
      </c>
      <c r="E17" s="1491" t="s">
        <v>19</v>
      </c>
      <c r="F17" s="1493" t="s">
        <v>19</v>
      </c>
      <c r="G17" s="58" t="s">
        <v>20</v>
      </c>
      <c r="H17" s="543">
        <f>SUM(H18:H20)</f>
        <v>96039.799999999988</v>
      </c>
      <c r="I17" s="33">
        <f>SUM(I18:I20)</f>
        <v>55424.2</v>
      </c>
      <c r="J17" s="51">
        <f>SUM(J18:J20)</f>
        <v>55424.2</v>
      </c>
      <c r="K17" s="28">
        <f>SUM(K18:K20)</f>
        <v>48842.5</v>
      </c>
      <c r="L17" s="544">
        <f>J17/H17*100</f>
        <v>57.70961622160813</v>
      </c>
      <c r="M17" s="576">
        <f t="shared" si="1"/>
        <v>-40615.599999999991</v>
      </c>
      <c r="N17" s="33">
        <f>K17/H17*100</f>
        <v>50.856519901124329</v>
      </c>
      <c r="O17" s="28">
        <f t="shared" si="2"/>
        <v>-47197.299999999988</v>
      </c>
      <c r="P17" s="1450"/>
    </row>
    <row r="18" spans="1:16" s="38" customFormat="1" ht="21" customHeight="1">
      <c r="A18" s="1310"/>
      <c r="B18" s="1312"/>
      <c r="C18" s="1456"/>
      <c r="D18" s="1490"/>
      <c r="E18" s="1492"/>
      <c r="F18" s="1494"/>
      <c r="G18" s="927" t="s">
        <v>21</v>
      </c>
      <c r="H18" s="545">
        <f t="shared" ref="H18:K20" si="3">H22+H93</f>
        <v>42589.299999999996</v>
      </c>
      <c r="I18" s="30">
        <f t="shared" si="3"/>
        <v>32011</v>
      </c>
      <c r="J18" s="52">
        <f t="shared" si="3"/>
        <v>32011</v>
      </c>
      <c r="K18" s="29">
        <f t="shared" si="3"/>
        <v>31492.800000000003</v>
      </c>
      <c r="L18" s="546">
        <f>J18/H18*100</f>
        <v>75.162071224462494</v>
      </c>
      <c r="M18" s="577">
        <f t="shared" si="1"/>
        <v>-10578.299999999996</v>
      </c>
      <c r="N18" s="30">
        <f>K18/H18*100</f>
        <v>73.945333687099819</v>
      </c>
      <c r="O18" s="29">
        <f t="shared" si="2"/>
        <v>-11096.499999999993</v>
      </c>
      <c r="P18" s="1451"/>
    </row>
    <row r="19" spans="1:16" s="38" customFormat="1" ht="21" customHeight="1">
      <c r="A19" s="1310"/>
      <c r="B19" s="1312"/>
      <c r="C19" s="1456"/>
      <c r="D19" s="1490"/>
      <c r="E19" s="1492"/>
      <c r="F19" s="1494"/>
      <c r="G19" s="927" t="s">
        <v>22</v>
      </c>
      <c r="H19" s="545">
        <f t="shared" si="3"/>
        <v>53450.5</v>
      </c>
      <c r="I19" s="30">
        <f t="shared" si="3"/>
        <v>23413.199999999997</v>
      </c>
      <c r="J19" s="52">
        <f t="shared" si="3"/>
        <v>23413.199999999997</v>
      </c>
      <c r="K19" s="29">
        <f t="shared" si="3"/>
        <v>17349.699999999997</v>
      </c>
      <c r="L19" s="546">
        <f>J19/H19*100</f>
        <v>43.803519143880784</v>
      </c>
      <c r="M19" s="577">
        <f t="shared" si="1"/>
        <v>-30037.300000000003</v>
      </c>
      <c r="N19" s="30">
        <f>K19/H19*100</f>
        <v>32.459378303289952</v>
      </c>
      <c r="O19" s="29">
        <f t="shared" si="2"/>
        <v>-36100.800000000003</v>
      </c>
      <c r="P19" s="1451"/>
    </row>
    <row r="20" spans="1:16" s="38" customFormat="1" ht="21" customHeight="1">
      <c r="A20" s="1310"/>
      <c r="B20" s="1312"/>
      <c r="C20" s="1456"/>
      <c r="D20" s="1490"/>
      <c r="E20" s="1492"/>
      <c r="F20" s="1494"/>
      <c r="G20" s="927" t="s">
        <v>23</v>
      </c>
      <c r="H20" s="547">
        <f t="shared" si="3"/>
        <v>0</v>
      </c>
      <c r="I20" s="430">
        <f t="shared" si="3"/>
        <v>0</v>
      </c>
      <c r="J20" s="548">
        <f t="shared" si="3"/>
        <v>0</v>
      </c>
      <c r="K20" s="431">
        <f t="shared" si="3"/>
        <v>0</v>
      </c>
      <c r="L20" s="549">
        <v>0</v>
      </c>
      <c r="M20" s="590">
        <f t="shared" si="1"/>
        <v>0</v>
      </c>
      <c r="N20" s="491">
        <v>0</v>
      </c>
      <c r="O20" s="44">
        <f t="shared" si="2"/>
        <v>0</v>
      </c>
      <c r="P20" s="1451"/>
    </row>
    <row r="21" spans="1:16" s="38" customFormat="1" ht="30" customHeight="1">
      <c r="A21" s="1249" t="s">
        <v>26</v>
      </c>
      <c r="B21" s="1250" t="s">
        <v>651</v>
      </c>
      <c r="C21" s="1464" t="s">
        <v>19</v>
      </c>
      <c r="D21" s="1479" t="s">
        <v>19</v>
      </c>
      <c r="E21" s="1341" t="s">
        <v>19</v>
      </c>
      <c r="F21" s="1251" t="s">
        <v>19</v>
      </c>
      <c r="G21" s="59" t="s">
        <v>20</v>
      </c>
      <c r="H21" s="367">
        <f>SUM(H22:H24)</f>
        <v>96039.799999999988</v>
      </c>
      <c r="I21" s="271">
        <f>SUM(I22:I24)</f>
        <v>55424.2</v>
      </c>
      <c r="J21" s="53">
        <f>SUM(J22:J24)</f>
        <v>55424.2</v>
      </c>
      <c r="K21" s="31">
        <f>SUM(K22:K24)</f>
        <v>48842.5</v>
      </c>
      <c r="L21" s="550">
        <f>J21/H21*100</f>
        <v>57.70961622160813</v>
      </c>
      <c r="M21" s="578">
        <f t="shared" si="1"/>
        <v>-40615.599999999991</v>
      </c>
      <c r="N21" s="41">
        <f>K21/H21*100</f>
        <v>50.856519901124329</v>
      </c>
      <c r="O21" s="42">
        <f t="shared" si="2"/>
        <v>-47197.299999999988</v>
      </c>
      <c r="P21" s="1387"/>
    </row>
    <row r="22" spans="1:16" s="38" customFormat="1" ht="21" customHeight="1">
      <c r="A22" s="1249"/>
      <c r="B22" s="1424"/>
      <c r="C22" s="1464"/>
      <c r="D22" s="1479"/>
      <c r="E22" s="1341"/>
      <c r="F22" s="1251"/>
      <c r="G22" s="926" t="s">
        <v>21</v>
      </c>
      <c r="H22" s="272">
        <f>H26+H93+H101+H109+H117</f>
        <v>42589.299999999996</v>
      </c>
      <c r="I22" s="353">
        <f>I26+I93+I101+I109+I117</f>
        <v>32011</v>
      </c>
      <c r="J22" s="4">
        <f>J26+J93+J101+J109+J117</f>
        <v>32011</v>
      </c>
      <c r="K22" s="54">
        <f>K26+K93+K101+K109+K117</f>
        <v>31492.800000000003</v>
      </c>
      <c r="L22" s="552">
        <f>J22/H22*100</f>
        <v>75.162071224462494</v>
      </c>
      <c r="M22" s="565">
        <f t="shared" si="1"/>
        <v>-10578.299999999996</v>
      </c>
      <c r="N22" s="32">
        <f>K22/H22*100</f>
        <v>73.945333687099819</v>
      </c>
      <c r="O22" s="36">
        <f t="shared" si="2"/>
        <v>-11096.499999999993</v>
      </c>
      <c r="P22" s="1387"/>
    </row>
    <row r="23" spans="1:16" s="38" customFormat="1" ht="21" customHeight="1">
      <c r="A23" s="1249"/>
      <c r="B23" s="1424"/>
      <c r="C23" s="1464"/>
      <c r="D23" s="1479"/>
      <c r="E23" s="1341"/>
      <c r="F23" s="1251"/>
      <c r="G23" s="926" t="s">
        <v>22</v>
      </c>
      <c r="H23" s="272">
        <f t="shared" ref="H23:I24" si="4">H27+H94+H102+H110+H118</f>
        <v>53450.5</v>
      </c>
      <c r="I23" s="353">
        <f t="shared" si="4"/>
        <v>23413.199999999997</v>
      </c>
      <c r="J23" s="4">
        <f t="shared" ref="J23:K23" si="5">J27+J94+J102+J110+J118</f>
        <v>23413.199999999997</v>
      </c>
      <c r="K23" s="54">
        <f t="shared" si="5"/>
        <v>17349.699999999997</v>
      </c>
      <c r="L23" s="552">
        <f>J23/H23*100</f>
        <v>43.803519143880784</v>
      </c>
      <c r="M23" s="565">
        <f t="shared" si="1"/>
        <v>-30037.300000000003</v>
      </c>
      <c r="N23" s="32">
        <f>K23/H23*100</f>
        <v>32.459378303289952</v>
      </c>
      <c r="O23" s="36">
        <f t="shared" si="2"/>
        <v>-36100.800000000003</v>
      </c>
      <c r="P23" s="1387"/>
    </row>
    <row r="24" spans="1:16" s="38" customFormat="1" ht="21" customHeight="1">
      <c r="A24" s="1249"/>
      <c r="B24" s="1424"/>
      <c r="C24" s="1464"/>
      <c r="D24" s="1479"/>
      <c r="E24" s="1341"/>
      <c r="F24" s="1251"/>
      <c r="G24" s="926" t="s">
        <v>23</v>
      </c>
      <c r="H24" s="267">
        <f t="shared" si="4"/>
        <v>0</v>
      </c>
      <c r="I24" s="355">
        <f t="shared" si="4"/>
        <v>0</v>
      </c>
      <c r="J24" s="16">
        <f t="shared" ref="J24:K24" si="6">J28+J95+J103+J111+J119</f>
        <v>0</v>
      </c>
      <c r="K24" s="67">
        <f t="shared" si="6"/>
        <v>0</v>
      </c>
      <c r="L24" s="555">
        <v>0</v>
      </c>
      <c r="M24" s="591">
        <f t="shared" si="1"/>
        <v>0</v>
      </c>
      <c r="N24" s="592">
        <v>0</v>
      </c>
      <c r="O24" s="46">
        <f t="shared" si="2"/>
        <v>0</v>
      </c>
      <c r="P24" s="1387"/>
    </row>
    <row r="25" spans="1:16" s="38" customFormat="1" ht="30.75" customHeight="1">
      <c r="A25" s="1205" t="s">
        <v>27</v>
      </c>
      <c r="B25" s="1436" t="s">
        <v>652</v>
      </c>
      <c r="C25" s="1387" t="s">
        <v>19</v>
      </c>
      <c r="D25" s="1448" t="s">
        <v>19</v>
      </c>
      <c r="E25" s="1334" t="s">
        <v>19</v>
      </c>
      <c r="F25" s="1230" t="s">
        <v>19</v>
      </c>
      <c r="G25" s="59" t="s">
        <v>20</v>
      </c>
      <c r="H25" s="367">
        <f>SUM(H26:H28)</f>
        <v>63126.5</v>
      </c>
      <c r="I25" s="779">
        <f>SUM(I26:I28)</f>
        <v>48859.7</v>
      </c>
      <c r="J25" s="3">
        <f>SUM(J26:J28)</f>
        <v>48859.7</v>
      </c>
      <c r="K25" s="31">
        <f>SUM(K26:K28)</f>
        <v>48842.5</v>
      </c>
      <c r="L25" s="550">
        <f>J25/H25*100</f>
        <v>77.399665750516817</v>
      </c>
      <c r="M25" s="578">
        <f t="shared" si="1"/>
        <v>-14266.800000000003</v>
      </c>
      <c r="N25" s="41">
        <f>K25/H25*100</f>
        <v>77.372418873214897</v>
      </c>
      <c r="O25" s="42">
        <f t="shared" si="2"/>
        <v>-14284</v>
      </c>
      <c r="P25" s="1387"/>
    </row>
    <row r="26" spans="1:16" s="38" customFormat="1" ht="21" customHeight="1">
      <c r="A26" s="1195"/>
      <c r="B26" s="1229"/>
      <c r="C26" s="1387"/>
      <c r="D26" s="1448"/>
      <c r="E26" s="1334"/>
      <c r="F26" s="1230"/>
      <c r="G26" s="926" t="s">
        <v>21</v>
      </c>
      <c r="H26" s="272">
        <f>H43+H60+H77+H81+H85+H89</f>
        <v>39993.599999999999</v>
      </c>
      <c r="I26" s="353">
        <f>I43+I60+I77+I81+I85+I89</f>
        <v>31510</v>
      </c>
      <c r="J26" s="4">
        <f>J43+J60+J77+J81+J85+J89</f>
        <v>31510</v>
      </c>
      <c r="K26" s="17">
        <f>K43+K60+K77+K81+K85+K89</f>
        <v>31492.800000000003</v>
      </c>
      <c r="L26" s="582">
        <f>J26/H26*100</f>
        <v>78.787606016962712</v>
      </c>
      <c r="M26" s="565">
        <f t="shared" si="1"/>
        <v>-8483.5999999999985</v>
      </c>
      <c r="N26" s="32">
        <f>K26/H26*100</f>
        <v>78.744599135861748</v>
      </c>
      <c r="O26" s="36">
        <f t="shared" si="2"/>
        <v>-8500.7999999999956</v>
      </c>
      <c r="P26" s="1387"/>
    </row>
    <row r="27" spans="1:16" s="38" customFormat="1" ht="21" customHeight="1">
      <c r="A27" s="1195"/>
      <c r="B27" s="1229"/>
      <c r="C27" s="1387"/>
      <c r="D27" s="1448"/>
      <c r="E27" s="1334"/>
      <c r="F27" s="1230"/>
      <c r="G27" s="926" t="s">
        <v>22</v>
      </c>
      <c r="H27" s="272">
        <f t="shared" ref="H27:I28" si="7">H44+H61+H78+H82+H86+H90</f>
        <v>23132.9</v>
      </c>
      <c r="I27" s="353">
        <f t="shared" si="7"/>
        <v>17349.699999999997</v>
      </c>
      <c r="J27" s="4">
        <f t="shared" ref="J27:K27" si="8">J44+J61+J78+J82+J86+J90</f>
        <v>17349.699999999997</v>
      </c>
      <c r="K27" s="17">
        <f t="shared" si="8"/>
        <v>17349.699999999997</v>
      </c>
      <c r="L27" s="582">
        <f>J27/H27*100</f>
        <v>75.000108071188635</v>
      </c>
      <c r="M27" s="565">
        <f t="shared" si="1"/>
        <v>-5783.2000000000044</v>
      </c>
      <c r="N27" s="32">
        <f>K27/H27*100</f>
        <v>75.000108071188635</v>
      </c>
      <c r="O27" s="36">
        <f t="shared" si="2"/>
        <v>-5783.2000000000044</v>
      </c>
      <c r="P27" s="1387"/>
    </row>
    <row r="28" spans="1:16" s="38" customFormat="1" ht="21" customHeight="1">
      <c r="A28" s="1195"/>
      <c r="B28" s="1229"/>
      <c r="C28" s="1387"/>
      <c r="D28" s="1448"/>
      <c r="E28" s="1334"/>
      <c r="F28" s="1230"/>
      <c r="G28" s="926" t="s">
        <v>23</v>
      </c>
      <c r="H28" s="267">
        <f t="shared" si="7"/>
        <v>0</v>
      </c>
      <c r="I28" s="355">
        <f t="shared" si="7"/>
        <v>0</v>
      </c>
      <c r="J28" s="16">
        <f t="shared" ref="J28:K28" si="9">J45+J62+J79+J83+J87+J91</f>
        <v>0</v>
      </c>
      <c r="K28" s="462">
        <f t="shared" si="9"/>
        <v>0</v>
      </c>
      <c r="L28" s="593">
        <v>0</v>
      </c>
      <c r="M28" s="591">
        <f t="shared" si="1"/>
        <v>0</v>
      </c>
      <c r="N28" s="592">
        <v>0</v>
      </c>
      <c r="O28" s="46">
        <f t="shared" si="2"/>
        <v>0</v>
      </c>
      <c r="P28" s="1387"/>
    </row>
    <row r="29" spans="1:16" s="38" customFormat="1" ht="21" customHeight="1">
      <c r="A29" s="1195"/>
      <c r="B29" s="1495" t="s">
        <v>797</v>
      </c>
      <c r="C29" s="1496"/>
      <c r="D29" s="1496"/>
      <c r="E29" s="1496"/>
      <c r="F29" s="1497"/>
      <c r="G29" s="1441"/>
      <c r="H29" s="1442"/>
      <c r="I29" s="1442"/>
      <c r="J29" s="1442"/>
      <c r="K29" s="1430"/>
      <c r="L29" s="1443"/>
      <c r="M29" s="1444"/>
      <c r="N29" s="1444"/>
      <c r="O29" s="1444"/>
      <c r="P29" s="1445"/>
    </row>
    <row r="30" spans="1:16" s="38" customFormat="1" ht="27" customHeight="1">
      <c r="A30" s="1195"/>
      <c r="B30" s="1515" t="s">
        <v>798</v>
      </c>
      <c r="C30" s="1387" t="s">
        <v>19</v>
      </c>
      <c r="D30" s="1448" t="s">
        <v>19</v>
      </c>
      <c r="E30" s="1334" t="s">
        <v>19</v>
      </c>
      <c r="F30" s="1230" t="s">
        <v>19</v>
      </c>
      <c r="G30" s="721" t="s">
        <v>20</v>
      </c>
      <c r="H30" s="367">
        <f>SUM(H31:H33)</f>
        <v>3437.2000000000003</v>
      </c>
      <c r="I30" s="615">
        <f>SUM(I31:I33)</f>
        <v>2578</v>
      </c>
      <c r="J30" s="168">
        <f>SUM(J31:J33)</f>
        <v>2578</v>
      </c>
      <c r="K30" s="48">
        <f>SUM(K31:K33)</f>
        <v>2578</v>
      </c>
      <c r="L30" s="299">
        <v>0</v>
      </c>
      <c r="M30" s="578">
        <f t="shared" ref="M30:M31" si="10">J30-H30</f>
        <v>-859.20000000000027</v>
      </c>
      <c r="N30" s="299">
        <v>0</v>
      </c>
      <c r="O30" s="578">
        <f t="shared" ref="O30:O41" si="11">K30-H30</f>
        <v>-859.20000000000027</v>
      </c>
      <c r="P30" s="1305"/>
    </row>
    <row r="31" spans="1:16" s="38" customFormat="1" ht="21" customHeight="1">
      <c r="A31" s="1195"/>
      <c r="B31" s="1515"/>
      <c r="C31" s="1387"/>
      <c r="D31" s="1448"/>
      <c r="E31" s="1334"/>
      <c r="F31" s="1230"/>
      <c r="G31" s="722" t="s">
        <v>21</v>
      </c>
      <c r="H31" s="272">
        <f>H48+H65</f>
        <v>171.9</v>
      </c>
      <c r="I31" s="265">
        <f>I48+I65</f>
        <v>128.9</v>
      </c>
      <c r="J31" s="169">
        <f t="shared" ref="J31:K31" si="12">J48+J65</f>
        <v>128.9</v>
      </c>
      <c r="K31" s="103">
        <f t="shared" si="12"/>
        <v>128.9</v>
      </c>
      <c r="L31" s="269">
        <v>0</v>
      </c>
      <c r="M31" s="565">
        <f t="shared" si="10"/>
        <v>-43</v>
      </c>
      <c r="N31" s="269">
        <v>0</v>
      </c>
      <c r="O31" s="565">
        <f t="shared" si="11"/>
        <v>-43</v>
      </c>
      <c r="P31" s="1306"/>
    </row>
    <row r="32" spans="1:16" s="38" customFormat="1" ht="21" customHeight="1">
      <c r="A32" s="1195"/>
      <c r="B32" s="1515"/>
      <c r="C32" s="1387"/>
      <c r="D32" s="1448"/>
      <c r="E32" s="1334"/>
      <c r="F32" s="1230"/>
      <c r="G32" s="722" t="s">
        <v>22</v>
      </c>
      <c r="H32" s="272">
        <f t="shared" ref="H32:K33" si="13">H49+H66</f>
        <v>3265.3</v>
      </c>
      <c r="I32" s="265">
        <f t="shared" si="13"/>
        <v>2449.1</v>
      </c>
      <c r="J32" s="169">
        <f t="shared" si="13"/>
        <v>2449.1</v>
      </c>
      <c r="K32" s="103">
        <f t="shared" si="13"/>
        <v>2449.1</v>
      </c>
      <c r="L32" s="269">
        <v>0</v>
      </c>
      <c r="M32" s="565">
        <f>J32-H32</f>
        <v>-816.20000000000027</v>
      </c>
      <c r="N32" s="269">
        <v>0</v>
      </c>
      <c r="O32" s="565">
        <f t="shared" si="11"/>
        <v>-816.20000000000027</v>
      </c>
      <c r="P32" s="1306"/>
    </row>
    <row r="33" spans="1:16" s="38" customFormat="1" ht="21" customHeight="1">
      <c r="A33" s="1195"/>
      <c r="B33" s="1515"/>
      <c r="C33" s="1387"/>
      <c r="D33" s="1448"/>
      <c r="E33" s="1334"/>
      <c r="F33" s="1230"/>
      <c r="G33" s="722" t="s">
        <v>23</v>
      </c>
      <c r="H33" s="932">
        <f>H50+H67</f>
        <v>0</v>
      </c>
      <c r="I33" s="269">
        <f t="shared" si="13"/>
        <v>0</v>
      </c>
      <c r="J33" s="170">
        <f t="shared" si="13"/>
        <v>0</v>
      </c>
      <c r="K33" s="106">
        <f t="shared" si="13"/>
        <v>0</v>
      </c>
      <c r="L33" s="774">
        <v>0</v>
      </c>
      <c r="M33" s="775">
        <f t="shared" ref="M33:M35" si="14">J33-H33</f>
        <v>0</v>
      </c>
      <c r="N33" s="776">
        <v>0</v>
      </c>
      <c r="O33" s="777">
        <f t="shared" si="11"/>
        <v>0</v>
      </c>
      <c r="P33" s="1333"/>
    </row>
    <row r="34" spans="1:16" s="38" customFormat="1" ht="26.25" customHeight="1">
      <c r="A34" s="1195"/>
      <c r="B34" s="1515" t="s">
        <v>799</v>
      </c>
      <c r="C34" s="1387" t="s">
        <v>19</v>
      </c>
      <c r="D34" s="1448" t="s">
        <v>19</v>
      </c>
      <c r="E34" s="1334" t="s">
        <v>19</v>
      </c>
      <c r="F34" s="1230" t="s">
        <v>19</v>
      </c>
      <c r="G34" s="721" t="s">
        <v>20</v>
      </c>
      <c r="H34" s="383">
        <f>SUM(H35:H37)</f>
        <v>19732.5</v>
      </c>
      <c r="I34" s="615">
        <f>SUM(I35:I37)</f>
        <v>14799.300000000001</v>
      </c>
      <c r="J34" s="168">
        <f>SUM(J35:J37)</f>
        <v>14799.300000000001</v>
      </c>
      <c r="K34" s="48">
        <f>SUM(K35:K37)</f>
        <v>14799.300000000001</v>
      </c>
      <c r="L34" s="470">
        <f>J34/H34*100</f>
        <v>74.999619916381604</v>
      </c>
      <c r="M34" s="472">
        <f t="shared" si="14"/>
        <v>-4933.1999999999989</v>
      </c>
      <c r="N34" s="615">
        <f>K34/H34*100</f>
        <v>74.999619916381604</v>
      </c>
      <c r="O34" s="48">
        <f t="shared" si="11"/>
        <v>-4933.1999999999989</v>
      </c>
      <c r="P34" s="1305"/>
    </row>
    <row r="35" spans="1:16" s="38" customFormat="1" ht="21" customHeight="1">
      <c r="A35" s="1195"/>
      <c r="B35" s="1515"/>
      <c r="C35" s="1387"/>
      <c r="D35" s="1448"/>
      <c r="E35" s="1334"/>
      <c r="F35" s="1230"/>
      <c r="G35" s="722" t="s">
        <v>21</v>
      </c>
      <c r="H35" s="333">
        <f>H52+H69</f>
        <v>986.5</v>
      </c>
      <c r="I35" s="265">
        <f t="shared" ref="I35:K35" si="15">I52+I69</f>
        <v>739.90000000000009</v>
      </c>
      <c r="J35" s="169">
        <f t="shared" si="15"/>
        <v>739.90000000000009</v>
      </c>
      <c r="K35" s="103">
        <f t="shared" si="15"/>
        <v>739.90000000000009</v>
      </c>
      <c r="L35" s="773">
        <f>J35/H35*100</f>
        <v>75.002534211860123</v>
      </c>
      <c r="M35" s="767">
        <f t="shared" si="14"/>
        <v>-246.59999999999991</v>
      </c>
      <c r="N35" s="265">
        <f>K35/H35*100</f>
        <v>75.002534211860123</v>
      </c>
      <c r="O35" s="103">
        <f t="shared" si="11"/>
        <v>-246.59999999999991</v>
      </c>
      <c r="P35" s="1306"/>
    </row>
    <row r="36" spans="1:16" s="38" customFormat="1" ht="21" customHeight="1">
      <c r="A36" s="1195"/>
      <c r="B36" s="1515"/>
      <c r="C36" s="1387"/>
      <c r="D36" s="1448"/>
      <c r="E36" s="1334"/>
      <c r="F36" s="1230"/>
      <c r="G36" s="722" t="s">
        <v>22</v>
      </c>
      <c r="H36" s="333">
        <f t="shared" ref="H36:K37" si="16">H53+H70</f>
        <v>18746</v>
      </c>
      <c r="I36" s="265">
        <f t="shared" si="16"/>
        <v>14059.400000000001</v>
      </c>
      <c r="J36" s="169">
        <f t="shared" si="16"/>
        <v>14059.400000000001</v>
      </c>
      <c r="K36" s="103">
        <f t="shared" si="16"/>
        <v>14059.400000000001</v>
      </c>
      <c r="L36" s="773">
        <f>J36/H36*100</f>
        <v>74.999466552864618</v>
      </c>
      <c r="M36" s="767">
        <f>J36-H36</f>
        <v>-4686.5999999999985</v>
      </c>
      <c r="N36" s="265">
        <f>K36/H36*100</f>
        <v>74.999466552864618</v>
      </c>
      <c r="O36" s="103">
        <f t="shared" si="11"/>
        <v>-4686.5999999999985</v>
      </c>
      <c r="P36" s="1306"/>
    </row>
    <row r="37" spans="1:16" s="38" customFormat="1" ht="21" customHeight="1">
      <c r="A37" s="1195"/>
      <c r="B37" s="1515"/>
      <c r="C37" s="1387"/>
      <c r="D37" s="1448"/>
      <c r="E37" s="1334"/>
      <c r="F37" s="1230"/>
      <c r="G37" s="722" t="s">
        <v>23</v>
      </c>
      <c r="H37" s="932">
        <f>H54+H71</f>
        <v>0</v>
      </c>
      <c r="I37" s="269">
        <f t="shared" si="16"/>
        <v>0</v>
      </c>
      <c r="J37" s="170">
        <f t="shared" si="16"/>
        <v>0</v>
      </c>
      <c r="K37" s="106">
        <f t="shared" si="16"/>
        <v>0</v>
      </c>
      <c r="L37" s="774">
        <v>0</v>
      </c>
      <c r="M37" s="775">
        <f t="shared" ref="M37:M39" si="17">J37-H37</f>
        <v>0</v>
      </c>
      <c r="N37" s="776">
        <v>0</v>
      </c>
      <c r="O37" s="777">
        <f t="shared" si="11"/>
        <v>0</v>
      </c>
      <c r="P37" s="1333"/>
    </row>
    <row r="38" spans="1:16" s="38" customFormat="1" ht="36.75" customHeight="1">
      <c r="A38" s="1195"/>
      <c r="B38" s="1515" t="s">
        <v>800</v>
      </c>
      <c r="C38" s="1387" t="s">
        <v>19</v>
      </c>
      <c r="D38" s="1448" t="s">
        <v>19</v>
      </c>
      <c r="E38" s="1334" t="s">
        <v>19</v>
      </c>
      <c r="F38" s="1230" t="s">
        <v>19</v>
      </c>
      <c r="G38" s="721" t="s">
        <v>20</v>
      </c>
      <c r="H38" s="383">
        <f>SUM(H39:H41)</f>
        <v>1180.6999999999998</v>
      </c>
      <c r="I38" s="615">
        <f>SUM(I39:I41)</f>
        <v>885.5</v>
      </c>
      <c r="J38" s="168">
        <f>SUM(J39:J41)</f>
        <v>885.5</v>
      </c>
      <c r="K38" s="48">
        <f>SUM(K39:K41)</f>
        <v>885.5</v>
      </c>
      <c r="L38" s="470">
        <f>J38/H38*100</f>
        <v>74.997882612009832</v>
      </c>
      <c r="M38" s="472">
        <f t="shared" si="17"/>
        <v>-295.19999999999982</v>
      </c>
      <c r="N38" s="615">
        <f>K38/H38*100</f>
        <v>74.997882612009832</v>
      </c>
      <c r="O38" s="48">
        <f t="shared" si="11"/>
        <v>-295.19999999999982</v>
      </c>
      <c r="P38" s="1305"/>
    </row>
    <row r="39" spans="1:16" s="38" customFormat="1" ht="24.75" customHeight="1">
      <c r="A39" s="1195"/>
      <c r="B39" s="1515"/>
      <c r="C39" s="1387"/>
      <c r="D39" s="1448"/>
      <c r="E39" s="1334"/>
      <c r="F39" s="1230"/>
      <c r="G39" s="722" t="s">
        <v>21</v>
      </c>
      <c r="H39" s="333">
        <f>H56+H73</f>
        <v>59.099999999999994</v>
      </c>
      <c r="I39" s="265">
        <f t="shared" ref="I39:K39" si="18">I56+I73</f>
        <v>44.3</v>
      </c>
      <c r="J39" s="169">
        <f t="shared" si="18"/>
        <v>44.3</v>
      </c>
      <c r="K39" s="103">
        <f t="shared" si="18"/>
        <v>44.3</v>
      </c>
      <c r="L39" s="773">
        <f>J39/H39*100</f>
        <v>74.957698815566843</v>
      </c>
      <c r="M39" s="767">
        <f t="shared" si="17"/>
        <v>-14.799999999999997</v>
      </c>
      <c r="N39" s="265">
        <f>K39/H39*100</f>
        <v>74.957698815566843</v>
      </c>
      <c r="O39" s="103">
        <f t="shared" si="11"/>
        <v>-14.799999999999997</v>
      </c>
      <c r="P39" s="1306"/>
    </row>
    <row r="40" spans="1:16" s="38" customFormat="1" ht="24.75" customHeight="1">
      <c r="A40" s="1195"/>
      <c r="B40" s="1515"/>
      <c r="C40" s="1387"/>
      <c r="D40" s="1448"/>
      <c r="E40" s="1334"/>
      <c r="F40" s="1230"/>
      <c r="G40" s="722" t="s">
        <v>22</v>
      </c>
      <c r="H40" s="333">
        <f t="shared" ref="H40:K41" si="19">H57+H74</f>
        <v>1121.5999999999999</v>
      </c>
      <c r="I40" s="265">
        <f t="shared" si="19"/>
        <v>841.2</v>
      </c>
      <c r="J40" s="169">
        <f t="shared" si="19"/>
        <v>841.2</v>
      </c>
      <c r="K40" s="103">
        <f t="shared" si="19"/>
        <v>841.2</v>
      </c>
      <c r="L40" s="773">
        <f>J40/H40*100</f>
        <v>75.000000000000014</v>
      </c>
      <c r="M40" s="767">
        <f>J40-H40</f>
        <v>-280.39999999999986</v>
      </c>
      <c r="N40" s="265">
        <f>K40/H40*100</f>
        <v>75.000000000000014</v>
      </c>
      <c r="O40" s="103">
        <f t="shared" si="11"/>
        <v>-280.39999999999986</v>
      </c>
      <c r="P40" s="1306"/>
    </row>
    <row r="41" spans="1:16" s="38" customFormat="1" ht="24.75" customHeight="1">
      <c r="A41" s="1196"/>
      <c r="B41" s="1515"/>
      <c r="C41" s="1387"/>
      <c r="D41" s="1448"/>
      <c r="E41" s="1334"/>
      <c r="F41" s="1230"/>
      <c r="G41" s="722" t="s">
        <v>23</v>
      </c>
      <c r="H41" s="932">
        <f t="shared" si="19"/>
        <v>0</v>
      </c>
      <c r="I41" s="269">
        <f t="shared" si="19"/>
        <v>0</v>
      </c>
      <c r="J41" s="170">
        <f t="shared" si="19"/>
        <v>0</v>
      </c>
      <c r="K41" s="106">
        <f t="shared" si="19"/>
        <v>0</v>
      </c>
      <c r="L41" s="774">
        <v>0</v>
      </c>
      <c r="M41" s="775">
        <f t="shared" ref="M41" si="20">J41-H41</f>
        <v>0</v>
      </c>
      <c r="N41" s="776">
        <v>0</v>
      </c>
      <c r="O41" s="777">
        <f t="shared" si="11"/>
        <v>0</v>
      </c>
      <c r="P41" s="1333"/>
    </row>
    <row r="42" spans="1:16" s="38" customFormat="1" ht="57" customHeight="1">
      <c r="A42" s="1205" t="s">
        <v>28</v>
      </c>
      <c r="B42" s="1229" t="s">
        <v>483</v>
      </c>
      <c r="C42" s="1387" t="s">
        <v>627</v>
      </c>
      <c r="D42" s="1183">
        <v>43831</v>
      </c>
      <c r="E42" s="1186">
        <v>44196</v>
      </c>
      <c r="F42" s="1447" t="s">
        <v>628</v>
      </c>
      <c r="G42" s="59" t="s">
        <v>20</v>
      </c>
      <c r="H42" s="383">
        <f>SUM(H43:H45)</f>
        <v>37078.9</v>
      </c>
      <c r="I42" s="615">
        <f>SUM(I43:I45)</f>
        <v>28649.599999999999</v>
      </c>
      <c r="J42" s="168">
        <f>SUM(J43:J45)</f>
        <v>28649.599999999999</v>
      </c>
      <c r="K42" s="48">
        <f>SUM(K43:K45)</f>
        <v>28649.599999999999</v>
      </c>
      <c r="L42" s="550">
        <f>J42/H42*100</f>
        <v>77.266585578320814</v>
      </c>
      <c r="M42" s="578">
        <f t="shared" si="1"/>
        <v>-8429.3000000000029</v>
      </c>
      <c r="N42" s="41">
        <f>K42/H42*100</f>
        <v>77.266585578320814</v>
      </c>
      <c r="O42" s="42">
        <f t="shared" si="2"/>
        <v>-8429.3000000000029</v>
      </c>
      <c r="P42" s="1231" t="s">
        <v>1508</v>
      </c>
    </row>
    <row r="43" spans="1:16" s="38" customFormat="1" ht="24.75" customHeight="1">
      <c r="A43" s="1195"/>
      <c r="B43" s="1229"/>
      <c r="C43" s="1387"/>
      <c r="D43" s="1184"/>
      <c r="E43" s="1187"/>
      <c r="F43" s="1447"/>
      <c r="G43" s="926" t="s">
        <v>21</v>
      </c>
      <c r="H43" s="559">
        <v>25055.3</v>
      </c>
      <c r="I43" s="266">
        <v>19631.8</v>
      </c>
      <c r="J43" s="229">
        <v>19631.8</v>
      </c>
      <c r="K43" s="231">
        <v>19631.8</v>
      </c>
      <c r="L43" s="552">
        <f>J43/H43*100</f>
        <v>78.35388121475296</v>
      </c>
      <c r="M43" s="565">
        <f t="shared" si="1"/>
        <v>-5423.5</v>
      </c>
      <c r="N43" s="32">
        <f>K43/H43*100</f>
        <v>78.35388121475296</v>
      </c>
      <c r="O43" s="36">
        <f t="shared" si="2"/>
        <v>-5423.5</v>
      </c>
      <c r="P43" s="1232"/>
    </row>
    <row r="44" spans="1:16" s="38" customFormat="1" ht="24.75" customHeight="1">
      <c r="A44" s="1195"/>
      <c r="B44" s="1229"/>
      <c r="C44" s="1387"/>
      <c r="D44" s="1184"/>
      <c r="E44" s="1187"/>
      <c r="F44" s="1447"/>
      <c r="G44" s="926" t="s">
        <v>22</v>
      </c>
      <c r="H44" s="559">
        <v>12023.6</v>
      </c>
      <c r="I44" s="266">
        <v>9017.7999999999993</v>
      </c>
      <c r="J44" s="229">
        <v>9017.7999999999993</v>
      </c>
      <c r="K44" s="231">
        <v>9017.7999999999993</v>
      </c>
      <c r="L44" s="552">
        <f>J44/H44*100</f>
        <v>75.000831697661269</v>
      </c>
      <c r="M44" s="565">
        <f>J44-H44</f>
        <v>-3005.8000000000011</v>
      </c>
      <c r="N44" s="32">
        <f>K44/H44*100</f>
        <v>75.000831697661269</v>
      </c>
      <c r="O44" s="36">
        <f t="shared" si="2"/>
        <v>-3005.8000000000011</v>
      </c>
      <c r="P44" s="1232"/>
    </row>
    <row r="45" spans="1:16" s="38" customFormat="1" ht="24.75" customHeight="1">
      <c r="A45" s="1195"/>
      <c r="B45" s="1229"/>
      <c r="C45" s="1387"/>
      <c r="D45" s="1185"/>
      <c r="E45" s="1188"/>
      <c r="F45" s="1447"/>
      <c r="G45" s="926" t="s">
        <v>23</v>
      </c>
      <c r="H45" s="579">
        <v>0</v>
      </c>
      <c r="I45" s="334">
        <v>0</v>
      </c>
      <c r="J45" s="335">
        <v>0</v>
      </c>
      <c r="K45" s="336">
        <v>0</v>
      </c>
      <c r="L45" s="580">
        <v>0</v>
      </c>
      <c r="M45" s="581">
        <f t="shared" si="1"/>
        <v>0</v>
      </c>
      <c r="N45" s="337">
        <v>0</v>
      </c>
      <c r="O45" s="338">
        <f t="shared" si="2"/>
        <v>0</v>
      </c>
      <c r="P45" s="1233"/>
    </row>
    <row r="46" spans="1:16" s="38" customFormat="1" ht="24.75" customHeight="1">
      <c r="A46" s="1195"/>
      <c r="B46" s="1495" t="s">
        <v>797</v>
      </c>
      <c r="C46" s="1496"/>
      <c r="D46" s="1496"/>
      <c r="E46" s="1496"/>
      <c r="F46" s="1497"/>
      <c r="G46" s="1441"/>
      <c r="H46" s="1442"/>
      <c r="I46" s="1442"/>
      <c r="J46" s="1442"/>
      <c r="K46" s="1430"/>
      <c r="L46" s="1443"/>
      <c r="M46" s="1444"/>
      <c r="N46" s="1444"/>
      <c r="O46" s="1444"/>
      <c r="P46" s="1445"/>
    </row>
    <row r="47" spans="1:16" s="38" customFormat="1" ht="30.75" customHeight="1">
      <c r="A47" s="1195"/>
      <c r="B47" s="1446" t="s">
        <v>798</v>
      </c>
      <c r="C47" s="1387"/>
      <c r="D47" s="1183">
        <v>43831</v>
      </c>
      <c r="E47" s="1186">
        <v>44196</v>
      </c>
      <c r="F47" s="1485" t="s">
        <v>1509</v>
      </c>
      <c r="G47" s="59" t="s">
        <v>20</v>
      </c>
      <c r="H47" s="367">
        <f>SUM(H48:H50)</f>
        <v>3437.2000000000003</v>
      </c>
      <c r="I47" s="271">
        <f>SUM(I48:I50)</f>
        <v>2578</v>
      </c>
      <c r="J47" s="53">
        <f>SUM(J48:J50)</f>
        <v>2578</v>
      </c>
      <c r="K47" s="31">
        <f>SUM(K48:K50)</f>
        <v>2578</v>
      </c>
      <c r="L47" s="550">
        <f>J47/H47*100</f>
        <v>75.002909344815535</v>
      </c>
      <c r="M47" s="578">
        <f t="shared" ref="M47:M48" si="21">J47-H47</f>
        <v>-859.20000000000027</v>
      </c>
      <c r="N47" s="41">
        <f>K47/H47*100</f>
        <v>75.002909344815535</v>
      </c>
      <c r="O47" s="42">
        <f t="shared" ref="O47:O49" si="22">K47-H47</f>
        <v>-859.20000000000027</v>
      </c>
      <c r="P47" s="1231"/>
    </row>
    <row r="48" spans="1:16" s="38" customFormat="1" ht="21.75" customHeight="1">
      <c r="A48" s="1195"/>
      <c r="B48" s="1446"/>
      <c r="C48" s="1387"/>
      <c r="D48" s="1184"/>
      <c r="E48" s="1187"/>
      <c r="F48" s="1486"/>
      <c r="G48" s="926" t="s">
        <v>21</v>
      </c>
      <c r="H48" s="938">
        <v>171.9</v>
      </c>
      <c r="I48" s="939">
        <v>128.9</v>
      </c>
      <c r="J48" s="908">
        <v>128.9</v>
      </c>
      <c r="K48" s="910">
        <v>128.9</v>
      </c>
      <c r="L48" s="552">
        <f>J48/H48*100</f>
        <v>74.985456660849337</v>
      </c>
      <c r="M48" s="565">
        <f t="shared" si="21"/>
        <v>-43</v>
      </c>
      <c r="N48" s="32">
        <f>K48/H48*100</f>
        <v>74.985456660849337</v>
      </c>
      <c r="O48" s="36">
        <f t="shared" si="22"/>
        <v>-43</v>
      </c>
      <c r="P48" s="1232"/>
    </row>
    <row r="49" spans="1:19" s="38" customFormat="1" ht="21.75" customHeight="1">
      <c r="A49" s="1195"/>
      <c r="B49" s="1446"/>
      <c r="C49" s="1387"/>
      <c r="D49" s="1184"/>
      <c r="E49" s="1187"/>
      <c r="F49" s="1486"/>
      <c r="G49" s="926" t="s">
        <v>22</v>
      </c>
      <c r="H49" s="938">
        <v>3265.3</v>
      </c>
      <c r="I49" s="939">
        <v>2449.1</v>
      </c>
      <c r="J49" s="908">
        <v>2449.1</v>
      </c>
      <c r="K49" s="910">
        <v>2449.1</v>
      </c>
      <c r="L49" s="552">
        <f>J49/H49*100</f>
        <v>75.003828132177745</v>
      </c>
      <c r="M49" s="565">
        <f>J49-H49</f>
        <v>-816.20000000000027</v>
      </c>
      <c r="N49" s="32">
        <f>K49/H49*100</f>
        <v>75.003828132177745</v>
      </c>
      <c r="O49" s="36">
        <f t="shared" si="22"/>
        <v>-816.20000000000027</v>
      </c>
      <c r="P49" s="1232"/>
    </row>
    <row r="50" spans="1:19" s="38" customFormat="1" ht="21.75" customHeight="1">
      <c r="A50" s="1195"/>
      <c r="B50" s="1446"/>
      <c r="C50" s="1387"/>
      <c r="D50" s="1185"/>
      <c r="E50" s="1188"/>
      <c r="F50" s="1487"/>
      <c r="G50" s="926" t="s">
        <v>23</v>
      </c>
      <c r="H50" s="579">
        <v>0</v>
      </c>
      <c r="I50" s="334">
        <v>0</v>
      </c>
      <c r="J50" s="335">
        <v>0</v>
      </c>
      <c r="K50" s="336">
        <v>0</v>
      </c>
      <c r="L50" s="580">
        <v>0</v>
      </c>
      <c r="M50" s="581">
        <f t="shared" ref="M50:M52" si="23">J50-H50</f>
        <v>0</v>
      </c>
      <c r="N50" s="337">
        <v>0</v>
      </c>
      <c r="O50" s="338">
        <f t="shared" ref="O50" si="24">K50-H50</f>
        <v>0</v>
      </c>
      <c r="P50" s="1233"/>
    </row>
    <row r="51" spans="1:19" s="38" customFormat="1" ht="31.5" customHeight="1">
      <c r="A51" s="1195"/>
      <c r="B51" s="1446" t="s">
        <v>1282</v>
      </c>
      <c r="C51" s="1387"/>
      <c r="D51" s="1183">
        <v>43831</v>
      </c>
      <c r="E51" s="1186">
        <v>44196</v>
      </c>
      <c r="F51" s="1447" t="s">
        <v>944</v>
      </c>
      <c r="G51" s="59" t="s">
        <v>20</v>
      </c>
      <c r="H51" s="367">
        <f>SUM(H52:H54)</f>
        <v>8564.2999999999993</v>
      </c>
      <c r="I51" s="271">
        <f>SUM(I52:I54)</f>
        <v>6423.2000000000007</v>
      </c>
      <c r="J51" s="53">
        <f>SUM(J52:J54)</f>
        <v>6423.2000000000007</v>
      </c>
      <c r="K51" s="31">
        <f>SUM(K52:K54)</f>
        <v>6423.2000000000007</v>
      </c>
      <c r="L51" s="550">
        <f>J51/H51*100</f>
        <v>74.999708090561995</v>
      </c>
      <c r="M51" s="578">
        <f t="shared" si="23"/>
        <v>-2141.0999999999985</v>
      </c>
      <c r="N51" s="41">
        <f>K51/H51*100</f>
        <v>74.999708090561995</v>
      </c>
      <c r="O51" s="42">
        <f t="shared" ref="O51:O54" si="25">K51-H51</f>
        <v>-2141.0999999999985</v>
      </c>
      <c r="P51" s="1231"/>
    </row>
    <row r="52" spans="1:19" s="38" customFormat="1" ht="19.5" customHeight="1">
      <c r="A52" s="1195"/>
      <c r="B52" s="1446"/>
      <c r="C52" s="1387"/>
      <c r="D52" s="1184"/>
      <c r="E52" s="1187"/>
      <c r="F52" s="1447"/>
      <c r="G52" s="926" t="s">
        <v>21</v>
      </c>
      <c r="H52" s="938">
        <v>428.1</v>
      </c>
      <c r="I52" s="939">
        <v>321.10000000000002</v>
      </c>
      <c r="J52" s="908">
        <v>321.10000000000002</v>
      </c>
      <c r="K52" s="910">
        <v>321.10000000000002</v>
      </c>
      <c r="L52" s="552">
        <f>J52/H52*100</f>
        <v>75.005839757066113</v>
      </c>
      <c r="M52" s="565">
        <f t="shared" si="23"/>
        <v>-107</v>
      </c>
      <c r="N52" s="32">
        <f>K52/H52*100</f>
        <v>75.005839757066113</v>
      </c>
      <c r="O52" s="36">
        <f t="shared" si="25"/>
        <v>-107</v>
      </c>
      <c r="P52" s="1232"/>
    </row>
    <row r="53" spans="1:19" s="38" customFormat="1" ht="19.5" customHeight="1">
      <c r="A53" s="1195"/>
      <c r="B53" s="1446"/>
      <c r="C53" s="1387"/>
      <c r="D53" s="1184"/>
      <c r="E53" s="1187"/>
      <c r="F53" s="1447"/>
      <c r="G53" s="926" t="s">
        <v>22</v>
      </c>
      <c r="H53" s="938">
        <v>8136.2</v>
      </c>
      <c r="I53" s="939">
        <v>6102.1</v>
      </c>
      <c r="J53" s="908">
        <v>6102.1</v>
      </c>
      <c r="K53" s="910">
        <v>6102.1</v>
      </c>
      <c r="L53" s="552">
        <f>J53/H53*100</f>
        <v>74.999385462500925</v>
      </c>
      <c r="M53" s="565">
        <f>J53-H53</f>
        <v>-2034.0999999999995</v>
      </c>
      <c r="N53" s="32">
        <f>K53/H53*100</f>
        <v>74.999385462500925</v>
      </c>
      <c r="O53" s="36">
        <f t="shared" si="25"/>
        <v>-2034.0999999999995</v>
      </c>
      <c r="P53" s="1232"/>
    </row>
    <row r="54" spans="1:19" s="38" customFormat="1" ht="19.5" customHeight="1">
      <c r="A54" s="1195"/>
      <c r="B54" s="1446"/>
      <c r="C54" s="1387"/>
      <c r="D54" s="1185"/>
      <c r="E54" s="1188"/>
      <c r="F54" s="1447"/>
      <c r="G54" s="926" t="s">
        <v>23</v>
      </c>
      <c r="H54" s="579">
        <v>0</v>
      </c>
      <c r="I54" s="334">
        <v>0</v>
      </c>
      <c r="J54" s="335">
        <v>0</v>
      </c>
      <c r="K54" s="336">
        <v>0</v>
      </c>
      <c r="L54" s="580">
        <v>0</v>
      </c>
      <c r="M54" s="581">
        <f t="shared" ref="M54:M56" si="26">J54-H54</f>
        <v>0</v>
      </c>
      <c r="N54" s="337">
        <v>0</v>
      </c>
      <c r="O54" s="338">
        <f t="shared" si="25"/>
        <v>0</v>
      </c>
      <c r="P54" s="1233"/>
    </row>
    <row r="55" spans="1:19" s="38" customFormat="1" ht="34.5" customHeight="1">
      <c r="A55" s="1195"/>
      <c r="B55" s="1446" t="s">
        <v>800</v>
      </c>
      <c r="C55" s="1387"/>
      <c r="D55" s="1183">
        <v>43831</v>
      </c>
      <c r="E55" s="1186">
        <v>44196</v>
      </c>
      <c r="F55" s="1447" t="s">
        <v>945</v>
      </c>
      <c r="G55" s="59" t="s">
        <v>20</v>
      </c>
      <c r="H55" s="367">
        <f>SUM(H56:H58)</f>
        <v>654.9</v>
      </c>
      <c r="I55" s="271">
        <f>SUM(I56:I58)</f>
        <v>491.20000000000005</v>
      </c>
      <c r="J55" s="53">
        <f>SUM(J56:J58)</f>
        <v>491.20000000000005</v>
      </c>
      <c r="K55" s="31">
        <f>SUM(K56:K58)</f>
        <v>491.20000000000005</v>
      </c>
      <c r="L55" s="550">
        <f>J55/H55*100</f>
        <v>75.003817376698748</v>
      </c>
      <c r="M55" s="578">
        <f t="shared" si="26"/>
        <v>-163.69999999999993</v>
      </c>
      <c r="N55" s="41">
        <f>K55/H55*100</f>
        <v>75.003817376698748</v>
      </c>
      <c r="O55" s="42">
        <f t="shared" ref="O55:O58" si="27">K55-H55</f>
        <v>-163.69999999999993</v>
      </c>
      <c r="P55" s="1231"/>
    </row>
    <row r="56" spans="1:19" s="38" customFormat="1" ht="24.75" customHeight="1">
      <c r="A56" s="1195"/>
      <c r="B56" s="1446"/>
      <c r="C56" s="1387"/>
      <c r="D56" s="1184"/>
      <c r="E56" s="1187"/>
      <c r="F56" s="1447"/>
      <c r="G56" s="926" t="s">
        <v>21</v>
      </c>
      <c r="H56" s="938">
        <v>32.799999999999997</v>
      </c>
      <c r="I56" s="939">
        <v>24.6</v>
      </c>
      <c r="J56" s="908">
        <v>24.6</v>
      </c>
      <c r="K56" s="910">
        <v>24.6</v>
      </c>
      <c r="L56" s="552">
        <f>J56/H56*100</f>
        <v>75.000000000000014</v>
      </c>
      <c r="M56" s="565">
        <f t="shared" si="26"/>
        <v>-8.1999999999999957</v>
      </c>
      <c r="N56" s="32">
        <f>K56/H56*100</f>
        <v>75.000000000000014</v>
      </c>
      <c r="O56" s="36">
        <f t="shared" si="27"/>
        <v>-8.1999999999999957</v>
      </c>
      <c r="P56" s="1232"/>
    </row>
    <row r="57" spans="1:19" s="38" customFormat="1" ht="24.75" customHeight="1">
      <c r="A57" s="1195"/>
      <c r="B57" s="1446"/>
      <c r="C57" s="1387"/>
      <c r="D57" s="1184"/>
      <c r="E57" s="1187"/>
      <c r="F57" s="1447"/>
      <c r="G57" s="926" t="s">
        <v>22</v>
      </c>
      <c r="H57" s="938">
        <v>622.1</v>
      </c>
      <c r="I57" s="939">
        <v>466.6</v>
      </c>
      <c r="J57" s="908">
        <v>466.6</v>
      </c>
      <c r="K57" s="910">
        <v>466.6</v>
      </c>
      <c r="L57" s="552">
        <f>J57/H57*100</f>
        <v>75.004018646519853</v>
      </c>
      <c r="M57" s="565">
        <f>J57-H57</f>
        <v>-155.5</v>
      </c>
      <c r="N57" s="32">
        <f>K57/H57*100</f>
        <v>75.004018646519853</v>
      </c>
      <c r="O57" s="36">
        <f t="shared" si="27"/>
        <v>-155.5</v>
      </c>
      <c r="P57" s="1232"/>
    </row>
    <row r="58" spans="1:19" s="38" customFormat="1" ht="24.75" customHeight="1">
      <c r="A58" s="1196"/>
      <c r="B58" s="1446"/>
      <c r="C58" s="1387"/>
      <c r="D58" s="1185"/>
      <c r="E58" s="1188"/>
      <c r="F58" s="1447"/>
      <c r="G58" s="926" t="s">
        <v>23</v>
      </c>
      <c r="H58" s="579">
        <v>0</v>
      </c>
      <c r="I58" s="334">
        <v>0</v>
      </c>
      <c r="J58" s="335">
        <v>0</v>
      </c>
      <c r="K58" s="336">
        <v>0</v>
      </c>
      <c r="L58" s="580">
        <v>0</v>
      </c>
      <c r="M58" s="581">
        <f t="shared" ref="M58" si="28">J58-H58</f>
        <v>0</v>
      </c>
      <c r="N58" s="337">
        <v>0</v>
      </c>
      <c r="O58" s="338">
        <f t="shared" si="27"/>
        <v>0</v>
      </c>
      <c r="P58" s="1233"/>
    </row>
    <row r="59" spans="1:19" s="38" customFormat="1" ht="49.5" customHeight="1">
      <c r="A59" s="1205" t="s">
        <v>30</v>
      </c>
      <c r="B59" s="1229" t="s">
        <v>484</v>
      </c>
      <c r="C59" s="1387" t="s">
        <v>627</v>
      </c>
      <c r="D59" s="1183">
        <v>43831</v>
      </c>
      <c r="E59" s="1186">
        <v>44196</v>
      </c>
      <c r="F59" s="1447" t="s">
        <v>628</v>
      </c>
      <c r="G59" s="59" t="s">
        <v>20</v>
      </c>
      <c r="H59" s="367">
        <f>SUM(H60:H62)</f>
        <v>19878.599999999999</v>
      </c>
      <c r="I59" s="271">
        <f>SUM(I60:I62)</f>
        <v>14418.099999999999</v>
      </c>
      <c r="J59" s="53">
        <f>SUM(J60:J62)</f>
        <v>14418.099999999999</v>
      </c>
      <c r="K59" s="31">
        <f>SUM(K60:K62)</f>
        <v>14418.099999999999</v>
      </c>
      <c r="L59" s="550">
        <f>J59/H59*100</f>
        <v>72.530761723662636</v>
      </c>
      <c r="M59" s="578">
        <f t="shared" si="1"/>
        <v>-5460.5</v>
      </c>
      <c r="N59" s="41">
        <f>K59/H59*100</f>
        <v>72.530761723662636</v>
      </c>
      <c r="O59" s="42">
        <f t="shared" si="2"/>
        <v>-5460.5</v>
      </c>
      <c r="P59" s="1231" t="s">
        <v>1014</v>
      </c>
    </row>
    <row r="60" spans="1:19" s="38" customFormat="1" ht="27.75" customHeight="1">
      <c r="A60" s="1195"/>
      <c r="B60" s="1229"/>
      <c r="C60" s="1387"/>
      <c r="D60" s="1184"/>
      <c r="E60" s="1187"/>
      <c r="F60" s="1447"/>
      <c r="G60" s="926" t="s">
        <v>21</v>
      </c>
      <c r="H60" s="559">
        <v>8769.2999999999993</v>
      </c>
      <c r="I60" s="266">
        <v>6086.2</v>
      </c>
      <c r="J60" s="229">
        <v>6086.2</v>
      </c>
      <c r="K60" s="231">
        <v>6086.2</v>
      </c>
      <c r="L60" s="552">
        <f>J60/H60*100</f>
        <v>69.403487165452205</v>
      </c>
      <c r="M60" s="565">
        <f t="shared" si="1"/>
        <v>-2683.0999999999995</v>
      </c>
      <c r="N60" s="32">
        <f>K60/H60*100</f>
        <v>69.403487165452205</v>
      </c>
      <c r="O60" s="36">
        <f t="shared" si="2"/>
        <v>-2683.0999999999995</v>
      </c>
      <c r="P60" s="1232"/>
      <c r="Q60" s="1498"/>
      <c r="R60" s="1499"/>
      <c r="S60" s="1499"/>
    </row>
    <row r="61" spans="1:19" s="38" customFormat="1" ht="27.75" customHeight="1">
      <c r="A61" s="1195"/>
      <c r="B61" s="1229"/>
      <c r="C61" s="1387"/>
      <c r="D61" s="1184"/>
      <c r="E61" s="1187"/>
      <c r="F61" s="1447"/>
      <c r="G61" s="926" t="s">
        <v>22</v>
      </c>
      <c r="H61" s="559">
        <v>11109.3</v>
      </c>
      <c r="I61" s="266">
        <v>8331.9</v>
      </c>
      <c r="J61" s="229">
        <v>8331.9</v>
      </c>
      <c r="K61" s="231">
        <v>8331.9</v>
      </c>
      <c r="L61" s="552">
        <f>J61/H61*100</f>
        <v>74.999324889957066</v>
      </c>
      <c r="M61" s="565">
        <f>J61-H61</f>
        <v>-2777.3999999999996</v>
      </c>
      <c r="N61" s="32">
        <f>K61/H61*100</f>
        <v>74.999324889957066</v>
      </c>
      <c r="O61" s="36">
        <f t="shared" si="2"/>
        <v>-2777.3999999999996</v>
      </c>
      <c r="P61" s="1232"/>
    </row>
    <row r="62" spans="1:19" s="38" customFormat="1" ht="27.75" customHeight="1">
      <c r="A62" s="1195"/>
      <c r="B62" s="1229"/>
      <c r="C62" s="1387"/>
      <c r="D62" s="1185"/>
      <c r="E62" s="1188"/>
      <c r="F62" s="1447"/>
      <c r="G62" s="926" t="s">
        <v>23</v>
      </c>
      <c r="H62" s="579">
        <v>0</v>
      </c>
      <c r="I62" s="334">
        <v>0</v>
      </c>
      <c r="J62" s="335">
        <v>0</v>
      </c>
      <c r="K62" s="336">
        <v>0</v>
      </c>
      <c r="L62" s="580">
        <v>0</v>
      </c>
      <c r="M62" s="581">
        <f t="shared" si="1"/>
        <v>0</v>
      </c>
      <c r="N62" s="337">
        <v>0</v>
      </c>
      <c r="O62" s="338">
        <f t="shared" si="2"/>
        <v>0</v>
      </c>
      <c r="P62" s="1233"/>
    </row>
    <row r="63" spans="1:19" s="38" customFormat="1" ht="27.75" customHeight="1">
      <c r="A63" s="1195"/>
      <c r="B63" s="1495" t="s">
        <v>797</v>
      </c>
      <c r="C63" s="1496"/>
      <c r="D63" s="1496"/>
      <c r="E63" s="1496"/>
      <c r="F63" s="1497"/>
      <c r="G63" s="1441"/>
      <c r="H63" s="1442"/>
      <c r="I63" s="1442"/>
      <c r="J63" s="1442"/>
      <c r="K63" s="1430"/>
      <c r="L63" s="1443"/>
      <c r="M63" s="1444"/>
      <c r="N63" s="1444"/>
      <c r="O63" s="1444"/>
      <c r="P63" s="1445"/>
    </row>
    <row r="64" spans="1:19" s="38" customFormat="1" ht="27.75" customHeight="1">
      <c r="A64" s="1195"/>
      <c r="B64" s="1446" t="s">
        <v>798</v>
      </c>
      <c r="C64" s="1387"/>
      <c r="D64" s="1183" t="s">
        <v>977</v>
      </c>
      <c r="E64" s="1186" t="s">
        <v>977</v>
      </c>
      <c r="F64" s="1500" t="s">
        <v>19</v>
      </c>
      <c r="G64" s="59" t="s">
        <v>20</v>
      </c>
      <c r="H64" s="942">
        <f>SUM(H65:H67)</f>
        <v>0</v>
      </c>
      <c r="I64" s="339">
        <f>SUM(I65:I67)</f>
        <v>0</v>
      </c>
      <c r="J64" s="340">
        <f>SUM(J65:J67)</f>
        <v>0</v>
      </c>
      <c r="K64" s="341">
        <f>SUM(K65:K67)</f>
        <v>0</v>
      </c>
      <c r="L64" s="943">
        <v>0</v>
      </c>
      <c r="M64" s="944">
        <f t="shared" ref="M64:M65" si="29">J64-H64</f>
        <v>0</v>
      </c>
      <c r="N64" s="943">
        <v>0</v>
      </c>
      <c r="O64" s="944">
        <f t="shared" ref="O64:O66" si="30">K64-H64</f>
        <v>0</v>
      </c>
      <c r="P64" s="1231"/>
    </row>
    <row r="65" spans="1:16" s="38" customFormat="1" ht="18" customHeight="1">
      <c r="A65" s="1195"/>
      <c r="B65" s="1446"/>
      <c r="C65" s="1387"/>
      <c r="D65" s="1184"/>
      <c r="E65" s="1187"/>
      <c r="F65" s="1501"/>
      <c r="G65" s="926" t="s">
        <v>21</v>
      </c>
      <c r="H65" s="945">
        <v>0</v>
      </c>
      <c r="I65" s="946">
        <v>0</v>
      </c>
      <c r="J65" s="947">
        <v>0</v>
      </c>
      <c r="K65" s="948">
        <v>0</v>
      </c>
      <c r="L65" s="949">
        <v>0</v>
      </c>
      <c r="M65" s="950">
        <f t="shared" si="29"/>
        <v>0</v>
      </c>
      <c r="N65" s="949">
        <v>0</v>
      </c>
      <c r="O65" s="950">
        <f t="shared" si="30"/>
        <v>0</v>
      </c>
      <c r="P65" s="1232"/>
    </row>
    <row r="66" spans="1:16" s="38" customFormat="1" ht="18" customHeight="1">
      <c r="A66" s="1195"/>
      <c r="B66" s="1446"/>
      <c r="C66" s="1387"/>
      <c r="D66" s="1184"/>
      <c r="E66" s="1187"/>
      <c r="F66" s="1501"/>
      <c r="G66" s="926" t="s">
        <v>22</v>
      </c>
      <c r="H66" s="945">
        <v>0</v>
      </c>
      <c r="I66" s="946">
        <v>0</v>
      </c>
      <c r="J66" s="947">
        <v>0</v>
      </c>
      <c r="K66" s="948">
        <v>0</v>
      </c>
      <c r="L66" s="949">
        <v>0</v>
      </c>
      <c r="M66" s="950">
        <f>J66-H66</f>
        <v>0</v>
      </c>
      <c r="N66" s="949">
        <v>0</v>
      </c>
      <c r="O66" s="950">
        <f t="shared" si="30"/>
        <v>0</v>
      </c>
      <c r="P66" s="1232"/>
    </row>
    <row r="67" spans="1:16" s="38" customFormat="1" ht="18" customHeight="1">
      <c r="A67" s="1195"/>
      <c r="B67" s="1446"/>
      <c r="C67" s="1387"/>
      <c r="D67" s="1185"/>
      <c r="E67" s="1188"/>
      <c r="F67" s="1502"/>
      <c r="G67" s="926" t="s">
        <v>23</v>
      </c>
      <c r="H67" s="579">
        <v>0</v>
      </c>
      <c r="I67" s="334">
        <v>0</v>
      </c>
      <c r="J67" s="335">
        <v>0</v>
      </c>
      <c r="K67" s="336">
        <v>0</v>
      </c>
      <c r="L67" s="580">
        <v>0</v>
      </c>
      <c r="M67" s="581">
        <f t="shared" ref="M67:M69" si="31">J67-H67</f>
        <v>0</v>
      </c>
      <c r="N67" s="337">
        <v>0</v>
      </c>
      <c r="O67" s="338">
        <f t="shared" ref="O67:O75" si="32">K67-H67</f>
        <v>0</v>
      </c>
      <c r="P67" s="1233"/>
    </row>
    <row r="68" spans="1:16" s="38" customFormat="1" ht="27.75" customHeight="1">
      <c r="A68" s="1195"/>
      <c r="B68" s="1446" t="s">
        <v>1282</v>
      </c>
      <c r="C68" s="1387"/>
      <c r="D68" s="1183">
        <v>43831</v>
      </c>
      <c r="E68" s="1186">
        <v>44196</v>
      </c>
      <c r="F68" s="1447" t="s">
        <v>944</v>
      </c>
      <c r="G68" s="59" t="s">
        <v>20</v>
      </c>
      <c r="H68" s="367">
        <f>SUM(H69:H71)</f>
        <v>11168.199999999999</v>
      </c>
      <c r="I68" s="271">
        <f>SUM(I69:I71)</f>
        <v>8376.1</v>
      </c>
      <c r="J68" s="53">
        <f>SUM(J69:J71)</f>
        <v>8376.1</v>
      </c>
      <c r="K68" s="31">
        <f>SUM(K69:K71)</f>
        <v>8376.1</v>
      </c>
      <c r="L68" s="550">
        <f>J68/H68*100</f>
        <v>74.999552300281167</v>
      </c>
      <c r="M68" s="578">
        <f t="shared" si="31"/>
        <v>-2792.0999999999985</v>
      </c>
      <c r="N68" s="41">
        <f>K68/H68*100</f>
        <v>74.999552300281167</v>
      </c>
      <c r="O68" s="42">
        <f t="shared" si="32"/>
        <v>-2792.0999999999985</v>
      </c>
      <c r="P68" s="1231"/>
    </row>
    <row r="69" spans="1:16" s="38" customFormat="1" ht="18.75" customHeight="1">
      <c r="A69" s="1195"/>
      <c r="B69" s="1446"/>
      <c r="C69" s="1387"/>
      <c r="D69" s="1184"/>
      <c r="E69" s="1187"/>
      <c r="F69" s="1447"/>
      <c r="G69" s="926" t="s">
        <v>21</v>
      </c>
      <c r="H69" s="938">
        <v>558.4</v>
      </c>
      <c r="I69" s="939">
        <v>418.8</v>
      </c>
      <c r="J69" s="908">
        <v>418.8</v>
      </c>
      <c r="K69" s="910">
        <v>418.8</v>
      </c>
      <c r="L69" s="552">
        <f>J69/H69*100</f>
        <v>75</v>
      </c>
      <c r="M69" s="565">
        <f t="shared" si="31"/>
        <v>-139.59999999999997</v>
      </c>
      <c r="N69" s="32">
        <f>K69/H69*100</f>
        <v>75</v>
      </c>
      <c r="O69" s="36">
        <f t="shared" si="32"/>
        <v>-139.59999999999997</v>
      </c>
      <c r="P69" s="1232"/>
    </row>
    <row r="70" spans="1:16" s="38" customFormat="1" ht="18.75" customHeight="1">
      <c r="A70" s="1195"/>
      <c r="B70" s="1446"/>
      <c r="C70" s="1387"/>
      <c r="D70" s="1184"/>
      <c r="E70" s="1187"/>
      <c r="F70" s="1447"/>
      <c r="G70" s="926" t="s">
        <v>22</v>
      </c>
      <c r="H70" s="938">
        <v>10609.8</v>
      </c>
      <c r="I70" s="939">
        <v>7957.3</v>
      </c>
      <c r="J70" s="908">
        <v>7957.3</v>
      </c>
      <c r="K70" s="910">
        <v>7957.3</v>
      </c>
      <c r="L70" s="552">
        <f>J70/H70*100</f>
        <v>74.999528737582239</v>
      </c>
      <c r="M70" s="565">
        <f>J70-H70</f>
        <v>-2652.4999999999991</v>
      </c>
      <c r="N70" s="32">
        <f>K70/H70*100</f>
        <v>74.999528737582239</v>
      </c>
      <c r="O70" s="36">
        <f t="shared" si="32"/>
        <v>-2652.4999999999991</v>
      </c>
      <c r="P70" s="1232"/>
    </row>
    <row r="71" spans="1:16" s="38" customFormat="1" ht="18.75" customHeight="1">
      <c r="A71" s="1195"/>
      <c r="B71" s="1446"/>
      <c r="C71" s="1387"/>
      <c r="D71" s="1185"/>
      <c r="E71" s="1188"/>
      <c r="F71" s="1447"/>
      <c r="G71" s="926" t="s">
        <v>23</v>
      </c>
      <c r="H71" s="579">
        <v>0</v>
      </c>
      <c r="I71" s="334">
        <v>0</v>
      </c>
      <c r="J71" s="335">
        <v>0</v>
      </c>
      <c r="K71" s="336">
        <v>0</v>
      </c>
      <c r="L71" s="580">
        <v>0</v>
      </c>
      <c r="M71" s="581">
        <f t="shared" ref="M71:M73" si="33">J71-H71</f>
        <v>0</v>
      </c>
      <c r="N71" s="337">
        <v>0</v>
      </c>
      <c r="O71" s="338">
        <f t="shared" si="32"/>
        <v>0</v>
      </c>
      <c r="P71" s="1233"/>
    </row>
    <row r="72" spans="1:16" s="38" customFormat="1" ht="34.5" customHeight="1">
      <c r="A72" s="1195"/>
      <c r="B72" s="1446" t="s">
        <v>800</v>
      </c>
      <c r="C72" s="1387"/>
      <c r="D72" s="1183">
        <v>43831</v>
      </c>
      <c r="E72" s="1186">
        <v>44196</v>
      </c>
      <c r="F72" s="1447" t="s">
        <v>945</v>
      </c>
      <c r="G72" s="59" t="s">
        <v>20</v>
      </c>
      <c r="H72" s="367">
        <f>SUM(H73:H75)</f>
        <v>525.79999999999995</v>
      </c>
      <c r="I72" s="271">
        <f>SUM(I73:I75)</f>
        <v>394.3</v>
      </c>
      <c r="J72" s="53">
        <f>SUM(J73:J75)</f>
        <v>394.3</v>
      </c>
      <c r="K72" s="31">
        <f>SUM(K73:K75)</f>
        <v>394.3</v>
      </c>
      <c r="L72" s="550">
        <f>J72/H72*100</f>
        <v>74.990490680867268</v>
      </c>
      <c r="M72" s="578">
        <f t="shared" si="33"/>
        <v>-131.49999999999994</v>
      </c>
      <c r="N72" s="41">
        <f>K72/H72*100</f>
        <v>74.990490680867268</v>
      </c>
      <c r="O72" s="42">
        <f t="shared" si="32"/>
        <v>-131.49999999999994</v>
      </c>
      <c r="P72" s="1231"/>
    </row>
    <row r="73" spans="1:16" s="38" customFormat="1" ht="23.25" customHeight="1">
      <c r="A73" s="1195"/>
      <c r="B73" s="1446"/>
      <c r="C73" s="1387"/>
      <c r="D73" s="1184"/>
      <c r="E73" s="1187"/>
      <c r="F73" s="1447"/>
      <c r="G73" s="926" t="s">
        <v>21</v>
      </c>
      <c r="H73" s="938">
        <v>26.3</v>
      </c>
      <c r="I73" s="939">
        <v>19.7</v>
      </c>
      <c r="J73" s="908">
        <v>19.7</v>
      </c>
      <c r="K73" s="910">
        <v>19.7</v>
      </c>
      <c r="L73" s="552">
        <f>J73/H73*100</f>
        <v>74.904942965779469</v>
      </c>
      <c r="M73" s="565">
        <f t="shared" si="33"/>
        <v>-6.6000000000000014</v>
      </c>
      <c r="N73" s="32">
        <f>K73/H73*100</f>
        <v>74.904942965779469</v>
      </c>
      <c r="O73" s="36">
        <f t="shared" si="32"/>
        <v>-6.6000000000000014</v>
      </c>
      <c r="P73" s="1232"/>
    </row>
    <row r="74" spans="1:16" s="38" customFormat="1" ht="23.25" customHeight="1">
      <c r="A74" s="1195"/>
      <c r="B74" s="1446"/>
      <c r="C74" s="1387"/>
      <c r="D74" s="1184"/>
      <c r="E74" s="1187"/>
      <c r="F74" s="1447"/>
      <c r="G74" s="926" t="s">
        <v>22</v>
      </c>
      <c r="H74" s="938">
        <v>499.5</v>
      </c>
      <c r="I74" s="939">
        <v>374.6</v>
      </c>
      <c r="J74" s="908">
        <v>374.6</v>
      </c>
      <c r="K74" s="910">
        <v>374.6</v>
      </c>
      <c r="L74" s="552">
        <f>J74/H74*100</f>
        <v>74.994994994994997</v>
      </c>
      <c r="M74" s="565">
        <f>J74-H74</f>
        <v>-124.89999999999998</v>
      </c>
      <c r="N74" s="32">
        <f>K74/H74*100</f>
        <v>74.994994994994997</v>
      </c>
      <c r="O74" s="36">
        <f t="shared" si="32"/>
        <v>-124.89999999999998</v>
      </c>
      <c r="P74" s="1232"/>
    </row>
    <row r="75" spans="1:16" s="38" customFormat="1" ht="23.25" customHeight="1">
      <c r="A75" s="1196"/>
      <c r="B75" s="1446"/>
      <c r="C75" s="1387"/>
      <c r="D75" s="1185"/>
      <c r="E75" s="1188"/>
      <c r="F75" s="1447"/>
      <c r="G75" s="926" t="s">
        <v>23</v>
      </c>
      <c r="H75" s="579">
        <v>0</v>
      </c>
      <c r="I75" s="334">
        <v>0</v>
      </c>
      <c r="J75" s="335">
        <v>0</v>
      </c>
      <c r="K75" s="336">
        <v>0</v>
      </c>
      <c r="L75" s="580">
        <v>0</v>
      </c>
      <c r="M75" s="581">
        <f t="shared" ref="M75" si="34">J75-H75</f>
        <v>0</v>
      </c>
      <c r="N75" s="337">
        <v>0</v>
      </c>
      <c r="O75" s="338">
        <f t="shared" si="32"/>
        <v>0</v>
      </c>
      <c r="P75" s="1233"/>
    </row>
    <row r="76" spans="1:16" s="38" customFormat="1" ht="29.25" customHeight="1">
      <c r="A76" s="1354" t="s">
        <v>104</v>
      </c>
      <c r="B76" s="1229" t="s">
        <v>485</v>
      </c>
      <c r="C76" s="1387" t="s">
        <v>627</v>
      </c>
      <c r="D76" s="1183">
        <v>43831</v>
      </c>
      <c r="E76" s="1186">
        <v>44196</v>
      </c>
      <c r="F76" s="1447" t="s">
        <v>989</v>
      </c>
      <c r="G76" s="59" t="s">
        <v>20</v>
      </c>
      <c r="H76" s="367">
        <f>SUM(H77:H79)</f>
        <v>500</v>
      </c>
      <c r="I76" s="271">
        <f>SUM(I77:I79)</f>
        <v>351.1</v>
      </c>
      <c r="J76" s="53">
        <f>SUM(J77:J79)</f>
        <v>351.1</v>
      </c>
      <c r="K76" s="31">
        <f>SUM(K77:K79)</f>
        <v>333.9</v>
      </c>
      <c r="L76" s="550">
        <f>J76/H76*100</f>
        <v>70.22</v>
      </c>
      <c r="M76" s="578">
        <f t="shared" ref="M76:M77" si="35">J76-H76</f>
        <v>-148.89999999999998</v>
      </c>
      <c r="N76" s="41">
        <f>K76/H76*100</f>
        <v>66.78</v>
      </c>
      <c r="O76" s="42">
        <f t="shared" ref="O76:O79" si="36">K76-H76</f>
        <v>-166.10000000000002</v>
      </c>
      <c r="P76" s="1231"/>
    </row>
    <row r="77" spans="1:16" s="38" customFormat="1" ht="21.75" customHeight="1">
      <c r="A77" s="1354"/>
      <c r="B77" s="1229"/>
      <c r="C77" s="1387"/>
      <c r="D77" s="1184"/>
      <c r="E77" s="1187"/>
      <c r="F77" s="1447"/>
      <c r="G77" s="926" t="s">
        <v>21</v>
      </c>
      <c r="H77" s="559">
        <v>500</v>
      </c>
      <c r="I77" s="266">
        <v>351.1</v>
      </c>
      <c r="J77" s="229">
        <v>351.1</v>
      </c>
      <c r="K77" s="231">
        <v>333.9</v>
      </c>
      <c r="L77" s="552">
        <f>J77/H77*100</f>
        <v>70.22</v>
      </c>
      <c r="M77" s="565">
        <f t="shared" si="35"/>
        <v>-148.89999999999998</v>
      </c>
      <c r="N77" s="32">
        <f>K77/H77*100</f>
        <v>66.78</v>
      </c>
      <c r="O77" s="36">
        <f t="shared" si="36"/>
        <v>-166.10000000000002</v>
      </c>
      <c r="P77" s="1232"/>
    </row>
    <row r="78" spans="1:16" s="38" customFormat="1" ht="21.75" customHeight="1">
      <c r="A78" s="1354"/>
      <c r="B78" s="1229"/>
      <c r="C78" s="1387"/>
      <c r="D78" s="1184"/>
      <c r="E78" s="1187"/>
      <c r="F78" s="1447"/>
      <c r="G78" s="926" t="s">
        <v>22</v>
      </c>
      <c r="H78" s="932">
        <v>0</v>
      </c>
      <c r="I78" s="269">
        <v>0</v>
      </c>
      <c r="J78" s="170">
        <v>0</v>
      </c>
      <c r="K78" s="106">
        <v>0</v>
      </c>
      <c r="L78" s="268">
        <v>0</v>
      </c>
      <c r="M78" s="104">
        <f>J78-H78</f>
        <v>0</v>
      </c>
      <c r="N78" s="268">
        <v>0</v>
      </c>
      <c r="O78" s="104">
        <f t="shared" si="36"/>
        <v>0</v>
      </c>
      <c r="P78" s="1232"/>
    </row>
    <row r="79" spans="1:16" s="38" customFormat="1" ht="21.75" customHeight="1">
      <c r="A79" s="1354"/>
      <c r="B79" s="1229"/>
      <c r="C79" s="1387"/>
      <c r="D79" s="1185"/>
      <c r="E79" s="1188"/>
      <c r="F79" s="1447"/>
      <c r="G79" s="926" t="s">
        <v>23</v>
      </c>
      <c r="H79" s="553">
        <v>0</v>
      </c>
      <c r="I79" s="436">
        <v>0</v>
      </c>
      <c r="J79" s="554">
        <v>0</v>
      </c>
      <c r="K79" s="462">
        <v>0</v>
      </c>
      <c r="L79" s="555">
        <v>0</v>
      </c>
      <c r="M79" s="591">
        <f t="shared" ref="M79:M81" si="37">J79-H79</f>
        <v>0</v>
      </c>
      <c r="N79" s="592">
        <v>0</v>
      </c>
      <c r="O79" s="46">
        <f t="shared" si="36"/>
        <v>0</v>
      </c>
      <c r="P79" s="1233"/>
    </row>
    <row r="80" spans="1:16" s="38" customFormat="1" ht="24.75" customHeight="1">
      <c r="A80" s="1354" t="s">
        <v>105</v>
      </c>
      <c r="B80" s="1229" t="s">
        <v>801</v>
      </c>
      <c r="C80" s="1387" t="s">
        <v>627</v>
      </c>
      <c r="D80" s="1183">
        <v>43831</v>
      </c>
      <c r="E80" s="1186">
        <v>44196</v>
      </c>
      <c r="F80" s="1261" t="s">
        <v>988</v>
      </c>
      <c r="G80" s="59" t="s">
        <v>20</v>
      </c>
      <c r="H80" s="367">
        <f>SUM(H81:H83)</f>
        <v>120</v>
      </c>
      <c r="I80" s="271">
        <f>SUM(I81:I83)</f>
        <v>90.9</v>
      </c>
      <c r="J80" s="53">
        <f>SUM(J81:J83)</f>
        <v>90.9</v>
      </c>
      <c r="K80" s="31">
        <f>SUM(K81:K83)</f>
        <v>90.9</v>
      </c>
      <c r="L80" s="550">
        <f>J80/H80*100</f>
        <v>75.75</v>
      </c>
      <c r="M80" s="578">
        <f t="shared" si="37"/>
        <v>-29.099999999999994</v>
      </c>
      <c r="N80" s="41">
        <f>K80/H80*100</f>
        <v>75.75</v>
      </c>
      <c r="O80" s="42">
        <f t="shared" ref="O80:O83" si="38">K80-H80</f>
        <v>-29.099999999999994</v>
      </c>
      <c r="P80" s="1231"/>
    </row>
    <row r="81" spans="1:16" s="38" customFormat="1" ht="19.5" customHeight="1">
      <c r="A81" s="1354"/>
      <c r="B81" s="1229"/>
      <c r="C81" s="1387"/>
      <c r="D81" s="1184"/>
      <c r="E81" s="1187"/>
      <c r="F81" s="1261"/>
      <c r="G81" s="926" t="s">
        <v>21</v>
      </c>
      <c r="H81" s="559">
        <v>120</v>
      </c>
      <c r="I81" s="266">
        <v>90.9</v>
      </c>
      <c r="J81" s="229">
        <v>90.9</v>
      </c>
      <c r="K81" s="231">
        <v>90.9</v>
      </c>
      <c r="L81" s="552">
        <f>J81/H81*100</f>
        <v>75.75</v>
      </c>
      <c r="M81" s="565">
        <f t="shared" si="37"/>
        <v>-29.099999999999994</v>
      </c>
      <c r="N81" s="32">
        <f>K81/H81*100</f>
        <v>75.75</v>
      </c>
      <c r="O81" s="36">
        <f t="shared" si="38"/>
        <v>-29.099999999999994</v>
      </c>
      <c r="P81" s="1232"/>
    </row>
    <row r="82" spans="1:16" s="38" customFormat="1" ht="19.5" customHeight="1">
      <c r="A82" s="1354"/>
      <c r="B82" s="1229"/>
      <c r="C82" s="1387"/>
      <c r="D82" s="1184"/>
      <c r="E82" s="1187"/>
      <c r="F82" s="1261"/>
      <c r="G82" s="926" t="s">
        <v>22</v>
      </c>
      <c r="H82" s="932">
        <v>0</v>
      </c>
      <c r="I82" s="269">
        <v>0</v>
      </c>
      <c r="J82" s="170">
        <v>0</v>
      </c>
      <c r="K82" s="106">
        <v>0</v>
      </c>
      <c r="L82" s="268">
        <v>0</v>
      </c>
      <c r="M82" s="104">
        <f>J82-H82</f>
        <v>0</v>
      </c>
      <c r="N82" s="268">
        <v>0</v>
      </c>
      <c r="O82" s="104">
        <f t="shared" si="38"/>
        <v>0</v>
      </c>
      <c r="P82" s="1232"/>
    </row>
    <row r="83" spans="1:16" s="38" customFormat="1" ht="19.5" customHeight="1">
      <c r="A83" s="1354"/>
      <c r="B83" s="1229"/>
      <c r="C83" s="1387"/>
      <c r="D83" s="1185"/>
      <c r="E83" s="1188"/>
      <c r="F83" s="1261"/>
      <c r="G83" s="926" t="s">
        <v>23</v>
      </c>
      <c r="H83" s="553">
        <v>0</v>
      </c>
      <c r="I83" s="436">
        <v>0</v>
      </c>
      <c r="J83" s="554">
        <v>0</v>
      </c>
      <c r="K83" s="462">
        <v>0</v>
      </c>
      <c r="L83" s="555">
        <v>0</v>
      </c>
      <c r="M83" s="591">
        <f t="shared" ref="M83:M85" si="39">J83-H83</f>
        <v>0</v>
      </c>
      <c r="N83" s="592">
        <v>0</v>
      </c>
      <c r="O83" s="46">
        <f t="shared" si="38"/>
        <v>0</v>
      </c>
      <c r="P83" s="1233"/>
    </row>
    <row r="84" spans="1:16" s="38" customFormat="1" ht="24.75" customHeight="1">
      <c r="A84" s="1354" t="s">
        <v>254</v>
      </c>
      <c r="B84" s="1229" t="s">
        <v>1283</v>
      </c>
      <c r="C84" s="1387" t="s">
        <v>627</v>
      </c>
      <c r="D84" s="1183">
        <v>43862</v>
      </c>
      <c r="E84" s="1186">
        <v>43890</v>
      </c>
      <c r="F84" s="1261" t="s">
        <v>1511</v>
      </c>
      <c r="G84" s="59" t="s">
        <v>20</v>
      </c>
      <c r="H84" s="367">
        <f>SUM(H85:H87)</f>
        <v>4950</v>
      </c>
      <c r="I84" s="271">
        <f>SUM(I85:I87)</f>
        <v>4950</v>
      </c>
      <c r="J84" s="53">
        <f>SUM(J85:J87)</f>
        <v>4950</v>
      </c>
      <c r="K84" s="31">
        <f>SUM(K85:K87)</f>
        <v>4950</v>
      </c>
      <c r="L84" s="550">
        <f>J84/H84*100</f>
        <v>100</v>
      </c>
      <c r="M84" s="298">
        <f t="shared" si="39"/>
        <v>0</v>
      </c>
      <c r="N84" s="41">
        <f>K84/H84*100</f>
        <v>100</v>
      </c>
      <c r="O84" s="298">
        <f t="shared" ref="O84:O87" si="40">K84-H84</f>
        <v>0</v>
      </c>
      <c r="P84" s="1231" t="s">
        <v>1510</v>
      </c>
    </row>
    <row r="85" spans="1:16" s="38" customFormat="1" ht="18.75" customHeight="1">
      <c r="A85" s="1354"/>
      <c r="B85" s="1229"/>
      <c r="C85" s="1387"/>
      <c r="D85" s="1184"/>
      <c r="E85" s="1187"/>
      <c r="F85" s="1261"/>
      <c r="G85" s="1099" t="s">
        <v>21</v>
      </c>
      <c r="H85" s="559">
        <v>4950</v>
      </c>
      <c r="I85" s="266">
        <v>4950</v>
      </c>
      <c r="J85" s="229">
        <v>4950</v>
      </c>
      <c r="K85" s="231">
        <v>4950</v>
      </c>
      <c r="L85" s="552">
        <f>J85/H85*100</f>
        <v>100</v>
      </c>
      <c r="M85" s="104">
        <f t="shared" si="39"/>
        <v>0</v>
      </c>
      <c r="N85" s="32">
        <f>K85/H85*100</f>
        <v>100</v>
      </c>
      <c r="O85" s="104">
        <f t="shared" si="40"/>
        <v>0</v>
      </c>
      <c r="P85" s="1232"/>
    </row>
    <row r="86" spans="1:16" s="38" customFormat="1" ht="18.75" customHeight="1">
      <c r="A86" s="1354"/>
      <c r="B86" s="1229"/>
      <c r="C86" s="1387"/>
      <c r="D86" s="1184"/>
      <c r="E86" s="1187"/>
      <c r="F86" s="1261"/>
      <c r="G86" s="1099" t="s">
        <v>22</v>
      </c>
      <c r="H86" s="1101">
        <v>0</v>
      </c>
      <c r="I86" s="269">
        <v>0</v>
      </c>
      <c r="J86" s="170">
        <v>0</v>
      </c>
      <c r="K86" s="106">
        <v>0</v>
      </c>
      <c r="L86" s="268">
        <v>0</v>
      </c>
      <c r="M86" s="104">
        <f>J86-H86</f>
        <v>0</v>
      </c>
      <c r="N86" s="268">
        <v>0</v>
      </c>
      <c r="O86" s="104">
        <f t="shared" si="40"/>
        <v>0</v>
      </c>
      <c r="P86" s="1232"/>
    </row>
    <row r="87" spans="1:16" s="38" customFormat="1" ht="18.75" customHeight="1">
      <c r="A87" s="1354"/>
      <c r="B87" s="1229"/>
      <c r="C87" s="1387"/>
      <c r="D87" s="1185"/>
      <c r="E87" s="1188"/>
      <c r="F87" s="1261"/>
      <c r="G87" s="1099" t="s">
        <v>23</v>
      </c>
      <c r="H87" s="553">
        <v>0</v>
      </c>
      <c r="I87" s="436">
        <v>0</v>
      </c>
      <c r="J87" s="554">
        <v>0</v>
      </c>
      <c r="K87" s="462">
        <v>0</v>
      </c>
      <c r="L87" s="555">
        <v>0</v>
      </c>
      <c r="M87" s="591">
        <f t="shared" ref="M87:M89" si="41">J87-H87</f>
        <v>0</v>
      </c>
      <c r="N87" s="592">
        <v>0</v>
      </c>
      <c r="O87" s="46">
        <f t="shared" si="40"/>
        <v>0</v>
      </c>
      <c r="P87" s="1233"/>
    </row>
    <row r="88" spans="1:16" s="38" customFormat="1" ht="24.75" customHeight="1">
      <c r="A88" s="1354" t="s">
        <v>255</v>
      </c>
      <c r="B88" s="1229" t="s">
        <v>1284</v>
      </c>
      <c r="C88" s="1387" t="s">
        <v>627</v>
      </c>
      <c r="D88" s="1183">
        <v>43831</v>
      </c>
      <c r="E88" s="1186">
        <v>44196</v>
      </c>
      <c r="F88" s="1261" t="s">
        <v>1512</v>
      </c>
      <c r="G88" s="59" t="s">
        <v>20</v>
      </c>
      <c r="H88" s="367">
        <f>SUM(H89:H91)</f>
        <v>599</v>
      </c>
      <c r="I88" s="271">
        <f>SUM(I89:I91)</f>
        <v>400</v>
      </c>
      <c r="J88" s="53">
        <f>SUM(J89:J91)</f>
        <v>400</v>
      </c>
      <c r="K88" s="31">
        <f>SUM(K89:K91)</f>
        <v>400</v>
      </c>
      <c r="L88" s="550">
        <f>J88/H88*100</f>
        <v>66.777963272120203</v>
      </c>
      <c r="M88" s="578">
        <f t="shared" si="41"/>
        <v>-199</v>
      </c>
      <c r="N88" s="41">
        <f>K88/H88*100</f>
        <v>66.777963272120203</v>
      </c>
      <c r="O88" s="42">
        <f t="shared" ref="O88:O91" si="42">K88-H88</f>
        <v>-199</v>
      </c>
      <c r="P88" s="1335" t="s">
        <v>1513</v>
      </c>
    </row>
    <row r="89" spans="1:16" s="38" customFormat="1" ht="18.75" customHeight="1">
      <c r="A89" s="1354"/>
      <c r="B89" s="1229"/>
      <c r="C89" s="1387"/>
      <c r="D89" s="1184"/>
      <c r="E89" s="1187"/>
      <c r="F89" s="1261"/>
      <c r="G89" s="1099" t="s">
        <v>21</v>
      </c>
      <c r="H89" s="559">
        <v>599</v>
      </c>
      <c r="I89" s="266">
        <v>400</v>
      </c>
      <c r="J89" s="229">
        <v>400</v>
      </c>
      <c r="K89" s="231">
        <v>400</v>
      </c>
      <c r="L89" s="552">
        <f>J89/H89*100</f>
        <v>66.777963272120203</v>
      </c>
      <c r="M89" s="565">
        <f t="shared" si="41"/>
        <v>-199</v>
      </c>
      <c r="N89" s="32">
        <f>K89/H89*100</f>
        <v>66.777963272120203</v>
      </c>
      <c r="O89" s="36">
        <f t="shared" si="42"/>
        <v>-199</v>
      </c>
      <c r="P89" s="1232"/>
    </row>
    <row r="90" spans="1:16" s="38" customFormat="1" ht="18.75" customHeight="1">
      <c r="A90" s="1354"/>
      <c r="B90" s="1229"/>
      <c r="C90" s="1387"/>
      <c r="D90" s="1184"/>
      <c r="E90" s="1187"/>
      <c r="F90" s="1261"/>
      <c r="G90" s="1099" t="s">
        <v>22</v>
      </c>
      <c r="H90" s="1101">
        <v>0</v>
      </c>
      <c r="I90" s="269">
        <v>0</v>
      </c>
      <c r="J90" s="170">
        <v>0</v>
      </c>
      <c r="K90" s="106">
        <v>0</v>
      </c>
      <c r="L90" s="268">
        <v>0</v>
      </c>
      <c r="M90" s="104">
        <f>J90-H90</f>
        <v>0</v>
      </c>
      <c r="N90" s="268">
        <v>0</v>
      </c>
      <c r="O90" s="104">
        <f t="shared" si="42"/>
        <v>0</v>
      </c>
      <c r="P90" s="1232"/>
    </row>
    <row r="91" spans="1:16" s="38" customFormat="1" ht="18.75" customHeight="1">
      <c r="A91" s="1354"/>
      <c r="B91" s="1229"/>
      <c r="C91" s="1387"/>
      <c r="D91" s="1185"/>
      <c r="E91" s="1188"/>
      <c r="F91" s="1261"/>
      <c r="G91" s="1099" t="s">
        <v>23</v>
      </c>
      <c r="H91" s="553">
        <v>0</v>
      </c>
      <c r="I91" s="436">
        <v>0</v>
      </c>
      <c r="J91" s="554">
        <v>0</v>
      </c>
      <c r="K91" s="462">
        <v>0</v>
      </c>
      <c r="L91" s="555">
        <v>0</v>
      </c>
      <c r="M91" s="591">
        <f t="shared" ref="M91" si="43">J91-H91</f>
        <v>0</v>
      </c>
      <c r="N91" s="592">
        <v>0</v>
      </c>
      <c r="O91" s="46">
        <f t="shared" si="42"/>
        <v>0</v>
      </c>
      <c r="P91" s="1233"/>
    </row>
    <row r="92" spans="1:16" s="38" customFormat="1" ht="28.5" customHeight="1">
      <c r="A92" s="1432" t="s">
        <v>115</v>
      </c>
      <c r="B92" s="1229" t="s">
        <v>653</v>
      </c>
      <c r="C92" s="1434" t="s">
        <v>19</v>
      </c>
      <c r="D92" s="1448" t="s">
        <v>19</v>
      </c>
      <c r="E92" s="1334" t="s">
        <v>19</v>
      </c>
      <c r="F92" s="1230" t="s">
        <v>19</v>
      </c>
      <c r="G92" s="59" t="s">
        <v>20</v>
      </c>
      <c r="H92" s="594">
        <f>SUM(H93:H95)</f>
        <v>0</v>
      </c>
      <c r="I92" s="528">
        <f>SUM(I93:I95)</f>
        <v>0</v>
      </c>
      <c r="J92" s="358">
        <f>SUM(J93:J95)</f>
        <v>0</v>
      </c>
      <c r="K92" s="459">
        <f>SUM(K93:K95)</f>
        <v>0</v>
      </c>
      <c r="L92" s="296">
        <v>0</v>
      </c>
      <c r="M92" s="298">
        <f t="shared" si="1"/>
        <v>0</v>
      </c>
      <c r="N92" s="296">
        <v>0</v>
      </c>
      <c r="O92" s="298">
        <f t="shared" si="2"/>
        <v>0</v>
      </c>
      <c r="P92" s="1387"/>
    </row>
    <row r="93" spans="1:16" s="38" customFormat="1" ht="18.75" customHeight="1">
      <c r="A93" s="1432"/>
      <c r="B93" s="1229"/>
      <c r="C93" s="1434"/>
      <c r="D93" s="1448"/>
      <c r="E93" s="1334"/>
      <c r="F93" s="1230"/>
      <c r="G93" s="926" t="s">
        <v>21</v>
      </c>
      <c r="H93" s="558">
        <f>H97</f>
        <v>0</v>
      </c>
      <c r="I93" s="267">
        <f>I97</f>
        <v>0</v>
      </c>
      <c r="J93" s="67">
        <f>J97</f>
        <v>0</v>
      </c>
      <c r="K93" s="19">
        <f>K97</f>
        <v>0</v>
      </c>
      <c r="L93" s="268">
        <v>0</v>
      </c>
      <c r="M93" s="104">
        <f t="shared" si="1"/>
        <v>0</v>
      </c>
      <c r="N93" s="268">
        <v>0</v>
      </c>
      <c r="O93" s="104">
        <f t="shared" si="2"/>
        <v>0</v>
      </c>
      <c r="P93" s="1387"/>
    </row>
    <row r="94" spans="1:16" s="38" customFormat="1" ht="18.75" customHeight="1">
      <c r="A94" s="1432"/>
      <c r="B94" s="1229"/>
      <c r="C94" s="1434"/>
      <c r="D94" s="1448"/>
      <c r="E94" s="1334"/>
      <c r="F94" s="1230"/>
      <c r="G94" s="926" t="s">
        <v>22</v>
      </c>
      <c r="H94" s="558">
        <f t="shared" ref="H94:K95" si="44">H98</f>
        <v>0</v>
      </c>
      <c r="I94" s="267">
        <f t="shared" si="44"/>
        <v>0</v>
      </c>
      <c r="J94" s="67">
        <f t="shared" si="44"/>
        <v>0</v>
      </c>
      <c r="K94" s="19">
        <f t="shared" si="44"/>
        <v>0</v>
      </c>
      <c r="L94" s="268">
        <v>0</v>
      </c>
      <c r="M94" s="104">
        <f t="shared" si="1"/>
        <v>0</v>
      </c>
      <c r="N94" s="268">
        <v>0</v>
      </c>
      <c r="O94" s="104">
        <f t="shared" si="2"/>
        <v>0</v>
      </c>
      <c r="P94" s="1387"/>
    </row>
    <row r="95" spans="1:16" s="38" customFormat="1" ht="18.75" customHeight="1">
      <c r="A95" s="1432"/>
      <c r="B95" s="1229"/>
      <c r="C95" s="1434"/>
      <c r="D95" s="1448"/>
      <c r="E95" s="1334"/>
      <c r="F95" s="1230"/>
      <c r="G95" s="926" t="s">
        <v>23</v>
      </c>
      <c r="H95" s="553">
        <f t="shared" si="44"/>
        <v>0</v>
      </c>
      <c r="I95" s="436">
        <f t="shared" si="44"/>
        <v>0</v>
      </c>
      <c r="J95" s="554">
        <f t="shared" si="44"/>
        <v>0</v>
      </c>
      <c r="K95" s="462">
        <f t="shared" si="44"/>
        <v>0</v>
      </c>
      <c r="L95" s="555">
        <v>0</v>
      </c>
      <c r="M95" s="591">
        <f t="shared" si="1"/>
        <v>0</v>
      </c>
      <c r="N95" s="592">
        <v>0</v>
      </c>
      <c r="O95" s="46">
        <f t="shared" si="2"/>
        <v>0</v>
      </c>
      <c r="P95" s="1387"/>
    </row>
    <row r="96" spans="1:16" s="38" customFormat="1" ht="26.25" customHeight="1">
      <c r="A96" s="1432" t="s">
        <v>126</v>
      </c>
      <c r="B96" s="1229" t="s">
        <v>237</v>
      </c>
      <c r="C96" s="1434" t="s">
        <v>630</v>
      </c>
      <c r="D96" s="1476" t="s">
        <v>810</v>
      </c>
      <c r="E96" s="1477" t="s">
        <v>810</v>
      </c>
      <c r="F96" s="1500" t="s">
        <v>19</v>
      </c>
      <c r="G96" s="59" t="s">
        <v>20</v>
      </c>
      <c r="H96" s="368">
        <f>SUM(H97:H99)</f>
        <v>0</v>
      </c>
      <c r="I96" s="299">
        <f>SUM(I97:I99)</f>
        <v>0</v>
      </c>
      <c r="J96" s="173">
        <f>SUM(J97:J99)</f>
        <v>0</v>
      </c>
      <c r="K96" s="143">
        <f>SUM(K97:K99)</f>
        <v>0</v>
      </c>
      <c r="L96" s="299">
        <v>0</v>
      </c>
      <c r="M96" s="143">
        <f t="shared" si="1"/>
        <v>0</v>
      </c>
      <c r="N96" s="299">
        <v>0</v>
      </c>
      <c r="O96" s="143">
        <f t="shared" si="2"/>
        <v>0</v>
      </c>
      <c r="P96" s="1216"/>
    </row>
    <row r="97" spans="1:16" s="38" customFormat="1" ht="15.75" customHeight="1">
      <c r="A97" s="1432"/>
      <c r="B97" s="1229"/>
      <c r="C97" s="1434"/>
      <c r="D97" s="1448"/>
      <c r="E97" s="1334"/>
      <c r="F97" s="1501"/>
      <c r="G97" s="926" t="s">
        <v>21</v>
      </c>
      <c r="H97" s="932">
        <v>0</v>
      </c>
      <c r="I97" s="269">
        <v>0</v>
      </c>
      <c r="J97" s="170">
        <v>0</v>
      </c>
      <c r="K97" s="106">
        <v>0</v>
      </c>
      <c r="L97" s="269">
        <v>0</v>
      </c>
      <c r="M97" s="106">
        <f t="shared" si="1"/>
        <v>0</v>
      </c>
      <c r="N97" s="269">
        <v>0</v>
      </c>
      <c r="O97" s="106">
        <f t="shared" si="2"/>
        <v>0</v>
      </c>
      <c r="P97" s="1217"/>
    </row>
    <row r="98" spans="1:16" s="38" customFormat="1" ht="15.75" customHeight="1">
      <c r="A98" s="1432"/>
      <c r="B98" s="1229"/>
      <c r="C98" s="1434"/>
      <c r="D98" s="1448"/>
      <c r="E98" s="1334"/>
      <c r="F98" s="1501"/>
      <c r="G98" s="926" t="s">
        <v>22</v>
      </c>
      <c r="H98" s="932">
        <v>0</v>
      </c>
      <c r="I98" s="269">
        <v>0</v>
      </c>
      <c r="J98" s="170">
        <v>0</v>
      </c>
      <c r="K98" s="106">
        <v>0</v>
      </c>
      <c r="L98" s="269">
        <v>0</v>
      </c>
      <c r="M98" s="106">
        <f>J98-H98</f>
        <v>0</v>
      </c>
      <c r="N98" s="269">
        <v>0</v>
      </c>
      <c r="O98" s="106">
        <f t="shared" si="2"/>
        <v>0</v>
      </c>
      <c r="P98" s="1217"/>
    </row>
    <row r="99" spans="1:16" s="38" customFormat="1" ht="15.75" customHeight="1">
      <c r="A99" s="1432"/>
      <c r="B99" s="1229"/>
      <c r="C99" s="1434"/>
      <c r="D99" s="1448"/>
      <c r="E99" s="1334"/>
      <c r="F99" s="1502"/>
      <c r="G99" s="926" t="s">
        <v>23</v>
      </c>
      <c r="H99" s="553">
        <v>0</v>
      </c>
      <c r="I99" s="436">
        <v>0</v>
      </c>
      <c r="J99" s="554">
        <v>0</v>
      </c>
      <c r="K99" s="462">
        <v>0</v>
      </c>
      <c r="L99" s="555">
        <v>0</v>
      </c>
      <c r="M99" s="591">
        <f t="shared" si="1"/>
        <v>0</v>
      </c>
      <c r="N99" s="592">
        <v>0</v>
      </c>
      <c r="O99" s="46">
        <f t="shared" si="2"/>
        <v>0</v>
      </c>
      <c r="P99" s="1239"/>
    </row>
    <row r="100" spans="1:16" s="38" customFormat="1" ht="21" customHeight="1">
      <c r="A100" s="1431" t="s">
        <v>127</v>
      </c>
      <c r="B100" s="1198" t="s">
        <v>802</v>
      </c>
      <c r="C100" s="1182" t="s">
        <v>19</v>
      </c>
      <c r="D100" s="1393" t="s">
        <v>19</v>
      </c>
      <c r="E100" s="1449" t="s">
        <v>19</v>
      </c>
      <c r="F100" s="1367" t="s">
        <v>19</v>
      </c>
      <c r="G100" s="61" t="s">
        <v>20</v>
      </c>
      <c r="H100" s="368">
        <f>SUM(H101:H103)</f>
        <v>0</v>
      </c>
      <c r="I100" s="299">
        <f>SUM(I101:I103)</f>
        <v>0</v>
      </c>
      <c r="J100" s="173">
        <f>SUM(J101:J103)</f>
        <v>0</v>
      </c>
      <c r="K100" s="143">
        <f>SUM(K101:K103)</f>
        <v>0</v>
      </c>
      <c r="L100" s="299">
        <v>0</v>
      </c>
      <c r="M100" s="143">
        <f t="shared" si="1"/>
        <v>0</v>
      </c>
      <c r="N100" s="299">
        <v>0</v>
      </c>
      <c r="O100" s="143">
        <f t="shared" si="2"/>
        <v>0</v>
      </c>
      <c r="P100" s="1202"/>
    </row>
    <row r="101" spans="1:16" s="38" customFormat="1" ht="16.5" customHeight="1">
      <c r="A101" s="1432"/>
      <c r="B101" s="1229"/>
      <c r="C101" s="1434"/>
      <c r="D101" s="1448"/>
      <c r="E101" s="1334"/>
      <c r="F101" s="1230"/>
      <c r="G101" s="926" t="s">
        <v>21</v>
      </c>
      <c r="H101" s="932">
        <f>H105</f>
        <v>0</v>
      </c>
      <c r="I101" s="269">
        <f>I105</f>
        <v>0</v>
      </c>
      <c r="J101" s="170">
        <f>J105</f>
        <v>0</v>
      </c>
      <c r="K101" s="106">
        <f>K105</f>
        <v>0</v>
      </c>
      <c r="L101" s="269">
        <v>0</v>
      </c>
      <c r="M101" s="106">
        <f t="shared" si="1"/>
        <v>0</v>
      </c>
      <c r="N101" s="269">
        <v>0</v>
      </c>
      <c r="O101" s="106">
        <f t="shared" si="2"/>
        <v>0</v>
      </c>
      <c r="P101" s="1387"/>
    </row>
    <row r="102" spans="1:16" s="38" customFormat="1" ht="16.5" customHeight="1">
      <c r="A102" s="1432"/>
      <c r="B102" s="1229"/>
      <c r="C102" s="1434"/>
      <c r="D102" s="1448"/>
      <c r="E102" s="1334"/>
      <c r="F102" s="1230"/>
      <c r="G102" s="926" t="s">
        <v>22</v>
      </c>
      <c r="H102" s="932">
        <f t="shared" ref="H102:K102" si="45">H106</f>
        <v>0</v>
      </c>
      <c r="I102" s="269">
        <f t="shared" si="45"/>
        <v>0</v>
      </c>
      <c r="J102" s="170">
        <f t="shared" si="45"/>
        <v>0</v>
      </c>
      <c r="K102" s="106">
        <f t="shared" si="45"/>
        <v>0</v>
      </c>
      <c r="L102" s="269">
        <v>0</v>
      </c>
      <c r="M102" s="106">
        <f t="shared" ref="M102:M105" si="46">J102-H102</f>
        <v>0</v>
      </c>
      <c r="N102" s="269">
        <v>0</v>
      </c>
      <c r="O102" s="106">
        <f t="shared" ref="O102" si="47">K102-H102</f>
        <v>0</v>
      </c>
      <c r="P102" s="1387"/>
    </row>
    <row r="103" spans="1:16" s="38" customFormat="1" ht="16.5" customHeight="1">
      <c r="A103" s="1432"/>
      <c r="B103" s="1229"/>
      <c r="C103" s="1434"/>
      <c r="D103" s="1448"/>
      <c r="E103" s="1334"/>
      <c r="F103" s="1230"/>
      <c r="G103" s="926" t="s">
        <v>23</v>
      </c>
      <c r="H103" s="932">
        <f t="shared" ref="H103:K103" si="48">H107</f>
        <v>0</v>
      </c>
      <c r="I103" s="269">
        <f t="shared" si="48"/>
        <v>0</v>
      </c>
      <c r="J103" s="170">
        <f t="shared" si="48"/>
        <v>0</v>
      </c>
      <c r="K103" s="106">
        <f t="shared" si="48"/>
        <v>0</v>
      </c>
      <c r="L103" s="269">
        <v>0</v>
      </c>
      <c r="M103" s="106">
        <f t="shared" si="46"/>
        <v>0</v>
      </c>
      <c r="N103" s="269">
        <v>0</v>
      </c>
      <c r="O103" s="106">
        <f t="shared" ref="O103:O110" si="49">K103-H103</f>
        <v>0</v>
      </c>
      <c r="P103" s="1387"/>
    </row>
    <row r="104" spans="1:16" s="38" customFormat="1" ht="21" customHeight="1">
      <c r="A104" s="1432" t="s">
        <v>128</v>
      </c>
      <c r="B104" s="1229" t="s">
        <v>803</v>
      </c>
      <c r="C104" s="1434" t="s">
        <v>804</v>
      </c>
      <c r="D104" s="1183" t="s">
        <v>977</v>
      </c>
      <c r="E104" s="1186" t="s">
        <v>977</v>
      </c>
      <c r="F104" s="1243" t="s">
        <v>19</v>
      </c>
      <c r="G104" s="59" t="s">
        <v>20</v>
      </c>
      <c r="H104" s="368">
        <f>SUM(H105:H107)</f>
        <v>0</v>
      </c>
      <c r="I104" s="299">
        <f>SUM(I105:I107)</f>
        <v>0</v>
      </c>
      <c r="J104" s="173">
        <f>SUM(J105:J107)</f>
        <v>0</v>
      </c>
      <c r="K104" s="143">
        <f>SUM(K105:K107)</f>
        <v>0</v>
      </c>
      <c r="L104" s="299">
        <v>0</v>
      </c>
      <c r="M104" s="143">
        <f t="shared" si="46"/>
        <v>0</v>
      </c>
      <c r="N104" s="299">
        <v>0</v>
      </c>
      <c r="O104" s="143">
        <f t="shared" si="49"/>
        <v>0</v>
      </c>
      <c r="P104" s="1216"/>
    </row>
    <row r="105" spans="1:16" s="38" customFormat="1" ht="16.5" customHeight="1">
      <c r="A105" s="1432"/>
      <c r="B105" s="1229"/>
      <c r="C105" s="1434"/>
      <c r="D105" s="1184"/>
      <c r="E105" s="1187"/>
      <c r="F105" s="1244"/>
      <c r="G105" s="926" t="s">
        <v>21</v>
      </c>
      <c r="H105" s="932">
        <v>0</v>
      </c>
      <c r="I105" s="269">
        <v>0</v>
      </c>
      <c r="J105" s="170">
        <v>0</v>
      </c>
      <c r="K105" s="106">
        <v>0</v>
      </c>
      <c r="L105" s="269">
        <v>0</v>
      </c>
      <c r="M105" s="106">
        <f t="shared" si="46"/>
        <v>0</v>
      </c>
      <c r="N105" s="269">
        <v>0</v>
      </c>
      <c r="O105" s="106">
        <f t="shared" si="49"/>
        <v>0</v>
      </c>
      <c r="P105" s="1217"/>
    </row>
    <row r="106" spans="1:16" s="38" customFormat="1" ht="16.5" customHeight="1">
      <c r="A106" s="1432"/>
      <c r="B106" s="1229"/>
      <c r="C106" s="1434"/>
      <c r="D106" s="1184"/>
      <c r="E106" s="1187"/>
      <c r="F106" s="1244"/>
      <c r="G106" s="926" t="s">
        <v>22</v>
      </c>
      <c r="H106" s="932">
        <v>0</v>
      </c>
      <c r="I106" s="269">
        <v>0</v>
      </c>
      <c r="J106" s="170">
        <v>0</v>
      </c>
      <c r="K106" s="106">
        <v>0</v>
      </c>
      <c r="L106" s="269">
        <v>0</v>
      </c>
      <c r="M106" s="106">
        <f t="shared" ref="M106" si="50">J106-H106</f>
        <v>0</v>
      </c>
      <c r="N106" s="269">
        <v>0</v>
      </c>
      <c r="O106" s="106">
        <f t="shared" si="49"/>
        <v>0</v>
      </c>
      <c r="P106" s="1217"/>
    </row>
    <row r="107" spans="1:16" s="38" customFormat="1" ht="16.5" customHeight="1">
      <c r="A107" s="1432"/>
      <c r="B107" s="1229"/>
      <c r="C107" s="1434"/>
      <c r="D107" s="1185"/>
      <c r="E107" s="1188"/>
      <c r="F107" s="1245"/>
      <c r="G107" s="926" t="s">
        <v>23</v>
      </c>
      <c r="H107" s="553">
        <v>0</v>
      </c>
      <c r="I107" s="436">
        <v>0</v>
      </c>
      <c r="J107" s="554">
        <v>0</v>
      </c>
      <c r="K107" s="462">
        <v>0</v>
      </c>
      <c r="L107" s="555">
        <v>0</v>
      </c>
      <c r="M107" s="591">
        <f t="shared" ref="M107:M114" si="51">J107-H107</f>
        <v>0</v>
      </c>
      <c r="N107" s="592">
        <v>0</v>
      </c>
      <c r="O107" s="46">
        <f t="shared" si="49"/>
        <v>0</v>
      </c>
      <c r="P107" s="1239"/>
    </row>
    <row r="108" spans="1:16" s="38" customFormat="1" ht="21" customHeight="1">
      <c r="A108" s="1431" t="s">
        <v>129</v>
      </c>
      <c r="B108" s="1198" t="s">
        <v>990</v>
      </c>
      <c r="C108" s="1182" t="s">
        <v>19</v>
      </c>
      <c r="D108" s="1393" t="s">
        <v>19</v>
      </c>
      <c r="E108" s="1449" t="s">
        <v>19</v>
      </c>
      <c r="F108" s="1367" t="s">
        <v>19</v>
      </c>
      <c r="G108" s="61" t="s">
        <v>20</v>
      </c>
      <c r="H108" s="778">
        <f>SUM(H109:H111)</f>
        <v>0</v>
      </c>
      <c r="I108" s="300">
        <f>SUM(I109:I111)</f>
        <v>0</v>
      </c>
      <c r="J108" s="301">
        <f>SUM(J109:J111)</f>
        <v>0</v>
      </c>
      <c r="K108" s="302">
        <f>SUM(K109:K111)</f>
        <v>0</v>
      </c>
      <c r="L108" s="300">
        <v>0</v>
      </c>
      <c r="M108" s="302">
        <f t="shared" si="51"/>
        <v>0</v>
      </c>
      <c r="N108" s="300">
        <v>0</v>
      </c>
      <c r="O108" s="302">
        <f t="shared" si="49"/>
        <v>0</v>
      </c>
      <c r="P108" s="1202"/>
    </row>
    <row r="109" spans="1:16" s="38" customFormat="1" ht="15.75" customHeight="1">
      <c r="A109" s="1432"/>
      <c r="B109" s="1229"/>
      <c r="C109" s="1434"/>
      <c r="D109" s="1448"/>
      <c r="E109" s="1334"/>
      <c r="F109" s="1230"/>
      <c r="G109" s="926" t="s">
        <v>21</v>
      </c>
      <c r="H109" s="932">
        <f>H113</f>
        <v>0</v>
      </c>
      <c r="I109" s="269">
        <f>I113</f>
        <v>0</v>
      </c>
      <c r="J109" s="170">
        <f>J113</f>
        <v>0</v>
      </c>
      <c r="K109" s="106">
        <f>K113</f>
        <v>0</v>
      </c>
      <c r="L109" s="269">
        <v>0</v>
      </c>
      <c r="M109" s="106">
        <f t="shared" si="51"/>
        <v>0</v>
      </c>
      <c r="N109" s="269">
        <v>0</v>
      </c>
      <c r="O109" s="106">
        <f t="shared" si="49"/>
        <v>0</v>
      </c>
      <c r="P109" s="1387"/>
    </row>
    <row r="110" spans="1:16" s="38" customFormat="1" ht="15.75" customHeight="1">
      <c r="A110" s="1432"/>
      <c r="B110" s="1229"/>
      <c r="C110" s="1434"/>
      <c r="D110" s="1448"/>
      <c r="E110" s="1334"/>
      <c r="F110" s="1230"/>
      <c r="G110" s="926" t="s">
        <v>22</v>
      </c>
      <c r="H110" s="932">
        <f t="shared" ref="H110:K110" si="52">H114</f>
        <v>0</v>
      </c>
      <c r="I110" s="269">
        <f t="shared" si="52"/>
        <v>0</v>
      </c>
      <c r="J110" s="170">
        <f t="shared" si="52"/>
        <v>0</v>
      </c>
      <c r="K110" s="106">
        <f t="shared" si="52"/>
        <v>0</v>
      </c>
      <c r="L110" s="269">
        <v>0</v>
      </c>
      <c r="M110" s="106">
        <f t="shared" si="51"/>
        <v>0</v>
      </c>
      <c r="N110" s="269">
        <v>0</v>
      </c>
      <c r="O110" s="106">
        <f t="shared" si="49"/>
        <v>0</v>
      </c>
      <c r="P110" s="1387"/>
    </row>
    <row r="111" spans="1:16" s="38" customFormat="1" ht="15.75" customHeight="1">
      <c r="A111" s="1432"/>
      <c r="B111" s="1229"/>
      <c r="C111" s="1434"/>
      <c r="D111" s="1448"/>
      <c r="E111" s="1334"/>
      <c r="F111" s="1230"/>
      <c r="G111" s="926" t="s">
        <v>23</v>
      </c>
      <c r="H111" s="932">
        <f t="shared" ref="H111:K111" si="53">H115</f>
        <v>0</v>
      </c>
      <c r="I111" s="269">
        <f t="shared" si="53"/>
        <v>0</v>
      </c>
      <c r="J111" s="170">
        <f t="shared" si="53"/>
        <v>0</v>
      </c>
      <c r="K111" s="106">
        <f t="shared" si="53"/>
        <v>0</v>
      </c>
      <c r="L111" s="269">
        <v>0</v>
      </c>
      <c r="M111" s="106">
        <f t="shared" si="51"/>
        <v>0</v>
      </c>
      <c r="N111" s="269">
        <v>0</v>
      </c>
      <c r="O111" s="106">
        <f t="shared" ref="O111:O116" si="54">K111-H111</f>
        <v>0</v>
      </c>
      <c r="P111" s="1387"/>
    </row>
    <row r="112" spans="1:16" s="38" customFormat="1" ht="21" customHeight="1">
      <c r="A112" s="1432" t="s">
        <v>130</v>
      </c>
      <c r="B112" s="1229" t="s">
        <v>991</v>
      </c>
      <c r="C112" s="1434" t="s">
        <v>804</v>
      </c>
      <c r="D112" s="1183" t="s">
        <v>928</v>
      </c>
      <c r="E112" s="1186" t="s">
        <v>928</v>
      </c>
      <c r="F112" s="1243" t="s">
        <v>19</v>
      </c>
      <c r="G112" s="59" t="s">
        <v>20</v>
      </c>
      <c r="H112" s="368">
        <f>SUM(H113:H115)</f>
        <v>0</v>
      </c>
      <c r="I112" s="299">
        <f>SUM(I113:I115)</f>
        <v>0</v>
      </c>
      <c r="J112" s="173">
        <f>SUM(J113:J115)</f>
        <v>0</v>
      </c>
      <c r="K112" s="143">
        <f>SUM(K113:K115)</f>
        <v>0</v>
      </c>
      <c r="L112" s="299">
        <v>0</v>
      </c>
      <c r="M112" s="143">
        <f t="shared" si="51"/>
        <v>0</v>
      </c>
      <c r="N112" s="299">
        <v>0</v>
      </c>
      <c r="O112" s="143">
        <f t="shared" si="54"/>
        <v>0</v>
      </c>
      <c r="P112" s="1216"/>
    </row>
    <row r="113" spans="1:16" s="38" customFormat="1" ht="16.5" customHeight="1">
      <c r="A113" s="1432"/>
      <c r="B113" s="1229"/>
      <c r="C113" s="1434"/>
      <c r="D113" s="1184"/>
      <c r="E113" s="1187"/>
      <c r="F113" s="1244"/>
      <c r="G113" s="1099" t="s">
        <v>21</v>
      </c>
      <c r="H113" s="1101">
        <v>0</v>
      </c>
      <c r="I113" s="269">
        <v>0</v>
      </c>
      <c r="J113" s="170">
        <v>0</v>
      </c>
      <c r="K113" s="106">
        <v>0</v>
      </c>
      <c r="L113" s="269">
        <v>0</v>
      </c>
      <c r="M113" s="106">
        <f t="shared" si="51"/>
        <v>0</v>
      </c>
      <c r="N113" s="269">
        <v>0</v>
      </c>
      <c r="O113" s="106">
        <f t="shared" si="54"/>
        <v>0</v>
      </c>
      <c r="P113" s="1217"/>
    </row>
    <row r="114" spans="1:16" s="38" customFormat="1" ht="16.5" customHeight="1">
      <c r="A114" s="1432"/>
      <c r="B114" s="1229"/>
      <c r="C114" s="1434"/>
      <c r="D114" s="1184"/>
      <c r="E114" s="1187"/>
      <c r="F114" s="1244"/>
      <c r="G114" s="1099" t="s">
        <v>22</v>
      </c>
      <c r="H114" s="1101">
        <v>0</v>
      </c>
      <c r="I114" s="269">
        <v>0</v>
      </c>
      <c r="J114" s="170">
        <v>0</v>
      </c>
      <c r="K114" s="106">
        <v>0</v>
      </c>
      <c r="L114" s="269">
        <v>0</v>
      </c>
      <c r="M114" s="106">
        <f t="shared" si="51"/>
        <v>0</v>
      </c>
      <c r="N114" s="269">
        <v>0</v>
      </c>
      <c r="O114" s="106">
        <f t="shared" si="54"/>
        <v>0</v>
      </c>
      <c r="P114" s="1217"/>
    </row>
    <row r="115" spans="1:16" s="38" customFormat="1" ht="16.5" customHeight="1">
      <c r="A115" s="1432"/>
      <c r="B115" s="1229"/>
      <c r="C115" s="1434"/>
      <c r="D115" s="1185"/>
      <c r="E115" s="1188"/>
      <c r="F115" s="1245"/>
      <c r="G115" s="1099" t="s">
        <v>23</v>
      </c>
      <c r="H115" s="553">
        <v>0</v>
      </c>
      <c r="I115" s="436">
        <v>0</v>
      </c>
      <c r="J115" s="554">
        <v>0</v>
      </c>
      <c r="K115" s="462">
        <v>0</v>
      </c>
      <c r="L115" s="555">
        <v>0</v>
      </c>
      <c r="M115" s="591">
        <f t="shared" ref="M115:M116" si="55">J115-H115</f>
        <v>0</v>
      </c>
      <c r="N115" s="592">
        <v>0</v>
      </c>
      <c r="O115" s="46">
        <f t="shared" si="54"/>
        <v>0</v>
      </c>
      <c r="P115" s="1239"/>
    </row>
    <row r="116" spans="1:16" s="38" customFormat="1" ht="21.75" customHeight="1">
      <c r="A116" s="1431" t="s">
        <v>131</v>
      </c>
      <c r="B116" s="1433" t="s">
        <v>1285</v>
      </c>
      <c r="C116" s="1182" t="s">
        <v>19</v>
      </c>
      <c r="D116" s="1188" t="s">
        <v>19</v>
      </c>
      <c r="E116" s="1200" t="s">
        <v>19</v>
      </c>
      <c r="F116" s="1274" t="s">
        <v>19</v>
      </c>
      <c r="G116" s="61" t="s">
        <v>20</v>
      </c>
      <c r="H116" s="561">
        <f>SUM(H117:H119)</f>
        <v>32913.299999999996</v>
      </c>
      <c r="I116" s="281">
        <f>SUM(I117:I119)</f>
        <v>6564.5</v>
      </c>
      <c r="J116" s="56">
        <f>SUM(J117:J119)</f>
        <v>6564.5</v>
      </c>
      <c r="K116" s="563">
        <f>SUM(K117:K119)</f>
        <v>0</v>
      </c>
      <c r="L116" s="583">
        <f>J116/H116*100</f>
        <v>19.9448247365047</v>
      </c>
      <c r="M116" s="584">
        <f t="shared" si="55"/>
        <v>-26348.799999999996</v>
      </c>
      <c r="N116" s="564">
        <f>K116/H116*100</f>
        <v>0</v>
      </c>
      <c r="O116" s="332">
        <f t="shared" si="54"/>
        <v>-32913.299999999996</v>
      </c>
      <c r="P116" s="1202"/>
    </row>
    <row r="117" spans="1:16" s="38" customFormat="1" ht="20.25" customHeight="1">
      <c r="A117" s="1432"/>
      <c r="B117" s="1229"/>
      <c r="C117" s="1434"/>
      <c r="D117" s="1435"/>
      <c r="E117" s="1413"/>
      <c r="F117" s="1415"/>
      <c r="G117" s="1099" t="s">
        <v>21</v>
      </c>
      <c r="H117" s="185">
        <f>H121</f>
        <v>2595.6999999999998</v>
      </c>
      <c r="I117" s="369">
        <f>I121</f>
        <v>501</v>
      </c>
      <c r="J117" s="1">
        <f>J121</f>
        <v>501</v>
      </c>
      <c r="K117" s="1154">
        <f>K121</f>
        <v>0</v>
      </c>
      <c r="L117" s="552">
        <f>J117/H117*100</f>
        <v>19.301151905073777</v>
      </c>
      <c r="M117" s="565">
        <f>J117-H117</f>
        <v>-2094.6999999999998</v>
      </c>
      <c r="N117" s="268">
        <f>K117/H117*100</f>
        <v>0</v>
      </c>
      <c r="O117" s="36">
        <f>K117-H117</f>
        <v>-2595.6999999999998</v>
      </c>
      <c r="P117" s="1387"/>
    </row>
    <row r="118" spans="1:16" s="38" customFormat="1" ht="20.25" customHeight="1">
      <c r="A118" s="1432"/>
      <c r="B118" s="1229"/>
      <c r="C118" s="1434"/>
      <c r="D118" s="1435"/>
      <c r="E118" s="1413"/>
      <c r="F118" s="1415"/>
      <c r="G118" s="1099" t="s">
        <v>22</v>
      </c>
      <c r="H118" s="185">
        <f t="shared" ref="H118:K118" si="56">H122</f>
        <v>30317.599999999999</v>
      </c>
      <c r="I118" s="369">
        <f t="shared" si="56"/>
        <v>6063.5</v>
      </c>
      <c r="J118" s="1">
        <f t="shared" si="56"/>
        <v>6063.5</v>
      </c>
      <c r="K118" s="1154">
        <f t="shared" si="56"/>
        <v>0</v>
      </c>
      <c r="L118" s="552">
        <f>J118/H118*100</f>
        <v>19.999934031717551</v>
      </c>
      <c r="M118" s="565">
        <f>J118-H118</f>
        <v>-24254.1</v>
      </c>
      <c r="N118" s="268">
        <f>K118/H118*100</f>
        <v>0</v>
      </c>
      <c r="O118" s="36">
        <f>K118-H118</f>
        <v>-30317.599999999999</v>
      </c>
      <c r="P118" s="1387"/>
    </row>
    <row r="119" spans="1:16" s="38" customFormat="1" ht="20.25" customHeight="1">
      <c r="A119" s="1432"/>
      <c r="B119" s="1229"/>
      <c r="C119" s="1434"/>
      <c r="D119" s="1435"/>
      <c r="E119" s="1413"/>
      <c r="F119" s="1415"/>
      <c r="G119" s="1099" t="s">
        <v>23</v>
      </c>
      <c r="H119" s="186">
        <f t="shared" ref="H119:K119" si="57">H123</f>
        <v>0</v>
      </c>
      <c r="I119" s="1100">
        <f t="shared" si="57"/>
        <v>0</v>
      </c>
      <c r="J119" s="2">
        <f t="shared" si="57"/>
        <v>0</v>
      </c>
      <c r="K119" s="1154">
        <f t="shared" si="57"/>
        <v>0</v>
      </c>
      <c r="L119" s="555">
        <v>0</v>
      </c>
      <c r="M119" s="591">
        <f>J119-H119</f>
        <v>0</v>
      </c>
      <c r="N119" s="268">
        <v>0</v>
      </c>
      <c r="O119" s="46">
        <f>K119-H119</f>
        <v>0</v>
      </c>
      <c r="P119" s="1387"/>
    </row>
    <row r="120" spans="1:16" s="38" customFormat="1" ht="23.25" customHeight="1">
      <c r="A120" s="1438" t="s">
        <v>132</v>
      </c>
      <c r="B120" s="1436" t="s">
        <v>1286</v>
      </c>
      <c r="C120" s="1434" t="s">
        <v>631</v>
      </c>
      <c r="D120" s="1183">
        <v>43983</v>
      </c>
      <c r="E120" s="1186">
        <v>44196</v>
      </c>
      <c r="F120" s="1437" t="s">
        <v>1515</v>
      </c>
      <c r="G120" s="59" t="s">
        <v>20</v>
      </c>
      <c r="H120" s="367">
        <f>SUM(H121:H123)</f>
        <v>32913.299999999996</v>
      </c>
      <c r="I120" s="271">
        <f>SUM(I121:I123)</f>
        <v>6564.5</v>
      </c>
      <c r="J120" s="53">
        <f>SUM(J121:J123)</f>
        <v>6564.5</v>
      </c>
      <c r="K120" s="459">
        <f>SUM(K121:K123)</f>
        <v>0</v>
      </c>
      <c r="L120" s="550">
        <f>J120/H120*100</f>
        <v>19.9448247365047</v>
      </c>
      <c r="M120" s="578">
        <f t="shared" ref="M120:M123" si="58">J120-H120</f>
        <v>-26348.799999999996</v>
      </c>
      <c r="N120" s="296">
        <f>K120/H120*100</f>
        <v>0</v>
      </c>
      <c r="O120" s="42">
        <f t="shared" ref="O120:O123" si="59">K120-H120</f>
        <v>-32913.299999999996</v>
      </c>
      <c r="P120" s="1222" t="s">
        <v>1514</v>
      </c>
    </row>
    <row r="121" spans="1:16" s="38" customFormat="1" ht="16.5" customHeight="1">
      <c r="A121" s="1439"/>
      <c r="B121" s="1229"/>
      <c r="C121" s="1434"/>
      <c r="D121" s="1184"/>
      <c r="E121" s="1187"/>
      <c r="F121" s="1437"/>
      <c r="G121" s="1099" t="s">
        <v>21</v>
      </c>
      <c r="H121" s="559">
        <v>2595.6999999999998</v>
      </c>
      <c r="I121" s="266">
        <v>501</v>
      </c>
      <c r="J121" s="229">
        <v>501</v>
      </c>
      <c r="K121" s="330">
        <v>0</v>
      </c>
      <c r="L121" s="552">
        <f>J121/H121*100</f>
        <v>19.301151905073777</v>
      </c>
      <c r="M121" s="565">
        <f t="shared" si="58"/>
        <v>-2094.6999999999998</v>
      </c>
      <c r="N121" s="268">
        <f>K121/H121*100</f>
        <v>0</v>
      </c>
      <c r="O121" s="36">
        <f t="shared" si="59"/>
        <v>-2595.6999999999998</v>
      </c>
      <c r="P121" s="1203"/>
    </row>
    <row r="122" spans="1:16" s="38" customFormat="1" ht="16.5" customHeight="1">
      <c r="A122" s="1439"/>
      <c r="B122" s="1229"/>
      <c r="C122" s="1434"/>
      <c r="D122" s="1184"/>
      <c r="E122" s="1187"/>
      <c r="F122" s="1437"/>
      <c r="G122" s="1099" t="s">
        <v>22</v>
      </c>
      <c r="H122" s="559">
        <v>30317.599999999999</v>
      </c>
      <c r="I122" s="266">
        <v>6063.5</v>
      </c>
      <c r="J122" s="229">
        <v>6063.5</v>
      </c>
      <c r="K122" s="330">
        <v>0</v>
      </c>
      <c r="L122" s="552">
        <f>J122/H122*100</f>
        <v>19.999934031717551</v>
      </c>
      <c r="M122" s="565">
        <f t="shared" si="58"/>
        <v>-24254.1</v>
      </c>
      <c r="N122" s="268">
        <f>K122/H122*100</f>
        <v>0</v>
      </c>
      <c r="O122" s="36">
        <f t="shared" si="59"/>
        <v>-30317.599999999999</v>
      </c>
      <c r="P122" s="1203"/>
    </row>
    <row r="123" spans="1:16" s="38" customFormat="1" ht="16.5" customHeight="1" thickBot="1">
      <c r="A123" s="1440"/>
      <c r="B123" s="1229"/>
      <c r="C123" s="1434"/>
      <c r="D123" s="1185"/>
      <c r="E123" s="1188"/>
      <c r="F123" s="1437"/>
      <c r="G123" s="1099" t="s">
        <v>23</v>
      </c>
      <c r="H123" s="553">
        <v>0</v>
      </c>
      <c r="I123" s="436">
        <v>0</v>
      </c>
      <c r="J123" s="554">
        <v>0</v>
      </c>
      <c r="K123" s="462">
        <v>0</v>
      </c>
      <c r="L123" s="555">
        <v>0</v>
      </c>
      <c r="M123" s="591">
        <f t="shared" si="58"/>
        <v>0</v>
      </c>
      <c r="N123" s="592">
        <v>0</v>
      </c>
      <c r="O123" s="46">
        <f t="shared" si="59"/>
        <v>0</v>
      </c>
      <c r="P123" s="1308"/>
    </row>
    <row r="124" spans="1:16" s="38" customFormat="1" ht="28.5" customHeight="1">
      <c r="A124" s="1309" t="s">
        <v>31</v>
      </c>
      <c r="B124" s="1311" t="s">
        <v>89</v>
      </c>
      <c r="C124" s="1455" t="s">
        <v>236</v>
      </c>
      <c r="D124" s="1489" t="s">
        <v>19</v>
      </c>
      <c r="E124" s="1491" t="s">
        <v>19</v>
      </c>
      <c r="F124" s="1493" t="s">
        <v>19</v>
      </c>
      <c r="G124" s="58" t="s">
        <v>20</v>
      </c>
      <c r="H124" s="543">
        <f>SUM(H125:H127)</f>
        <v>35129.9</v>
      </c>
      <c r="I124" s="33">
        <f>SUM(I125:I127)</f>
        <v>25959.599999999999</v>
      </c>
      <c r="J124" s="51">
        <f>SUM(J125:J127)</f>
        <v>25959.599999999999</v>
      </c>
      <c r="K124" s="28">
        <f>SUM(K125:K127)</f>
        <v>25841.899999999998</v>
      </c>
      <c r="L124" s="544">
        <f>J124/H124*100</f>
        <v>73.896025892473361</v>
      </c>
      <c r="M124" s="576">
        <f t="shared" si="1"/>
        <v>-9170.3000000000029</v>
      </c>
      <c r="N124" s="33">
        <f>K124/H124*100</f>
        <v>73.560983663488926</v>
      </c>
      <c r="O124" s="28">
        <f t="shared" si="2"/>
        <v>-9288.0000000000036</v>
      </c>
      <c r="P124" s="1450"/>
    </row>
    <row r="125" spans="1:16" s="38" customFormat="1" ht="21" customHeight="1">
      <c r="A125" s="1310"/>
      <c r="B125" s="1312"/>
      <c r="C125" s="1456"/>
      <c r="D125" s="1490"/>
      <c r="E125" s="1492"/>
      <c r="F125" s="1494"/>
      <c r="G125" s="927" t="s">
        <v>21</v>
      </c>
      <c r="H125" s="545">
        <f t="shared" ref="H125:K126" si="60">H129</f>
        <v>15748.800000000001</v>
      </c>
      <c r="I125" s="30">
        <f t="shared" si="60"/>
        <v>11423.8</v>
      </c>
      <c r="J125" s="52">
        <f t="shared" si="60"/>
        <v>11423.8</v>
      </c>
      <c r="K125" s="29">
        <f t="shared" si="60"/>
        <v>11306.099999999999</v>
      </c>
      <c r="L125" s="546">
        <f>J125/H125*100</f>
        <v>72.537590165599909</v>
      </c>
      <c r="M125" s="577">
        <f t="shared" si="1"/>
        <v>-4325.0000000000018</v>
      </c>
      <c r="N125" s="30">
        <f>K125/H125*100</f>
        <v>71.790231636696106</v>
      </c>
      <c r="O125" s="29">
        <f t="shared" si="2"/>
        <v>-4442.7000000000025</v>
      </c>
      <c r="P125" s="1451"/>
    </row>
    <row r="126" spans="1:16" s="38" customFormat="1" ht="21" customHeight="1">
      <c r="A126" s="1310"/>
      <c r="B126" s="1312"/>
      <c r="C126" s="1456"/>
      <c r="D126" s="1490"/>
      <c r="E126" s="1492"/>
      <c r="F126" s="1494"/>
      <c r="G126" s="927" t="s">
        <v>22</v>
      </c>
      <c r="H126" s="545">
        <f t="shared" si="60"/>
        <v>19381.099999999999</v>
      </c>
      <c r="I126" s="30">
        <f t="shared" si="60"/>
        <v>14535.8</v>
      </c>
      <c r="J126" s="52">
        <f t="shared" si="60"/>
        <v>14535.8</v>
      </c>
      <c r="K126" s="29">
        <f t="shared" si="60"/>
        <v>14535.8</v>
      </c>
      <c r="L126" s="546">
        <f>J126/H126*100</f>
        <v>74.999871008353509</v>
      </c>
      <c r="M126" s="577">
        <f t="shared" ref="M126" si="61">J126-H126</f>
        <v>-4845.2999999999993</v>
      </c>
      <c r="N126" s="30">
        <f>K126/H126*100</f>
        <v>74.999871008353509</v>
      </c>
      <c r="O126" s="29">
        <f t="shared" ref="O126" si="62">K126-H126</f>
        <v>-4845.2999999999993</v>
      </c>
      <c r="P126" s="1451"/>
    </row>
    <row r="127" spans="1:16" s="38" customFormat="1" ht="21" customHeight="1">
      <c r="A127" s="1310"/>
      <c r="B127" s="1312"/>
      <c r="C127" s="1456"/>
      <c r="D127" s="1490"/>
      <c r="E127" s="1492"/>
      <c r="F127" s="1494"/>
      <c r="G127" s="927" t="s">
        <v>23</v>
      </c>
      <c r="H127" s="547">
        <f t="shared" ref="H127:K127" si="63">H131</f>
        <v>0</v>
      </c>
      <c r="I127" s="430">
        <f t="shared" si="63"/>
        <v>0</v>
      </c>
      <c r="J127" s="548">
        <f t="shared" si="63"/>
        <v>0</v>
      </c>
      <c r="K127" s="431">
        <f t="shared" si="63"/>
        <v>0</v>
      </c>
      <c r="L127" s="549">
        <v>0</v>
      </c>
      <c r="M127" s="590">
        <f t="shared" si="1"/>
        <v>0</v>
      </c>
      <c r="N127" s="491">
        <v>0</v>
      </c>
      <c r="O127" s="44">
        <f t="shared" si="2"/>
        <v>0</v>
      </c>
      <c r="P127" s="1451"/>
    </row>
    <row r="128" spans="1:16" s="38" customFormat="1" ht="28.5" customHeight="1">
      <c r="A128" s="1249" t="s">
        <v>33</v>
      </c>
      <c r="B128" s="1250" t="s">
        <v>654</v>
      </c>
      <c r="C128" s="1464" t="s">
        <v>19</v>
      </c>
      <c r="D128" s="1465" t="s">
        <v>19</v>
      </c>
      <c r="E128" s="1466" t="s">
        <v>19</v>
      </c>
      <c r="F128" s="1467" t="s">
        <v>19</v>
      </c>
      <c r="G128" s="59" t="s">
        <v>20</v>
      </c>
      <c r="H128" s="561">
        <f>SUM(H129:H131)</f>
        <v>35129.9</v>
      </c>
      <c r="I128" s="271">
        <f>SUM(I129:I131)</f>
        <v>25959.599999999999</v>
      </c>
      <c r="J128" s="56">
        <f>SUM(J129:J131)</f>
        <v>25959.599999999999</v>
      </c>
      <c r="K128" s="37">
        <f>SUM(K129:K131)</f>
        <v>25841.899999999998</v>
      </c>
      <c r="L128" s="550">
        <f>J128/H128*100</f>
        <v>73.896025892473361</v>
      </c>
      <c r="M128" s="578">
        <f t="shared" si="1"/>
        <v>-9170.3000000000029</v>
      </c>
      <c r="N128" s="41">
        <f>K128/H128*100</f>
        <v>73.560983663488926</v>
      </c>
      <c r="O128" s="42">
        <f t="shared" si="2"/>
        <v>-9288.0000000000036</v>
      </c>
      <c r="P128" s="1387"/>
    </row>
    <row r="129" spans="1:19" s="38" customFormat="1" ht="20.25" customHeight="1">
      <c r="A129" s="1249"/>
      <c r="B129" s="1250"/>
      <c r="C129" s="1464"/>
      <c r="D129" s="1465"/>
      <c r="E129" s="1466"/>
      <c r="F129" s="1467"/>
      <c r="G129" s="926" t="s">
        <v>21</v>
      </c>
      <c r="H129" s="185">
        <f t="shared" ref="H129:K131" si="64">H133+H208+H236</f>
        <v>15748.800000000001</v>
      </c>
      <c r="I129" s="265">
        <f t="shared" si="64"/>
        <v>11423.8</v>
      </c>
      <c r="J129" s="1">
        <f t="shared" si="64"/>
        <v>11423.8</v>
      </c>
      <c r="K129" s="333">
        <f t="shared" si="64"/>
        <v>11306.099999999999</v>
      </c>
      <c r="L129" s="552">
        <f>J129/H129*100</f>
        <v>72.537590165599909</v>
      </c>
      <c r="M129" s="565">
        <f t="shared" si="1"/>
        <v>-4325.0000000000018</v>
      </c>
      <c r="N129" s="32">
        <f>K129/H129*100</f>
        <v>71.790231636696106</v>
      </c>
      <c r="O129" s="36">
        <f t="shared" si="2"/>
        <v>-4442.7000000000025</v>
      </c>
      <c r="P129" s="1387"/>
    </row>
    <row r="130" spans="1:19" s="38" customFormat="1" ht="20.25" customHeight="1">
      <c r="A130" s="1249"/>
      <c r="B130" s="1250"/>
      <c r="C130" s="1464"/>
      <c r="D130" s="1465"/>
      <c r="E130" s="1466"/>
      <c r="F130" s="1467"/>
      <c r="G130" s="926" t="s">
        <v>22</v>
      </c>
      <c r="H130" s="333">
        <f t="shared" si="64"/>
        <v>19381.099999999999</v>
      </c>
      <c r="I130" s="265">
        <f t="shared" si="64"/>
        <v>14535.8</v>
      </c>
      <c r="J130" s="169">
        <f t="shared" si="64"/>
        <v>14535.8</v>
      </c>
      <c r="K130" s="103">
        <f t="shared" si="64"/>
        <v>14535.8</v>
      </c>
      <c r="L130" s="552">
        <f>J130/H130*100</f>
        <v>74.999871008353509</v>
      </c>
      <c r="M130" s="565">
        <f t="shared" ref="M130" si="65">J130-H130</f>
        <v>-4845.2999999999993</v>
      </c>
      <c r="N130" s="32">
        <f>K130/H130*100</f>
        <v>74.999871008353509</v>
      </c>
      <c r="O130" s="36">
        <f t="shared" ref="O130" si="66">K130-H130</f>
        <v>-4845.2999999999993</v>
      </c>
      <c r="P130" s="1387"/>
    </row>
    <row r="131" spans="1:19" s="38" customFormat="1" ht="20.25" customHeight="1">
      <c r="A131" s="1249"/>
      <c r="B131" s="1250"/>
      <c r="C131" s="1464"/>
      <c r="D131" s="1465"/>
      <c r="E131" s="1466"/>
      <c r="F131" s="1467"/>
      <c r="G131" s="926" t="s">
        <v>23</v>
      </c>
      <c r="H131" s="601">
        <f t="shared" si="64"/>
        <v>0</v>
      </c>
      <c r="I131" s="602">
        <f t="shared" si="64"/>
        <v>0</v>
      </c>
      <c r="J131" s="603">
        <f t="shared" si="64"/>
        <v>0</v>
      </c>
      <c r="K131" s="604">
        <f t="shared" si="64"/>
        <v>0</v>
      </c>
      <c r="L131" s="555">
        <v>0</v>
      </c>
      <c r="M131" s="591">
        <f t="shared" si="1"/>
        <v>0</v>
      </c>
      <c r="N131" s="592">
        <v>0</v>
      </c>
      <c r="O131" s="46">
        <f t="shared" si="2"/>
        <v>0</v>
      </c>
      <c r="P131" s="1387"/>
    </row>
    <row r="132" spans="1:19" s="38" customFormat="1" ht="27.75" customHeight="1">
      <c r="A132" s="1205" t="s">
        <v>34</v>
      </c>
      <c r="B132" s="1436" t="s">
        <v>655</v>
      </c>
      <c r="C132" s="1434" t="s">
        <v>19</v>
      </c>
      <c r="D132" s="1435" t="s">
        <v>19</v>
      </c>
      <c r="E132" s="1413" t="s">
        <v>19</v>
      </c>
      <c r="F132" s="1415" t="s">
        <v>19</v>
      </c>
      <c r="G132" s="59" t="s">
        <v>20</v>
      </c>
      <c r="H132" s="561">
        <f>SUM(H133:H135)</f>
        <v>35129.9</v>
      </c>
      <c r="I132" s="271">
        <f>SUM(I133:I135)</f>
        <v>25959.599999999999</v>
      </c>
      <c r="J132" s="56">
        <f>SUM(J133:J135)</f>
        <v>25959.599999999999</v>
      </c>
      <c r="K132" s="37">
        <f>SUM(K133:K135)</f>
        <v>25841.899999999998</v>
      </c>
      <c r="L132" s="550">
        <f>J132/H132*100</f>
        <v>73.896025892473361</v>
      </c>
      <c r="M132" s="578">
        <f t="shared" si="1"/>
        <v>-9170.3000000000029</v>
      </c>
      <c r="N132" s="41">
        <f>K132/H132*100</f>
        <v>73.560983663488926</v>
      </c>
      <c r="O132" s="42">
        <f t="shared" si="2"/>
        <v>-9288.0000000000036</v>
      </c>
      <c r="P132" s="1387"/>
    </row>
    <row r="133" spans="1:19" s="38" customFormat="1" ht="20.25" customHeight="1">
      <c r="A133" s="1195"/>
      <c r="B133" s="1229"/>
      <c r="C133" s="1434"/>
      <c r="D133" s="1435"/>
      <c r="E133" s="1413"/>
      <c r="F133" s="1415"/>
      <c r="G133" s="926" t="s">
        <v>21</v>
      </c>
      <c r="H133" s="185">
        <f>H142+H151+H171+H188+H192+H196+H200+H204</f>
        <v>15748.800000000001</v>
      </c>
      <c r="I133" s="265">
        <f>I142+I151+I171+I188+I192+I196+I200+I204</f>
        <v>11423.8</v>
      </c>
      <c r="J133" s="1">
        <f>J142+J151+J171+J188+J192+J196+J200+J204</f>
        <v>11423.8</v>
      </c>
      <c r="K133" s="333">
        <f>K142+K151+K171+K188+K192+K196+K200+K204</f>
        <v>11306.099999999999</v>
      </c>
      <c r="L133" s="552">
        <f>J133/H133*100</f>
        <v>72.537590165599909</v>
      </c>
      <c r="M133" s="565">
        <f>J133-H133</f>
        <v>-4325.0000000000018</v>
      </c>
      <c r="N133" s="32">
        <f>K133/H133*100</f>
        <v>71.790231636696106</v>
      </c>
      <c r="O133" s="36">
        <f>K133-H133</f>
        <v>-4442.7000000000025</v>
      </c>
      <c r="P133" s="1387"/>
    </row>
    <row r="134" spans="1:19" s="38" customFormat="1" ht="20.25" customHeight="1">
      <c r="A134" s="1195"/>
      <c r="B134" s="1229"/>
      <c r="C134" s="1434"/>
      <c r="D134" s="1435"/>
      <c r="E134" s="1413"/>
      <c r="F134" s="1415"/>
      <c r="G134" s="926" t="s">
        <v>22</v>
      </c>
      <c r="H134" s="185">
        <f t="shared" ref="H134:K135" si="67">H143+H152+H172+H189+H193+H197+H201+H205</f>
        <v>19381.099999999999</v>
      </c>
      <c r="I134" s="265">
        <f t="shared" si="67"/>
        <v>14535.8</v>
      </c>
      <c r="J134" s="1">
        <f t="shared" si="67"/>
        <v>14535.8</v>
      </c>
      <c r="K134" s="333">
        <f t="shared" si="67"/>
        <v>14535.8</v>
      </c>
      <c r="L134" s="552">
        <f>J134/H134*100</f>
        <v>74.999871008353509</v>
      </c>
      <c r="M134" s="565">
        <f>J134-H134</f>
        <v>-4845.2999999999993</v>
      </c>
      <c r="N134" s="32">
        <f>K134/H134*100</f>
        <v>74.999871008353509</v>
      </c>
      <c r="O134" s="36">
        <f>K134-H134</f>
        <v>-4845.2999999999993</v>
      </c>
      <c r="P134" s="1387"/>
    </row>
    <row r="135" spans="1:19" s="38" customFormat="1" ht="20.25" customHeight="1">
      <c r="A135" s="1195"/>
      <c r="B135" s="1229"/>
      <c r="C135" s="1434"/>
      <c r="D135" s="1435"/>
      <c r="E135" s="1413"/>
      <c r="F135" s="1415"/>
      <c r="G135" s="926" t="s">
        <v>23</v>
      </c>
      <c r="H135" s="186">
        <f t="shared" si="67"/>
        <v>0</v>
      </c>
      <c r="I135" s="269">
        <f t="shared" si="67"/>
        <v>0</v>
      </c>
      <c r="J135" s="2">
        <f t="shared" si="67"/>
        <v>0</v>
      </c>
      <c r="K135" s="1101">
        <f t="shared" si="67"/>
        <v>0</v>
      </c>
      <c r="L135" s="555">
        <v>0</v>
      </c>
      <c r="M135" s="591">
        <f>J135-H135</f>
        <v>0</v>
      </c>
      <c r="N135" s="592">
        <v>0</v>
      </c>
      <c r="O135" s="46">
        <f>K135-H135</f>
        <v>0</v>
      </c>
      <c r="P135" s="1387"/>
    </row>
    <row r="136" spans="1:19" s="38" customFormat="1" ht="14.25" customHeight="1">
      <c r="A136" s="1195"/>
      <c r="B136" s="1495" t="s">
        <v>797</v>
      </c>
      <c r="C136" s="1496"/>
      <c r="D136" s="1496"/>
      <c r="E136" s="1496"/>
      <c r="F136" s="1497"/>
      <c r="G136" s="1441"/>
      <c r="H136" s="1442"/>
      <c r="I136" s="1442"/>
      <c r="J136" s="1442"/>
      <c r="K136" s="1430"/>
      <c r="L136" s="1443"/>
      <c r="M136" s="1444"/>
      <c r="N136" s="1444"/>
      <c r="O136" s="1444"/>
      <c r="P136" s="1445"/>
    </row>
    <row r="137" spans="1:19" s="38" customFormat="1" ht="24" customHeight="1">
      <c r="A137" s="1195"/>
      <c r="B137" s="1446" t="s">
        <v>1282</v>
      </c>
      <c r="C137" s="1434" t="s">
        <v>19</v>
      </c>
      <c r="D137" s="1435" t="s">
        <v>19</v>
      </c>
      <c r="E137" s="1413" t="s">
        <v>19</v>
      </c>
      <c r="F137" s="1415" t="s">
        <v>19</v>
      </c>
      <c r="G137" s="59" t="s">
        <v>20</v>
      </c>
      <c r="H137" s="367">
        <f>SUM(H138:H140)</f>
        <v>20401.199999999997</v>
      </c>
      <c r="I137" s="271">
        <f>SUM(I138:I140)</f>
        <v>15300.8</v>
      </c>
      <c r="J137" s="53">
        <f>SUM(J138:J140)</f>
        <v>15300.8</v>
      </c>
      <c r="K137" s="31">
        <f>SUM(K138:K140)</f>
        <v>15300.8</v>
      </c>
      <c r="L137" s="550">
        <f>J137/H137*100</f>
        <v>74.999509832754939</v>
      </c>
      <c r="M137" s="578">
        <f t="shared" ref="M137:M138" si="68">J137-H137</f>
        <v>-5100.3999999999978</v>
      </c>
      <c r="N137" s="41">
        <f>K137/H137*100</f>
        <v>74.999509832754939</v>
      </c>
      <c r="O137" s="42">
        <f t="shared" ref="O137:O140" si="69">K137-H137</f>
        <v>-5100.3999999999978</v>
      </c>
      <c r="P137" s="1231"/>
    </row>
    <row r="138" spans="1:19" s="38" customFormat="1" ht="18" customHeight="1">
      <c r="A138" s="1195"/>
      <c r="B138" s="1446"/>
      <c r="C138" s="1434"/>
      <c r="D138" s="1435"/>
      <c r="E138" s="1413"/>
      <c r="F138" s="1415"/>
      <c r="G138" s="926" t="s">
        <v>21</v>
      </c>
      <c r="H138" s="780">
        <f>H147+H176</f>
        <v>1020.0999999999999</v>
      </c>
      <c r="I138" s="272">
        <f t="shared" ref="I138:K138" si="70">I147+I176</f>
        <v>765</v>
      </c>
      <c r="J138" s="781">
        <f t="shared" si="70"/>
        <v>765</v>
      </c>
      <c r="K138" s="782">
        <f t="shared" si="70"/>
        <v>765</v>
      </c>
      <c r="L138" s="552">
        <f>J138/H138*100</f>
        <v>74.992647779629451</v>
      </c>
      <c r="M138" s="565">
        <f t="shared" si="68"/>
        <v>-255.09999999999991</v>
      </c>
      <c r="N138" s="32">
        <f>K138/H138*100</f>
        <v>74.992647779629451</v>
      </c>
      <c r="O138" s="36">
        <f t="shared" si="69"/>
        <v>-255.09999999999991</v>
      </c>
      <c r="P138" s="1232"/>
    </row>
    <row r="139" spans="1:19" s="38" customFormat="1" ht="18" customHeight="1">
      <c r="A139" s="1195"/>
      <c r="B139" s="1446"/>
      <c r="C139" s="1434"/>
      <c r="D139" s="1435"/>
      <c r="E139" s="1413"/>
      <c r="F139" s="1415"/>
      <c r="G139" s="926" t="s">
        <v>22</v>
      </c>
      <c r="H139" s="185">
        <f t="shared" ref="H139:K140" si="71">H148+H177</f>
        <v>19381.099999999999</v>
      </c>
      <c r="I139" s="265">
        <f t="shared" si="71"/>
        <v>14535.8</v>
      </c>
      <c r="J139" s="1">
        <f t="shared" si="71"/>
        <v>14535.8</v>
      </c>
      <c r="K139" s="333">
        <f t="shared" si="71"/>
        <v>14535.8</v>
      </c>
      <c r="L139" s="552">
        <f>J139/H139*100</f>
        <v>74.999871008353509</v>
      </c>
      <c r="M139" s="565">
        <f>J139-H139</f>
        <v>-4845.2999999999993</v>
      </c>
      <c r="N139" s="32">
        <f>K139/H139*100</f>
        <v>74.999871008353509</v>
      </c>
      <c r="O139" s="36">
        <f t="shared" si="69"/>
        <v>-4845.2999999999993</v>
      </c>
      <c r="P139" s="1232"/>
    </row>
    <row r="140" spans="1:19" s="38" customFormat="1" ht="18" customHeight="1">
      <c r="A140" s="1196"/>
      <c r="B140" s="1446"/>
      <c r="C140" s="1434"/>
      <c r="D140" s="1435"/>
      <c r="E140" s="1413"/>
      <c r="F140" s="1415"/>
      <c r="G140" s="926" t="s">
        <v>23</v>
      </c>
      <c r="H140" s="932">
        <f t="shared" si="71"/>
        <v>0</v>
      </c>
      <c r="I140" s="269">
        <f t="shared" si="71"/>
        <v>0</v>
      </c>
      <c r="J140" s="170">
        <f t="shared" si="71"/>
        <v>0</v>
      </c>
      <c r="K140" s="106">
        <f t="shared" si="71"/>
        <v>0</v>
      </c>
      <c r="L140" s="580">
        <v>0</v>
      </c>
      <c r="M140" s="581">
        <f t="shared" ref="M140" si="72">J140-H140</f>
        <v>0</v>
      </c>
      <c r="N140" s="337">
        <v>0</v>
      </c>
      <c r="O140" s="338">
        <f t="shared" si="69"/>
        <v>0</v>
      </c>
      <c r="P140" s="1233"/>
    </row>
    <row r="141" spans="1:19" s="38" customFormat="1" ht="28.5" customHeight="1">
      <c r="A141" s="1205" t="s">
        <v>35</v>
      </c>
      <c r="B141" s="1436" t="s">
        <v>656</v>
      </c>
      <c r="C141" s="1434" t="s">
        <v>631</v>
      </c>
      <c r="D141" s="1183">
        <v>43831</v>
      </c>
      <c r="E141" s="1186">
        <v>44196</v>
      </c>
      <c r="F141" s="1437" t="s">
        <v>632</v>
      </c>
      <c r="G141" s="59" t="s">
        <v>20</v>
      </c>
      <c r="H141" s="367">
        <f>SUM(H142:H144)</f>
        <v>9731.7000000000007</v>
      </c>
      <c r="I141" s="271">
        <f>SUM(I142:I144)</f>
        <v>6960</v>
      </c>
      <c r="J141" s="53">
        <f>SUM(J142:J144)</f>
        <v>6960</v>
      </c>
      <c r="K141" s="31">
        <f>SUM(K142:K144)</f>
        <v>6960</v>
      </c>
      <c r="L141" s="550">
        <f>J141/H141*100</f>
        <v>71.518850766053205</v>
      </c>
      <c r="M141" s="578">
        <f t="shared" si="1"/>
        <v>-2771.7000000000007</v>
      </c>
      <c r="N141" s="41">
        <f>K141/H141*100</f>
        <v>71.518850766053205</v>
      </c>
      <c r="O141" s="42">
        <f t="shared" si="2"/>
        <v>-2771.7000000000007</v>
      </c>
      <c r="P141" s="1452" t="s">
        <v>1516</v>
      </c>
    </row>
    <row r="142" spans="1:19" s="38" customFormat="1" ht="23.25" customHeight="1">
      <c r="A142" s="1195"/>
      <c r="B142" s="1229"/>
      <c r="C142" s="1434"/>
      <c r="D142" s="1184"/>
      <c r="E142" s="1187"/>
      <c r="F142" s="1437"/>
      <c r="G142" s="926" t="s">
        <v>21</v>
      </c>
      <c r="H142" s="559">
        <v>3287.8</v>
      </c>
      <c r="I142" s="266">
        <v>2127.1</v>
      </c>
      <c r="J142" s="229">
        <v>2127.1</v>
      </c>
      <c r="K142" s="231">
        <v>2127.1</v>
      </c>
      <c r="L142" s="552">
        <f>J142/H142*100</f>
        <v>64.696757710322998</v>
      </c>
      <c r="M142" s="565">
        <f t="shared" si="1"/>
        <v>-1160.7000000000003</v>
      </c>
      <c r="N142" s="32">
        <f>K142/H142*100</f>
        <v>64.696757710322998</v>
      </c>
      <c r="O142" s="36">
        <f t="shared" si="2"/>
        <v>-1160.7000000000003</v>
      </c>
      <c r="P142" s="1452"/>
      <c r="Q142" s="1498"/>
      <c r="R142" s="1499"/>
      <c r="S142" s="1499"/>
    </row>
    <row r="143" spans="1:19" s="38" customFormat="1" ht="23.25" customHeight="1">
      <c r="A143" s="1195"/>
      <c r="B143" s="1229"/>
      <c r="C143" s="1434"/>
      <c r="D143" s="1184"/>
      <c r="E143" s="1187"/>
      <c r="F143" s="1437"/>
      <c r="G143" s="926" t="s">
        <v>22</v>
      </c>
      <c r="H143" s="559">
        <v>6443.9</v>
      </c>
      <c r="I143" s="266">
        <v>4832.8999999999996</v>
      </c>
      <c r="J143" s="229">
        <v>4832.8999999999996</v>
      </c>
      <c r="K143" s="231">
        <v>4832.8999999999996</v>
      </c>
      <c r="L143" s="552">
        <f>J143/H143*100</f>
        <v>74.999612036189262</v>
      </c>
      <c r="M143" s="565">
        <f t="shared" ref="M143" si="73">J143-H143</f>
        <v>-1611</v>
      </c>
      <c r="N143" s="32">
        <f>K143/H143*100</f>
        <v>74.999612036189262</v>
      </c>
      <c r="O143" s="36">
        <f t="shared" ref="O143" si="74">K143-H143</f>
        <v>-1611</v>
      </c>
      <c r="P143" s="1452"/>
    </row>
    <row r="144" spans="1:19" s="38" customFormat="1" ht="23.25" customHeight="1">
      <c r="A144" s="1195"/>
      <c r="B144" s="1229"/>
      <c r="C144" s="1434"/>
      <c r="D144" s="1185"/>
      <c r="E144" s="1188"/>
      <c r="F144" s="1437"/>
      <c r="G144" s="926" t="s">
        <v>23</v>
      </c>
      <c r="H144" s="553">
        <v>0</v>
      </c>
      <c r="I144" s="436">
        <v>0</v>
      </c>
      <c r="J144" s="554">
        <v>0</v>
      </c>
      <c r="K144" s="462">
        <v>0</v>
      </c>
      <c r="L144" s="555">
        <v>0</v>
      </c>
      <c r="M144" s="591">
        <f t="shared" si="1"/>
        <v>0</v>
      </c>
      <c r="N144" s="592">
        <v>0</v>
      </c>
      <c r="O144" s="46">
        <f t="shared" si="2"/>
        <v>0</v>
      </c>
      <c r="P144" s="1452"/>
    </row>
    <row r="145" spans="1:16" s="38" customFormat="1" ht="17.25" customHeight="1">
      <c r="A145" s="1195"/>
      <c r="B145" s="1495" t="s">
        <v>797</v>
      </c>
      <c r="C145" s="1496"/>
      <c r="D145" s="1496"/>
      <c r="E145" s="1496"/>
      <c r="F145" s="1497"/>
      <c r="G145" s="1441"/>
      <c r="H145" s="1442"/>
      <c r="I145" s="1442"/>
      <c r="J145" s="1442"/>
      <c r="K145" s="1430"/>
      <c r="L145" s="1443"/>
      <c r="M145" s="1444"/>
      <c r="N145" s="1444"/>
      <c r="O145" s="1444"/>
      <c r="P145" s="1445"/>
    </row>
    <row r="146" spans="1:16" s="38" customFormat="1" ht="23.25" customHeight="1">
      <c r="A146" s="1195"/>
      <c r="B146" s="1446" t="s">
        <v>1282</v>
      </c>
      <c r="C146" s="1434" t="s">
        <v>19</v>
      </c>
      <c r="D146" s="1183">
        <v>43831</v>
      </c>
      <c r="E146" s="1186">
        <v>44196</v>
      </c>
      <c r="F146" s="1447" t="s">
        <v>944</v>
      </c>
      <c r="G146" s="59" t="s">
        <v>20</v>
      </c>
      <c r="H146" s="367">
        <f>SUM(H147:H149)</f>
        <v>6783.0999999999995</v>
      </c>
      <c r="I146" s="271">
        <f>SUM(I147:I149)</f>
        <v>5087.2</v>
      </c>
      <c r="J146" s="53">
        <f>SUM(J147:J149)</f>
        <v>5087.2</v>
      </c>
      <c r="K146" s="31">
        <f>SUM(K147:K149)</f>
        <v>5087.2</v>
      </c>
      <c r="L146" s="550">
        <f>J146/H146*100</f>
        <v>74.998157184768033</v>
      </c>
      <c r="M146" s="578">
        <f t="shared" ref="M146:M147" si="75">J146-H146</f>
        <v>-1695.8999999999996</v>
      </c>
      <c r="N146" s="41">
        <f>K146/H146*100</f>
        <v>74.998157184768033</v>
      </c>
      <c r="O146" s="42">
        <f t="shared" ref="O146:O149" si="76">K146-H146</f>
        <v>-1695.8999999999996</v>
      </c>
      <c r="P146" s="1231"/>
    </row>
    <row r="147" spans="1:16" s="38" customFormat="1" ht="18.75" customHeight="1">
      <c r="A147" s="1195"/>
      <c r="B147" s="1446"/>
      <c r="C147" s="1434"/>
      <c r="D147" s="1184"/>
      <c r="E147" s="1187"/>
      <c r="F147" s="1447"/>
      <c r="G147" s="926" t="s">
        <v>21</v>
      </c>
      <c r="H147" s="938">
        <v>339.2</v>
      </c>
      <c r="I147" s="939">
        <v>254.3</v>
      </c>
      <c r="J147" s="908">
        <v>254.3</v>
      </c>
      <c r="K147" s="910">
        <v>254.3</v>
      </c>
      <c r="L147" s="552">
        <f>J147/H147*100</f>
        <v>74.970518867924525</v>
      </c>
      <c r="M147" s="565">
        <f t="shared" si="75"/>
        <v>-84.899999999999977</v>
      </c>
      <c r="N147" s="32">
        <f>K147/H147*100</f>
        <v>74.970518867924525</v>
      </c>
      <c r="O147" s="36">
        <f t="shared" si="76"/>
        <v>-84.899999999999977</v>
      </c>
      <c r="P147" s="1232"/>
    </row>
    <row r="148" spans="1:16" s="38" customFormat="1" ht="18.75" customHeight="1">
      <c r="A148" s="1195"/>
      <c r="B148" s="1446"/>
      <c r="C148" s="1434"/>
      <c r="D148" s="1184"/>
      <c r="E148" s="1187"/>
      <c r="F148" s="1447"/>
      <c r="G148" s="926" t="s">
        <v>22</v>
      </c>
      <c r="H148" s="938">
        <v>6443.9</v>
      </c>
      <c r="I148" s="939">
        <v>4832.8999999999996</v>
      </c>
      <c r="J148" s="908">
        <v>4832.8999999999996</v>
      </c>
      <c r="K148" s="910">
        <v>4832.8999999999996</v>
      </c>
      <c r="L148" s="552">
        <f>J148/H148*100</f>
        <v>74.999612036189262</v>
      </c>
      <c r="M148" s="565">
        <f>J148-H148</f>
        <v>-1611</v>
      </c>
      <c r="N148" s="32">
        <f>K148/H148*100</f>
        <v>74.999612036189262</v>
      </c>
      <c r="O148" s="36">
        <f t="shared" si="76"/>
        <v>-1611</v>
      </c>
      <c r="P148" s="1232"/>
    </row>
    <row r="149" spans="1:16" s="38" customFormat="1" ht="18.75" customHeight="1">
      <c r="A149" s="1196"/>
      <c r="B149" s="1446"/>
      <c r="C149" s="1434"/>
      <c r="D149" s="1185"/>
      <c r="E149" s="1188"/>
      <c r="F149" s="1447"/>
      <c r="G149" s="926" t="s">
        <v>23</v>
      </c>
      <c r="H149" s="579">
        <v>0</v>
      </c>
      <c r="I149" s="334">
        <v>0</v>
      </c>
      <c r="J149" s="335">
        <v>0</v>
      </c>
      <c r="K149" s="336">
        <v>0</v>
      </c>
      <c r="L149" s="580">
        <v>0</v>
      </c>
      <c r="M149" s="581">
        <f t="shared" ref="M149" si="77">J149-H149</f>
        <v>0</v>
      </c>
      <c r="N149" s="337">
        <v>0</v>
      </c>
      <c r="O149" s="338">
        <f t="shared" si="76"/>
        <v>0</v>
      </c>
      <c r="P149" s="1233"/>
    </row>
    <row r="150" spans="1:16" s="38" customFormat="1" ht="24.75" customHeight="1">
      <c r="A150" s="1205" t="s">
        <v>90</v>
      </c>
      <c r="B150" s="1229" t="s">
        <v>238</v>
      </c>
      <c r="C150" s="1434" t="s">
        <v>631</v>
      </c>
      <c r="D150" s="1476" t="s">
        <v>19</v>
      </c>
      <c r="E150" s="1477" t="s">
        <v>19</v>
      </c>
      <c r="F150" s="1478" t="s">
        <v>19</v>
      </c>
      <c r="G150" s="59" t="s">
        <v>20</v>
      </c>
      <c r="H150" s="594">
        <f>SUM(H151:H153)</f>
        <v>0</v>
      </c>
      <c r="I150" s="528">
        <f>SUM(I151:I153)</f>
        <v>0</v>
      </c>
      <c r="J150" s="358">
        <f>SUM(J151:J153)</f>
        <v>0</v>
      </c>
      <c r="K150" s="459">
        <f>SUM(K151:K153)</f>
        <v>0</v>
      </c>
      <c r="L150" s="296">
        <v>0</v>
      </c>
      <c r="M150" s="298">
        <f>J150-H150</f>
        <v>0</v>
      </c>
      <c r="N150" s="296">
        <v>0</v>
      </c>
      <c r="O150" s="298">
        <f>K150-H150</f>
        <v>0</v>
      </c>
      <c r="P150" s="1430"/>
    </row>
    <row r="151" spans="1:16" s="38" customFormat="1" ht="19.5" customHeight="1">
      <c r="A151" s="1195"/>
      <c r="B151" s="1229"/>
      <c r="C151" s="1434"/>
      <c r="D151" s="1448"/>
      <c r="E151" s="1334"/>
      <c r="F151" s="1478"/>
      <c r="G151" s="926" t="s">
        <v>21</v>
      </c>
      <c r="H151" s="558">
        <f t="shared" ref="H151:K153" si="78">H155+H159+H163+H167</f>
        <v>0</v>
      </c>
      <c r="I151" s="267">
        <f>I155+I159+I163+I167</f>
        <v>0</v>
      </c>
      <c r="J151" s="67">
        <f t="shared" si="78"/>
        <v>0</v>
      </c>
      <c r="K151" s="19">
        <f t="shared" si="78"/>
        <v>0</v>
      </c>
      <c r="L151" s="268">
        <v>0</v>
      </c>
      <c r="M151" s="104">
        <f>J151-H151</f>
        <v>0</v>
      </c>
      <c r="N151" s="268">
        <v>0</v>
      </c>
      <c r="O151" s="104">
        <f>K151-H151</f>
        <v>0</v>
      </c>
      <c r="P151" s="1430"/>
    </row>
    <row r="152" spans="1:16" s="38" customFormat="1" ht="19.5" customHeight="1">
      <c r="A152" s="1195"/>
      <c r="B152" s="1229"/>
      <c r="C152" s="1434"/>
      <c r="D152" s="1448"/>
      <c r="E152" s="1334"/>
      <c r="F152" s="1478"/>
      <c r="G152" s="926" t="s">
        <v>22</v>
      </c>
      <c r="H152" s="553">
        <f t="shared" si="78"/>
        <v>0</v>
      </c>
      <c r="I152" s="436">
        <f t="shared" si="78"/>
        <v>0</v>
      </c>
      <c r="J152" s="554">
        <f t="shared" si="78"/>
        <v>0</v>
      </c>
      <c r="K152" s="462">
        <f t="shared" si="78"/>
        <v>0</v>
      </c>
      <c r="L152" s="555">
        <v>0</v>
      </c>
      <c r="M152" s="591">
        <f>J152-H152</f>
        <v>0</v>
      </c>
      <c r="N152" s="592">
        <v>0</v>
      </c>
      <c r="O152" s="46">
        <f>K152-H152</f>
        <v>0</v>
      </c>
      <c r="P152" s="1430"/>
    </row>
    <row r="153" spans="1:16" s="38" customFormat="1" ht="19.5" customHeight="1">
      <c r="A153" s="1196"/>
      <c r="B153" s="1229"/>
      <c r="C153" s="1434"/>
      <c r="D153" s="1448"/>
      <c r="E153" s="1334"/>
      <c r="F153" s="1478"/>
      <c r="G153" s="926" t="s">
        <v>23</v>
      </c>
      <c r="H153" s="553">
        <f t="shared" si="78"/>
        <v>0</v>
      </c>
      <c r="I153" s="436">
        <f t="shared" si="78"/>
        <v>0</v>
      </c>
      <c r="J153" s="554">
        <f t="shared" si="78"/>
        <v>0</v>
      </c>
      <c r="K153" s="462">
        <f t="shared" si="78"/>
        <v>0</v>
      </c>
      <c r="L153" s="555">
        <v>0</v>
      </c>
      <c r="M153" s="591">
        <f>J153-H153</f>
        <v>0</v>
      </c>
      <c r="N153" s="592">
        <v>0</v>
      </c>
      <c r="O153" s="46">
        <f>K153-H153</f>
        <v>0</v>
      </c>
      <c r="P153" s="1430"/>
    </row>
    <row r="154" spans="1:16" s="38" customFormat="1" ht="26.25" customHeight="1">
      <c r="A154" s="1354"/>
      <c r="B154" s="1446" t="s">
        <v>239</v>
      </c>
      <c r="C154" s="1434" t="s">
        <v>631</v>
      </c>
      <c r="D154" s="1476" t="s">
        <v>810</v>
      </c>
      <c r="E154" s="1477" t="s">
        <v>810</v>
      </c>
      <c r="F154" s="1478" t="s">
        <v>19</v>
      </c>
      <c r="G154" s="59" t="s">
        <v>20</v>
      </c>
      <c r="H154" s="368">
        <f>SUM(H155:H157)</f>
        <v>0</v>
      </c>
      <c r="I154" s="299">
        <f>SUM(I155:I157)</f>
        <v>0</v>
      </c>
      <c r="J154" s="173">
        <f>SUM(J155:J157)</f>
        <v>0</v>
      </c>
      <c r="K154" s="143">
        <f>SUM(K155:K157)</f>
        <v>0</v>
      </c>
      <c r="L154" s="299">
        <v>0</v>
      </c>
      <c r="M154" s="143">
        <f t="shared" si="1"/>
        <v>0</v>
      </c>
      <c r="N154" s="299">
        <v>0</v>
      </c>
      <c r="O154" s="143">
        <f t="shared" si="2"/>
        <v>0</v>
      </c>
      <c r="P154" s="1387"/>
    </row>
    <row r="155" spans="1:16" s="38" customFormat="1" ht="18.75" customHeight="1">
      <c r="A155" s="1354"/>
      <c r="B155" s="1446"/>
      <c r="C155" s="1434"/>
      <c r="D155" s="1448"/>
      <c r="E155" s="1334"/>
      <c r="F155" s="1478"/>
      <c r="G155" s="926" t="s">
        <v>21</v>
      </c>
      <c r="H155" s="932">
        <v>0</v>
      </c>
      <c r="I155" s="269">
        <v>0</v>
      </c>
      <c r="J155" s="170">
        <v>0</v>
      </c>
      <c r="K155" s="106">
        <v>0</v>
      </c>
      <c r="L155" s="269">
        <v>0</v>
      </c>
      <c r="M155" s="106">
        <f t="shared" si="1"/>
        <v>0</v>
      </c>
      <c r="N155" s="269">
        <v>0</v>
      </c>
      <c r="O155" s="106">
        <f t="shared" si="2"/>
        <v>0</v>
      </c>
      <c r="P155" s="1387"/>
    </row>
    <row r="156" spans="1:16" s="38" customFormat="1" ht="18.75" customHeight="1">
      <c r="A156" s="1354"/>
      <c r="B156" s="1446"/>
      <c r="C156" s="1434"/>
      <c r="D156" s="1448"/>
      <c r="E156" s="1334"/>
      <c r="F156" s="1478"/>
      <c r="G156" s="926" t="s">
        <v>22</v>
      </c>
      <c r="H156" s="553">
        <v>0</v>
      </c>
      <c r="I156" s="436">
        <v>0</v>
      </c>
      <c r="J156" s="554">
        <v>0</v>
      </c>
      <c r="K156" s="462">
        <v>0</v>
      </c>
      <c r="L156" s="555">
        <v>0</v>
      </c>
      <c r="M156" s="591">
        <f t="shared" si="1"/>
        <v>0</v>
      </c>
      <c r="N156" s="592">
        <v>0</v>
      </c>
      <c r="O156" s="46">
        <f t="shared" si="2"/>
        <v>0</v>
      </c>
      <c r="P156" s="1387"/>
    </row>
    <row r="157" spans="1:16" s="38" customFormat="1" ht="18.75" customHeight="1">
      <c r="A157" s="1354"/>
      <c r="B157" s="1446"/>
      <c r="C157" s="1434"/>
      <c r="D157" s="1448"/>
      <c r="E157" s="1334"/>
      <c r="F157" s="1478"/>
      <c r="G157" s="926" t="s">
        <v>23</v>
      </c>
      <c r="H157" s="553">
        <v>0</v>
      </c>
      <c r="I157" s="436">
        <v>0</v>
      </c>
      <c r="J157" s="554">
        <v>0</v>
      </c>
      <c r="K157" s="462">
        <v>0</v>
      </c>
      <c r="L157" s="555">
        <v>0</v>
      </c>
      <c r="M157" s="591">
        <f t="shared" si="1"/>
        <v>0</v>
      </c>
      <c r="N157" s="592">
        <v>0</v>
      </c>
      <c r="O157" s="46">
        <f t="shared" si="2"/>
        <v>0</v>
      </c>
      <c r="P157" s="1387"/>
    </row>
    <row r="158" spans="1:16" s="38" customFormat="1" ht="24.75" customHeight="1">
      <c r="A158" s="1354"/>
      <c r="B158" s="1446" t="s">
        <v>240</v>
      </c>
      <c r="C158" s="1434" t="s">
        <v>631</v>
      </c>
      <c r="D158" s="1476" t="s">
        <v>810</v>
      </c>
      <c r="E158" s="1477" t="s">
        <v>810</v>
      </c>
      <c r="F158" s="1478" t="s">
        <v>19</v>
      </c>
      <c r="G158" s="59" t="s">
        <v>20</v>
      </c>
      <c r="H158" s="368">
        <f>SUM(H159:H161)</f>
        <v>0</v>
      </c>
      <c r="I158" s="299">
        <f>SUM(I159:I161)</f>
        <v>0</v>
      </c>
      <c r="J158" s="173">
        <f>SUM(J159:J161)</f>
        <v>0</v>
      </c>
      <c r="K158" s="143">
        <f>SUM(K159:K161)</f>
        <v>0</v>
      </c>
      <c r="L158" s="299">
        <v>0</v>
      </c>
      <c r="M158" s="143">
        <f t="shared" si="1"/>
        <v>0</v>
      </c>
      <c r="N158" s="299">
        <v>0</v>
      </c>
      <c r="O158" s="143">
        <f t="shared" si="2"/>
        <v>0</v>
      </c>
      <c r="P158" s="1387"/>
    </row>
    <row r="159" spans="1:16" s="38" customFormat="1" ht="18.75" customHeight="1">
      <c r="A159" s="1354"/>
      <c r="B159" s="1446"/>
      <c r="C159" s="1434"/>
      <c r="D159" s="1448"/>
      <c r="E159" s="1334"/>
      <c r="F159" s="1478"/>
      <c r="G159" s="926" t="s">
        <v>21</v>
      </c>
      <c r="H159" s="932">
        <v>0</v>
      </c>
      <c r="I159" s="269">
        <v>0</v>
      </c>
      <c r="J159" s="170">
        <v>0</v>
      </c>
      <c r="K159" s="106">
        <v>0</v>
      </c>
      <c r="L159" s="269">
        <v>0</v>
      </c>
      <c r="M159" s="106">
        <f t="shared" si="1"/>
        <v>0</v>
      </c>
      <c r="N159" s="269">
        <v>0</v>
      </c>
      <c r="O159" s="106">
        <f t="shared" si="2"/>
        <v>0</v>
      </c>
      <c r="P159" s="1387"/>
    </row>
    <row r="160" spans="1:16" s="38" customFormat="1" ht="18.75" customHeight="1">
      <c r="A160" s="1354"/>
      <c r="B160" s="1446"/>
      <c r="C160" s="1434"/>
      <c r="D160" s="1448"/>
      <c r="E160" s="1334"/>
      <c r="F160" s="1478"/>
      <c r="G160" s="926" t="s">
        <v>22</v>
      </c>
      <c r="H160" s="553">
        <v>0</v>
      </c>
      <c r="I160" s="436">
        <v>0</v>
      </c>
      <c r="J160" s="554">
        <v>0</v>
      </c>
      <c r="K160" s="462">
        <v>0</v>
      </c>
      <c r="L160" s="555">
        <v>0</v>
      </c>
      <c r="M160" s="591">
        <f t="shared" si="1"/>
        <v>0</v>
      </c>
      <c r="N160" s="592">
        <v>0</v>
      </c>
      <c r="O160" s="46">
        <f t="shared" si="2"/>
        <v>0</v>
      </c>
      <c r="P160" s="1387"/>
    </row>
    <row r="161" spans="1:16" s="38" customFormat="1" ht="18.75" customHeight="1">
      <c r="A161" s="1354"/>
      <c r="B161" s="1446"/>
      <c r="C161" s="1434"/>
      <c r="D161" s="1448"/>
      <c r="E161" s="1334"/>
      <c r="F161" s="1478"/>
      <c r="G161" s="926" t="s">
        <v>23</v>
      </c>
      <c r="H161" s="553">
        <v>0</v>
      </c>
      <c r="I161" s="436">
        <v>0</v>
      </c>
      <c r="J161" s="554">
        <v>0</v>
      </c>
      <c r="K161" s="462">
        <v>0</v>
      </c>
      <c r="L161" s="555">
        <v>0</v>
      </c>
      <c r="M161" s="591">
        <f t="shared" si="1"/>
        <v>0</v>
      </c>
      <c r="N161" s="592">
        <v>0</v>
      </c>
      <c r="O161" s="46">
        <f t="shared" si="2"/>
        <v>0</v>
      </c>
      <c r="P161" s="1387"/>
    </row>
    <row r="162" spans="1:16" s="38" customFormat="1" ht="24.75" customHeight="1">
      <c r="A162" s="1354"/>
      <c r="B162" s="1446" t="s">
        <v>241</v>
      </c>
      <c r="C162" s="1434" t="s">
        <v>631</v>
      </c>
      <c r="D162" s="1476" t="s">
        <v>810</v>
      </c>
      <c r="E162" s="1477" t="s">
        <v>810</v>
      </c>
      <c r="F162" s="1478" t="s">
        <v>19</v>
      </c>
      <c r="G162" s="59" t="s">
        <v>20</v>
      </c>
      <c r="H162" s="368">
        <f>SUM(H163:H165)</f>
        <v>0</v>
      </c>
      <c r="I162" s="299">
        <f>SUM(I163:I165)</f>
        <v>0</v>
      </c>
      <c r="J162" s="173">
        <f>SUM(J163:J165)</f>
        <v>0</v>
      </c>
      <c r="K162" s="143">
        <f>SUM(K163:K165)</f>
        <v>0</v>
      </c>
      <c r="L162" s="299">
        <v>0</v>
      </c>
      <c r="M162" s="143">
        <f t="shared" si="1"/>
        <v>0</v>
      </c>
      <c r="N162" s="299">
        <v>0</v>
      </c>
      <c r="O162" s="143">
        <f t="shared" si="2"/>
        <v>0</v>
      </c>
      <c r="P162" s="1387"/>
    </row>
    <row r="163" spans="1:16" s="38" customFormat="1" ht="18.75" customHeight="1">
      <c r="A163" s="1354"/>
      <c r="B163" s="1446"/>
      <c r="C163" s="1434"/>
      <c r="D163" s="1448"/>
      <c r="E163" s="1334"/>
      <c r="F163" s="1478"/>
      <c r="G163" s="926" t="s">
        <v>21</v>
      </c>
      <c r="H163" s="932">
        <v>0</v>
      </c>
      <c r="I163" s="269">
        <v>0</v>
      </c>
      <c r="J163" s="170">
        <v>0</v>
      </c>
      <c r="K163" s="106">
        <v>0</v>
      </c>
      <c r="L163" s="269">
        <v>0</v>
      </c>
      <c r="M163" s="106">
        <f t="shared" si="1"/>
        <v>0</v>
      </c>
      <c r="N163" s="269">
        <v>0</v>
      </c>
      <c r="O163" s="106">
        <f t="shared" si="2"/>
        <v>0</v>
      </c>
      <c r="P163" s="1387"/>
    </row>
    <row r="164" spans="1:16" s="38" customFormat="1" ht="18.75" customHeight="1">
      <c r="A164" s="1354"/>
      <c r="B164" s="1446"/>
      <c r="C164" s="1434"/>
      <c r="D164" s="1448"/>
      <c r="E164" s="1334"/>
      <c r="F164" s="1478"/>
      <c r="G164" s="926" t="s">
        <v>22</v>
      </c>
      <c r="H164" s="553">
        <v>0</v>
      </c>
      <c r="I164" s="436">
        <v>0</v>
      </c>
      <c r="J164" s="554">
        <v>0</v>
      </c>
      <c r="K164" s="462">
        <v>0</v>
      </c>
      <c r="L164" s="555">
        <v>0</v>
      </c>
      <c r="M164" s="591">
        <f t="shared" si="1"/>
        <v>0</v>
      </c>
      <c r="N164" s="592">
        <v>0</v>
      </c>
      <c r="O164" s="46">
        <f t="shared" si="2"/>
        <v>0</v>
      </c>
      <c r="P164" s="1387"/>
    </row>
    <row r="165" spans="1:16" s="38" customFormat="1" ht="18.75" customHeight="1">
      <c r="A165" s="1354"/>
      <c r="B165" s="1446"/>
      <c r="C165" s="1434"/>
      <c r="D165" s="1448"/>
      <c r="E165" s="1334"/>
      <c r="F165" s="1478"/>
      <c r="G165" s="926" t="s">
        <v>23</v>
      </c>
      <c r="H165" s="553">
        <v>0</v>
      </c>
      <c r="I165" s="436">
        <v>0</v>
      </c>
      <c r="J165" s="554">
        <v>0</v>
      </c>
      <c r="K165" s="462">
        <v>0</v>
      </c>
      <c r="L165" s="555">
        <v>0</v>
      </c>
      <c r="M165" s="591">
        <f t="shared" si="1"/>
        <v>0</v>
      </c>
      <c r="N165" s="592">
        <v>0</v>
      </c>
      <c r="O165" s="46">
        <f t="shared" si="2"/>
        <v>0</v>
      </c>
      <c r="P165" s="1387"/>
    </row>
    <row r="166" spans="1:16" s="38" customFormat="1" ht="24.75" customHeight="1">
      <c r="A166" s="1354"/>
      <c r="B166" s="1446" t="s">
        <v>242</v>
      </c>
      <c r="C166" s="1434" t="s">
        <v>631</v>
      </c>
      <c r="D166" s="1476" t="s">
        <v>810</v>
      </c>
      <c r="E166" s="1477" t="s">
        <v>810</v>
      </c>
      <c r="F166" s="1478" t="s">
        <v>19</v>
      </c>
      <c r="G166" s="59" t="s">
        <v>20</v>
      </c>
      <c r="H166" s="368">
        <f>SUM(H167:H169)</f>
        <v>0</v>
      </c>
      <c r="I166" s="299">
        <f>SUM(I167:I169)</f>
        <v>0</v>
      </c>
      <c r="J166" s="173">
        <f>SUM(J167:J169)</f>
        <v>0</v>
      </c>
      <c r="K166" s="143">
        <f>SUM(K167:K169)</f>
        <v>0</v>
      </c>
      <c r="L166" s="299">
        <v>0</v>
      </c>
      <c r="M166" s="143">
        <f t="shared" si="1"/>
        <v>0</v>
      </c>
      <c r="N166" s="299">
        <v>0</v>
      </c>
      <c r="O166" s="143">
        <f t="shared" si="2"/>
        <v>0</v>
      </c>
      <c r="P166" s="1387"/>
    </row>
    <row r="167" spans="1:16" s="38" customFormat="1" ht="18.75" customHeight="1">
      <c r="A167" s="1354"/>
      <c r="B167" s="1446"/>
      <c r="C167" s="1434"/>
      <c r="D167" s="1448"/>
      <c r="E167" s="1334"/>
      <c r="F167" s="1478"/>
      <c r="G167" s="926" t="s">
        <v>21</v>
      </c>
      <c r="H167" s="932">
        <v>0</v>
      </c>
      <c r="I167" s="269">
        <v>0</v>
      </c>
      <c r="J167" s="170">
        <v>0</v>
      </c>
      <c r="K167" s="106">
        <v>0</v>
      </c>
      <c r="L167" s="269">
        <v>0</v>
      </c>
      <c r="M167" s="106">
        <f t="shared" si="1"/>
        <v>0</v>
      </c>
      <c r="N167" s="269">
        <v>0</v>
      </c>
      <c r="O167" s="106">
        <f t="shared" si="2"/>
        <v>0</v>
      </c>
      <c r="P167" s="1387"/>
    </row>
    <row r="168" spans="1:16" s="38" customFormat="1" ht="18.75" customHeight="1">
      <c r="A168" s="1354"/>
      <c r="B168" s="1446"/>
      <c r="C168" s="1434"/>
      <c r="D168" s="1448"/>
      <c r="E168" s="1334"/>
      <c r="F168" s="1478"/>
      <c r="G168" s="926" t="s">
        <v>22</v>
      </c>
      <c r="H168" s="553">
        <v>0</v>
      </c>
      <c r="I168" s="436">
        <v>0</v>
      </c>
      <c r="J168" s="554">
        <v>0</v>
      </c>
      <c r="K168" s="462">
        <v>0</v>
      </c>
      <c r="L168" s="555">
        <v>0</v>
      </c>
      <c r="M168" s="591">
        <f t="shared" si="1"/>
        <v>0</v>
      </c>
      <c r="N168" s="592">
        <v>0</v>
      </c>
      <c r="O168" s="46">
        <f t="shared" si="2"/>
        <v>0</v>
      </c>
      <c r="P168" s="1387"/>
    </row>
    <row r="169" spans="1:16" s="38" customFormat="1" ht="18.75" customHeight="1">
      <c r="A169" s="1354"/>
      <c r="B169" s="1446"/>
      <c r="C169" s="1434"/>
      <c r="D169" s="1448"/>
      <c r="E169" s="1334"/>
      <c r="F169" s="1478"/>
      <c r="G169" s="926" t="s">
        <v>23</v>
      </c>
      <c r="H169" s="553">
        <v>0</v>
      </c>
      <c r="I169" s="436">
        <v>0</v>
      </c>
      <c r="J169" s="554">
        <v>0</v>
      </c>
      <c r="K169" s="462">
        <v>0</v>
      </c>
      <c r="L169" s="555">
        <v>0</v>
      </c>
      <c r="M169" s="591">
        <f t="shared" si="1"/>
        <v>0</v>
      </c>
      <c r="N169" s="592">
        <v>0</v>
      </c>
      <c r="O169" s="46">
        <f t="shared" si="2"/>
        <v>0</v>
      </c>
      <c r="P169" s="1387"/>
    </row>
    <row r="170" spans="1:16" s="38" customFormat="1" ht="25.5" customHeight="1">
      <c r="A170" s="1205" t="s">
        <v>159</v>
      </c>
      <c r="B170" s="1433" t="s">
        <v>657</v>
      </c>
      <c r="C170" s="1434" t="s">
        <v>631</v>
      </c>
      <c r="D170" s="1183">
        <v>43831</v>
      </c>
      <c r="E170" s="1186">
        <v>44196</v>
      </c>
      <c r="F170" s="1437" t="s">
        <v>632</v>
      </c>
      <c r="G170" s="61" t="s">
        <v>20</v>
      </c>
      <c r="H170" s="561">
        <f>SUM(H171:H173)</f>
        <v>24783.8</v>
      </c>
      <c r="I170" s="271">
        <f>SUM(I171:I173)</f>
        <v>18410.199999999997</v>
      </c>
      <c r="J170" s="56">
        <f>SUM(J171:J173)</f>
        <v>18410.199999999997</v>
      </c>
      <c r="K170" s="37">
        <f>SUM(K171:K173)</f>
        <v>18410.199999999997</v>
      </c>
      <c r="L170" s="583">
        <f>J170/H170*100</f>
        <v>74.283201123314413</v>
      </c>
      <c r="M170" s="584">
        <f t="shared" ref="M170:M186" si="79">J170-H170</f>
        <v>-6373.6000000000022</v>
      </c>
      <c r="N170" s="352">
        <f>K170/H170*100</f>
        <v>74.283201123314413</v>
      </c>
      <c r="O170" s="332">
        <f t="shared" ref="O170:O186" si="80">K170-H170</f>
        <v>-6373.6000000000022</v>
      </c>
      <c r="P170" s="1514"/>
    </row>
    <row r="171" spans="1:16" s="38" customFormat="1" ht="18.75" customHeight="1">
      <c r="A171" s="1195"/>
      <c r="B171" s="1229"/>
      <c r="C171" s="1434"/>
      <c r="D171" s="1184"/>
      <c r="E171" s="1187"/>
      <c r="F171" s="1437"/>
      <c r="G171" s="926" t="s">
        <v>21</v>
      </c>
      <c r="H171" s="185">
        <f>H180+H184</f>
        <v>11846.6</v>
      </c>
      <c r="I171" s="265">
        <f t="shared" ref="I171:K171" si="81">I180+I184</f>
        <v>8707.2999999999993</v>
      </c>
      <c r="J171" s="1">
        <f t="shared" si="81"/>
        <v>8707.2999999999993</v>
      </c>
      <c r="K171" s="333">
        <f t="shared" si="81"/>
        <v>8707.2999999999993</v>
      </c>
      <c r="L171" s="552">
        <f>J171/H171*100</f>
        <v>73.500413620785693</v>
      </c>
      <c r="M171" s="565">
        <f t="shared" si="79"/>
        <v>-3139.3000000000011</v>
      </c>
      <c r="N171" s="32">
        <f>K171/H171*100</f>
        <v>73.500413620785693</v>
      </c>
      <c r="O171" s="36">
        <f t="shared" si="80"/>
        <v>-3139.3000000000011</v>
      </c>
      <c r="P171" s="1430"/>
    </row>
    <row r="172" spans="1:16" s="38" customFormat="1" ht="18.75" customHeight="1">
      <c r="A172" s="1195"/>
      <c r="B172" s="1229"/>
      <c r="C172" s="1434"/>
      <c r="D172" s="1184"/>
      <c r="E172" s="1187"/>
      <c r="F172" s="1437"/>
      <c r="G172" s="926" t="s">
        <v>22</v>
      </c>
      <c r="H172" s="333">
        <f>H181+H185</f>
        <v>12937.199999999999</v>
      </c>
      <c r="I172" s="265">
        <f t="shared" ref="I172:K172" si="82">I181+I185</f>
        <v>9702.9</v>
      </c>
      <c r="J172" s="169">
        <f t="shared" si="82"/>
        <v>9702.9</v>
      </c>
      <c r="K172" s="103">
        <f t="shared" si="82"/>
        <v>9702.9</v>
      </c>
      <c r="L172" s="552">
        <f>J172/H172*100</f>
        <v>75</v>
      </c>
      <c r="M172" s="565">
        <f t="shared" si="79"/>
        <v>-3234.2999999999993</v>
      </c>
      <c r="N172" s="32">
        <f>K172/H172*100</f>
        <v>75</v>
      </c>
      <c r="O172" s="36">
        <f t="shared" si="80"/>
        <v>-3234.2999999999993</v>
      </c>
      <c r="P172" s="1430"/>
    </row>
    <row r="173" spans="1:16" s="38" customFormat="1" ht="18.75" customHeight="1">
      <c r="A173" s="1195"/>
      <c r="B173" s="1229"/>
      <c r="C173" s="1434"/>
      <c r="D173" s="1185"/>
      <c r="E173" s="1188"/>
      <c r="F173" s="1437"/>
      <c r="G173" s="926" t="s">
        <v>23</v>
      </c>
      <c r="H173" s="601">
        <v>0</v>
      </c>
      <c r="I173" s="602">
        <v>0</v>
      </c>
      <c r="J173" s="603">
        <v>0</v>
      </c>
      <c r="K173" s="604">
        <v>0</v>
      </c>
      <c r="L173" s="555">
        <v>0</v>
      </c>
      <c r="M173" s="591">
        <f t="shared" si="79"/>
        <v>0</v>
      </c>
      <c r="N173" s="592">
        <v>0</v>
      </c>
      <c r="O173" s="46">
        <f t="shared" si="80"/>
        <v>0</v>
      </c>
      <c r="P173" s="1430"/>
    </row>
    <row r="174" spans="1:16" s="38" customFormat="1" ht="18.75" customHeight="1">
      <c r="A174" s="1195"/>
      <c r="B174" s="1495" t="s">
        <v>797</v>
      </c>
      <c r="C174" s="1496"/>
      <c r="D174" s="1496"/>
      <c r="E174" s="1496"/>
      <c r="F174" s="1497"/>
      <c r="G174" s="1441"/>
      <c r="H174" s="1442"/>
      <c r="I174" s="1442"/>
      <c r="J174" s="1442"/>
      <c r="K174" s="1430"/>
      <c r="L174" s="1443"/>
      <c r="M174" s="1444"/>
      <c r="N174" s="1444"/>
      <c r="O174" s="1444"/>
      <c r="P174" s="1445"/>
    </row>
    <row r="175" spans="1:16" s="38" customFormat="1" ht="26.25" customHeight="1">
      <c r="A175" s="1195"/>
      <c r="B175" s="1446" t="s">
        <v>1282</v>
      </c>
      <c r="C175" s="1434" t="s">
        <v>19</v>
      </c>
      <c r="D175" s="1183">
        <v>43831</v>
      </c>
      <c r="E175" s="1186">
        <v>44196</v>
      </c>
      <c r="F175" s="1447" t="s">
        <v>944</v>
      </c>
      <c r="G175" s="59" t="s">
        <v>20</v>
      </c>
      <c r="H175" s="367">
        <f>SUM(H176:H178)</f>
        <v>13618.1</v>
      </c>
      <c r="I175" s="271">
        <f>SUM(I176:I178)</f>
        <v>10213.6</v>
      </c>
      <c r="J175" s="53">
        <f>SUM(J176:J178)</f>
        <v>10213.6</v>
      </c>
      <c r="K175" s="31">
        <f>SUM(K176:K178)</f>
        <v>10213.6</v>
      </c>
      <c r="L175" s="550">
        <f>J175/H175*100</f>
        <v>75.000183579207075</v>
      </c>
      <c r="M175" s="578">
        <f t="shared" ref="M175:M176" si="83">J175-H175</f>
        <v>-3404.5</v>
      </c>
      <c r="N175" s="41">
        <f>K175/H175*100</f>
        <v>75.000183579207075</v>
      </c>
      <c r="O175" s="42">
        <f t="shared" ref="O175:O178" si="84">K175-H175</f>
        <v>-3404.5</v>
      </c>
      <c r="P175" s="1231"/>
    </row>
    <row r="176" spans="1:16" s="38" customFormat="1" ht="18.75" customHeight="1">
      <c r="A176" s="1195"/>
      <c r="B176" s="1446"/>
      <c r="C176" s="1434"/>
      <c r="D176" s="1184"/>
      <c r="E176" s="1187"/>
      <c r="F176" s="1447"/>
      <c r="G176" s="926" t="s">
        <v>21</v>
      </c>
      <c r="H176" s="938">
        <v>680.9</v>
      </c>
      <c r="I176" s="939">
        <v>510.7</v>
      </c>
      <c r="J176" s="908">
        <v>510.7</v>
      </c>
      <c r="K176" s="910">
        <v>510.7</v>
      </c>
      <c r="L176" s="552">
        <f>J176/H176*100</f>
        <v>75.003671611102945</v>
      </c>
      <c r="M176" s="565">
        <f t="shared" si="83"/>
        <v>-170.2</v>
      </c>
      <c r="N176" s="32">
        <f>K176/H176*100</f>
        <v>75.003671611102945</v>
      </c>
      <c r="O176" s="36">
        <f t="shared" si="84"/>
        <v>-170.2</v>
      </c>
      <c r="P176" s="1232"/>
    </row>
    <row r="177" spans="1:16" s="38" customFormat="1" ht="18.75" customHeight="1">
      <c r="A177" s="1195"/>
      <c r="B177" s="1446"/>
      <c r="C177" s="1434"/>
      <c r="D177" s="1184"/>
      <c r="E177" s="1187"/>
      <c r="F177" s="1447"/>
      <c r="G177" s="926" t="s">
        <v>22</v>
      </c>
      <c r="H177" s="938">
        <v>12937.2</v>
      </c>
      <c r="I177" s="939">
        <v>9702.9</v>
      </c>
      <c r="J177" s="908">
        <v>9702.9</v>
      </c>
      <c r="K177" s="910">
        <v>9702.9</v>
      </c>
      <c r="L177" s="552">
        <f>J177/H177*100</f>
        <v>74.999999999999986</v>
      </c>
      <c r="M177" s="565">
        <f>J177-H177</f>
        <v>-3234.3000000000011</v>
      </c>
      <c r="N177" s="32">
        <f>K177/H177*100</f>
        <v>74.999999999999986</v>
      </c>
      <c r="O177" s="36">
        <f t="shared" si="84"/>
        <v>-3234.3000000000011</v>
      </c>
      <c r="P177" s="1232"/>
    </row>
    <row r="178" spans="1:16" s="38" customFormat="1" ht="18.75" customHeight="1">
      <c r="A178" s="1196"/>
      <c r="B178" s="1446"/>
      <c r="C178" s="1434"/>
      <c r="D178" s="1185"/>
      <c r="E178" s="1188"/>
      <c r="F178" s="1447"/>
      <c r="G178" s="926" t="s">
        <v>23</v>
      </c>
      <c r="H178" s="579">
        <v>0</v>
      </c>
      <c r="I178" s="334">
        <v>0</v>
      </c>
      <c r="J178" s="335">
        <v>0</v>
      </c>
      <c r="K178" s="336">
        <v>0</v>
      </c>
      <c r="L178" s="580">
        <v>0</v>
      </c>
      <c r="M178" s="581">
        <f t="shared" ref="M178" si="85">J178-H178</f>
        <v>0</v>
      </c>
      <c r="N178" s="337">
        <v>0</v>
      </c>
      <c r="O178" s="338">
        <f t="shared" si="84"/>
        <v>0</v>
      </c>
      <c r="P178" s="1233"/>
    </row>
    <row r="179" spans="1:16" s="38" customFormat="1" ht="29.25" customHeight="1">
      <c r="A179" s="1354"/>
      <c r="B179" s="1446" t="s">
        <v>486</v>
      </c>
      <c r="C179" s="1434" t="s">
        <v>631</v>
      </c>
      <c r="D179" s="1183">
        <v>43831</v>
      </c>
      <c r="E179" s="1186">
        <v>44196</v>
      </c>
      <c r="F179" s="1437" t="s">
        <v>632</v>
      </c>
      <c r="G179" s="59" t="s">
        <v>20</v>
      </c>
      <c r="H179" s="367">
        <f>SUM(H180:H182)</f>
        <v>2049.4</v>
      </c>
      <c r="I179" s="271">
        <f>SUM(I180:I182)</f>
        <v>1524.4</v>
      </c>
      <c r="J179" s="53">
        <f>SUM(J180:J182)</f>
        <v>1524.4</v>
      </c>
      <c r="K179" s="31">
        <f>SUM(K180:K182)</f>
        <v>1524.4</v>
      </c>
      <c r="L179" s="550">
        <f>J179/H179*100</f>
        <v>74.382746169610613</v>
      </c>
      <c r="M179" s="578">
        <f t="shared" si="79"/>
        <v>-525</v>
      </c>
      <c r="N179" s="41">
        <f>K179/H179*100</f>
        <v>74.382746169610613</v>
      </c>
      <c r="O179" s="42">
        <f t="shared" si="80"/>
        <v>-525</v>
      </c>
      <c r="P179" s="1512" t="s">
        <v>1517</v>
      </c>
    </row>
    <row r="180" spans="1:16" s="38" customFormat="1" ht="27" customHeight="1">
      <c r="A180" s="1354"/>
      <c r="B180" s="1446"/>
      <c r="C180" s="1434"/>
      <c r="D180" s="1184"/>
      <c r="E180" s="1187"/>
      <c r="F180" s="1437"/>
      <c r="G180" s="926" t="s">
        <v>21</v>
      </c>
      <c r="H180" s="559">
        <v>849.6</v>
      </c>
      <c r="I180" s="266">
        <v>624.5</v>
      </c>
      <c r="J180" s="229">
        <v>624.5</v>
      </c>
      <c r="K180" s="231">
        <v>624.5</v>
      </c>
      <c r="L180" s="552">
        <f>J180/H180*100</f>
        <v>73.505178907721273</v>
      </c>
      <c r="M180" s="565">
        <f t="shared" si="79"/>
        <v>-225.10000000000002</v>
      </c>
      <c r="N180" s="32">
        <f>K180/H180*100</f>
        <v>73.505178907721273</v>
      </c>
      <c r="O180" s="36">
        <f t="shared" si="80"/>
        <v>-225.10000000000002</v>
      </c>
      <c r="P180" s="1512"/>
    </row>
    <row r="181" spans="1:16" s="38" customFormat="1" ht="27" customHeight="1">
      <c r="A181" s="1354"/>
      <c r="B181" s="1446"/>
      <c r="C181" s="1434"/>
      <c r="D181" s="1184"/>
      <c r="E181" s="1187"/>
      <c r="F181" s="1437"/>
      <c r="G181" s="926" t="s">
        <v>22</v>
      </c>
      <c r="H181" s="559">
        <v>1199.8</v>
      </c>
      <c r="I181" s="266">
        <v>899.9</v>
      </c>
      <c r="J181" s="229">
        <v>899.9</v>
      </c>
      <c r="K181" s="231">
        <v>899.9</v>
      </c>
      <c r="L181" s="552">
        <f>J181/H181*100</f>
        <v>75.004167361226877</v>
      </c>
      <c r="M181" s="565">
        <f t="shared" ref="M181" si="86">J181-H181</f>
        <v>-299.89999999999998</v>
      </c>
      <c r="N181" s="32">
        <f>K181/H181*100</f>
        <v>75.004167361226877</v>
      </c>
      <c r="O181" s="36">
        <f t="shared" ref="O181" si="87">K181-H181</f>
        <v>-299.89999999999998</v>
      </c>
      <c r="P181" s="1512"/>
    </row>
    <row r="182" spans="1:16" s="38" customFormat="1" ht="27" customHeight="1">
      <c r="A182" s="1354"/>
      <c r="B182" s="1446"/>
      <c r="C182" s="1434"/>
      <c r="D182" s="1185"/>
      <c r="E182" s="1188"/>
      <c r="F182" s="1437"/>
      <c r="G182" s="926" t="s">
        <v>23</v>
      </c>
      <c r="H182" s="553">
        <v>0</v>
      </c>
      <c r="I182" s="436">
        <v>0</v>
      </c>
      <c r="J182" s="554">
        <v>0</v>
      </c>
      <c r="K182" s="462">
        <v>0</v>
      </c>
      <c r="L182" s="555">
        <v>0</v>
      </c>
      <c r="M182" s="591">
        <f t="shared" si="79"/>
        <v>0</v>
      </c>
      <c r="N182" s="592">
        <v>0</v>
      </c>
      <c r="O182" s="46">
        <f t="shared" si="80"/>
        <v>0</v>
      </c>
      <c r="P182" s="1512"/>
    </row>
    <row r="183" spans="1:16" s="38" customFormat="1" ht="33" customHeight="1">
      <c r="A183" s="1354"/>
      <c r="B183" s="1446" t="s">
        <v>487</v>
      </c>
      <c r="C183" s="1434" t="s">
        <v>631</v>
      </c>
      <c r="D183" s="1183">
        <v>43831</v>
      </c>
      <c r="E183" s="1186">
        <v>44196</v>
      </c>
      <c r="F183" s="1437" t="s">
        <v>632</v>
      </c>
      <c r="G183" s="59" t="s">
        <v>20</v>
      </c>
      <c r="H183" s="367">
        <f>SUM(H184:H186)</f>
        <v>22734.400000000001</v>
      </c>
      <c r="I183" s="271">
        <f>SUM(I184:I186)</f>
        <v>16885.8</v>
      </c>
      <c r="J183" s="53">
        <f>SUM(J184:J186)</f>
        <v>16885.8</v>
      </c>
      <c r="K183" s="31">
        <f>SUM(K184:K186)</f>
        <v>16885.8</v>
      </c>
      <c r="L183" s="550">
        <f>J183/H183*100</f>
        <v>74.274227602223931</v>
      </c>
      <c r="M183" s="578">
        <f t="shared" si="79"/>
        <v>-5848.6000000000022</v>
      </c>
      <c r="N183" s="41">
        <f>K183/H183*100</f>
        <v>74.274227602223931</v>
      </c>
      <c r="O183" s="42">
        <f t="shared" si="80"/>
        <v>-5848.6000000000022</v>
      </c>
      <c r="P183" s="1512" t="s">
        <v>1517</v>
      </c>
    </row>
    <row r="184" spans="1:16" s="38" customFormat="1" ht="24.75" customHeight="1">
      <c r="A184" s="1354"/>
      <c r="B184" s="1446"/>
      <c r="C184" s="1434"/>
      <c r="D184" s="1184"/>
      <c r="E184" s="1187"/>
      <c r="F184" s="1437"/>
      <c r="G184" s="926" t="s">
        <v>21</v>
      </c>
      <c r="H184" s="559">
        <v>10997</v>
      </c>
      <c r="I184" s="266">
        <v>8082.8</v>
      </c>
      <c r="J184" s="229">
        <v>8082.8</v>
      </c>
      <c r="K184" s="231">
        <v>8082.8</v>
      </c>
      <c r="L184" s="552">
        <f>J184/H184*100</f>
        <v>73.500045466945522</v>
      </c>
      <c r="M184" s="565">
        <f t="shared" si="79"/>
        <v>-2914.2</v>
      </c>
      <c r="N184" s="32">
        <f>K184/H184*100</f>
        <v>73.500045466945522</v>
      </c>
      <c r="O184" s="36">
        <f t="shared" si="80"/>
        <v>-2914.2</v>
      </c>
      <c r="P184" s="1512"/>
    </row>
    <row r="185" spans="1:16" s="38" customFormat="1" ht="24.75" customHeight="1">
      <c r="A185" s="1354"/>
      <c r="B185" s="1446"/>
      <c r="C185" s="1434"/>
      <c r="D185" s="1184"/>
      <c r="E185" s="1187"/>
      <c r="F185" s="1437"/>
      <c r="G185" s="926" t="s">
        <v>22</v>
      </c>
      <c r="H185" s="559">
        <v>11737.4</v>
      </c>
      <c r="I185" s="266">
        <v>8803</v>
      </c>
      <c r="J185" s="229">
        <v>8803</v>
      </c>
      <c r="K185" s="231">
        <v>8803</v>
      </c>
      <c r="L185" s="552">
        <f>J185/H185*100</f>
        <v>74.999574011280174</v>
      </c>
      <c r="M185" s="565">
        <f t="shared" ref="M185" si="88">J185-H185</f>
        <v>-2934.3999999999996</v>
      </c>
      <c r="N185" s="32">
        <f>K185/H185*100</f>
        <v>74.999574011280174</v>
      </c>
      <c r="O185" s="36">
        <f t="shared" ref="O185" si="89">K185-H185</f>
        <v>-2934.3999999999996</v>
      </c>
      <c r="P185" s="1512"/>
    </row>
    <row r="186" spans="1:16" s="38" customFormat="1" ht="24.75" customHeight="1">
      <c r="A186" s="1354"/>
      <c r="B186" s="1446"/>
      <c r="C186" s="1434"/>
      <c r="D186" s="1185"/>
      <c r="E186" s="1188"/>
      <c r="F186" s="1437"/>
      <c r="G186" s="926" t="s">
        <v>23</v>
      </c>
      <c r="H186" s="553">
        <v>0</v>
      </c>
      <c r="I186" s="436">
        <v>0</v>
      </c>
      <c r="J186" s="554">
        <v>0</v>
      </c>
      <c r="K186" s="462">
        <v>0</v>
      </c>
      <c r="L186" s="555">
        <v>0</v>
      </c>
      <c r="M186" s="591">
        <f t="shared" si="79"/>
        <v>0</v>
      </c>
      <c r="N186" s="592">
        <v>0</v>
      </c>
      <c r="O186" s="46">
        <f t="shared" si="80"/>
        <v>0</v>
      </c>
      <c r="P186" s="1512"/>
    </row>
    <row r="187" spans="1:16" s="38" customFormat="1" ht="60" customHeight="1">
      <c r="A187" s="1196" t="s">
        <v>160</v>
      </c>
      <c r="B187" s="1198" t="s">
        <v>992</v>
      </c>
      <c r="C187" s="1434" t="s">
        <v>631</v>
      </c>
      <c r="D187" s="1183">
        <v>43831</v>
      </c>
      <c r="E187" s="1186">
        <v>44196</v>
      </c>
      <c r="F187" s="1378" t="s">
        <v>616</v>
      </c>
      <c r="G187" s="61" t="s">
        <v>20</v>
      </c>
      <c r="H187" s="561">
        <f>SUM(H188:H190)</f>
        <v>400</v>
      </c>
      <c r="I187" s="281">
        <f>SUM(I188:I190)</f>
        <v>400</v>
      </c>
      <c r="J187" s="56">
        <f>SUM(J188:J190)</f>
        <v>400</v>
      </c>
      <c r="K187" s="37">
        <f>SUM(K188:K190)</f>
        <v>356.9</v>
      </c>
      <c r="L187" s="583">
        <f>J187/H187*100</f>
        <v>100</v>
      </c>
      <c r="M187" s="585">
        <f t="shared" ref="M187:M207" si="90">J187-H187</f>
        <v>0</v>
      </c>
      <c r="N187" s="352">
        <f>K187/H187*100</f>
        <v>89.224999999999994</v>
      </c>
      <c r="O187" s="332">
        <f t="shared" ref="O187:O207" si="91">K187-H187</f>
        <v>-43.100000000000023</v>
      </c>
      <c r="P187" s="1514"/>
    </row>
    <row r="188" spans="1:16" s="38" customFormat="1" ht="33.75" customHeight="1">
      <c r="A188" s="1354"/>
      <c r="B188" s="1229"/>
      <c r="C188" s="1434"/>
      <c r="D188" s="1184"/>
      <c r="E188" s="1187"/>
      <c r="F188" s="1379"/>
      <c r="G188" s="926" t="s">
        <v>21</v>
      </c>
      <c r="H188" s="559">
        <v>400</v>
      </c>
      <c r="I188" s="266">
        <v>400</v>
      </c>
      <c r="J188" s="229">
        <v>400</v>
      </c>
      <c r="K188" s="231">
        <v>356.9</v>
      </c>
      <c r="L188" s="552">
        <f>J188/H188*100</f>
        <v>100</v>
      </c>
      <c r="M188" s="104">
        <f t="shared" si="90"/>
        <v>0</v>
      </c>
      <c r="N188" s="32">
        <f>K188/H188*100</f>
        <v>89.224999999999994</v>
      </c>
      <c r="O188" s="36">
        <f t="shared" si="91"/>
        <v>-43.100000000000023</v>
      </c>
      <c r="P188" s="1430"/>
    </row>
    <row r="189" spans="1:16" s="38" customFormat="1" ht="33.75" customHeight="1">
      <c r="A189" s="1354"/>
      <c r="B189" s="1229"/>
      <c r="C189" s="1434"/>
      <c r="D189" s="1184"/>
      <c r="E189" s="1187"/>
      <c r="F189" s="1379"/>
      <c r="G189" s="926" t="s">
        <v>22</v>
      </c>
      <c r="H189" s="932">
        <v>0</v>
      </c>
      <c r="I189" s="269">
        <v>0</v>
      </c>
      <c r="J189" s="170">
        <v>0</v>
      </c>
      <c r="K189" s="106">
        <v>0</v>
      </c>
      <c r="L189" s="268">
        <v>0</v>
      </c>
      <c r="M189" s="104">
        <f t="shared" si="90"/>
        <v>0</v>
      </c>
      <c r="N189" s="268">
        <v>0</v>
      </c>
      <c r="O189" s="104">
        <f t="shared" si="91"/>
        <v>0</v>
      </c>
      <c r="P189" s="1430"/>
    </row>
    <row r="190" spans="1:16" s="38" customFormat="1" ht="33.75" customHeight="1">
      <c r="A190" s="1354"/>
      <c r="B190" s="1229"/>
      <c r="C190" s="1434"/>
      <c r="D190" s="1185"/>
      <c r="E190" s="1188"/>
      <c r="F190" s="1380"/>
      <c r="G190" s="926" t="s">
        <v>23</v>
      </c>
      <c r="H190" s="553">
        <v>0</v>
      </c>
      <c r="I190" s="436">
        <v>0</v>
      </c>
      <c r="J190" s="554">
        <v>0</v>
      </c>
      <c r="K190" s="462">
        <v>0</v>
      </c>
      <c r="L190" s="555">
        <v>0</v>
      </c>
      <c r="M190" s="591">
        <f t="shared" si="90"/>
        <v>0</v>
      </c>
      <c r="N190" s="592">
        <v>0</v>
      </c>
      <c r="O190" s="46">
        <f t="shared" si="91"/>
        <v>0</v>
      </c>
      <c r="P190" s="1430"/>
    </row>
    <row r="191" spans="1:16" s="38" customFormat="1" ht="21" customHeight="1">
      <c r="A191" s="1196" t="s">
        <v>531</v>
      </c>
      <c r="B191" s="1198" t="s">
        <v>805</v>
      </c>
      <c r="C191" s="1434" t="s">
        <v>631</v>
      </c>
      <c r="D191" s="1183">
        <v>43952</v>
      </c>
      <c r="E191" s="1186">
        <v>43982</v>
      </c>
      <c r="F191" s="1261" t="s">
        <v>1518</v>
      </c>
      <c r="G191" s="61" t="s">
        <v>20</v>
      </c>
      <c r="H191" s="561">
        <f>SUM(H192:H194)</f>
        <v>104.4</v>
      </c>
      <c r="I191" s="281">
        <f>SUM(I192:I194)</f>
        <v>104.4</v>
      </c>
      <c r="J191" s="56">
        <f>SUM(J192:J194)</f>
        <v>104.4</v>
      </c>
      <c r="K191" s="37">
        <f>SUM(K192:K194)</f>
        <v>103</v>
      </c>
      <c r="L191" s="583">
        <f>J191/H191*100</f>
        <v>100</v>
      </c>
      <c r="M191" s="585">
        <f t="shared" ref="M191:M194" si="92">J191-H191</f>
        <v>0</v>
      </c>
      <c r="N191" s="352">
        <f>K191/H191*100</f>
        <v>98.659003831417621</v>
      </c>
      <c r="O191" s="585">
        <f t="shared" ref="O191:O194" si="93">K191-H191</f>
        <v>-1.4000000000000057</v>
      </c>
      <c r="P191" s="1514"/>
    </row>
    <row r="192" spans="1:16" s="38" customFormat="1" ht="16.5" customHeight="1">
      <c r="A192" s="1354"/>
      <c r="B192" s="1229"/>
      <c r="C192" s="1434"/>
      <c r="D192" s="1184"/>
      <c r="E192" s="1187"/>
      <c r="F192" s="1261"/>
      <c r="G192" s="926" t="s">
        <v>21</v>
      </c>
      <c r="H192" s="559">
        <v>104.4</v>
      </c>
      <c r="I192" s="266">
        <v>104.4</v>
      </c>
      <c r="J192" s="229">
        <v>104.4</v>
      </c>
      <c r="K192" s="231">
        <v>103</v>
      </c>
      <c r="L192" s="552">
        <f>J192/H192*100</f>
        <v>100</v>
      </c>
      <c r="M192" s="104">
        <f t="shared" si="92"/>
        <v>0</v>
      </c>
      <c r="N192" s="32">
        <f>K192/H192*100</f>
        <v>98.659003831417621</v>
      </c>
      <c r="O192" s="104">
        <f t="shared" si="93"/>
        <v>-1.4000000000000057</v>
      </c>
      <c r="P192" s="1430"/>
    </row>
    <row r="193" spans="1:16" s="38" customFormat="1" ht="16.5" customHeight="1">
      <c r="A193" s="1354"/>
      <c r="B193" s="1229"/>
      <c r="C193" s="1434"/>
      <c r="D193" s="1184"/>
      <c r="E193" s="1187"/>
      <c r="F193" s="1261"/>
      <c r="G193" s="926" t="s">
        <v>22</v>
      </c>
      <c r="H193" s="932">
        <v>0</v>
      </c>
      <c r="I193" s="269">
        <v>0</v>
      </c>
      <c r="J193" s="170">
        <v>0</v>
      </c>
      <c r="K193" s="106">
        <v>0</v>
      </c>
      <c r="L193" s="268">
        <v>0</v>
      </c>
      <c r="M193" s="104">
        <f t="shared" si="92"/>
        <v>0</v>
      </c>
      <c r="N193" s="268">
        <v>0</v>
      </c>
      <c r="O193" s="104">
        <f t="shared" si="93"/>
        <v>0</v>
      </c>
      <c r="P193" s="1430"/>
    </row>
    <row r="194" spans="1:16" s="38" customFormat="1" ht="16.5" customHeight="1">
      <c r="A194" s="1354"/>
      <c r="B194" s="1229"/>
      <c r="C194" s="1434"/>
      <c r="D194" s="1185"/>
      <c r="E194" s="1188"/>
      <c r="F194" s="1261"/>
      <c r="G194" s="926" t="s">
        <v>23</v>
      </c>
      <c r="H194" s="553">
        <v>0</v>
      </c>
      <c r="I194" s="436">
        <v>0</v>
      </c>
      <c r="J194" s="554">
        <v>0</v>
      </c>
      <c r="K194" s="462">
        <v>0</v>
      </c>
      <c r="L194" s="555">
        <v>0</v>
      </c>
      <c r="M194" s="591">
        <f t="shared" si="92"/>
        <v>0</v>
      </c>
      <c r="N194" s="592">
        <v>0</v>
      </c>
      <c r="O194" s="46">
        <f t="shared" si="93"/>
        <v>0</v>
      </c>
      <c r="P194" s="1430"/>
    </row>
    <row r="195" spans="1:16" s="38" customFormat="1" ht="21" customHeight="1">
      <c r="A195" s="1196" t="s">
        <v>789</v>
      </c>
      <c r="B195" s="1198" t="s">
        <v>806</v>
      </c>
      <c r="C195" s="1434" t="s">
        <v>631</v>
      </c>
      <c r="D195" s="1183">
        <v>44105</v>
      </c>
      <c r="E195" s="1186">
        <v>44135</v>
      </c>
      <c r="F195" s="1261" t="s">
        <v>1011</v>
      </c>
      <c r="G195" s="61" t="s">
        <v>20</v>
      </c>
      <c r="H195" s="561">
        <f>SUM(H196:H198)</f>
        <v>5</v>
      </c>
      <c r="I195" s="458">
        <f>SUM(I196:I198)</f>
        <v>0</v>
      </c>
      <c r="J195" s="534">
        <f>SUM(J196:J198)</f>
        <v>0</v>
      </c>
      <c r="K195" s="563">
        <f>SUM(K196:K198)</f>
        <v>0</v>
      </c>
      <c r="L195" s="564">
        <f>J195/H195*100</f>
        <v>0</v>
      </c>
      <c r="M195" s="578">
        <f>J195-H195</f>
        <v>-5</v>
      </c>
      <c r="N195" s="564">
        <f>K195/H195*100</f>
        <v>0</v>
      </c>
      <c r="O195" s="332">
        <f t="shared" ref="O195:O198" si="94">K195-H195</f>
        <v>-5</v>
      </c>
      <c r="P195" s="1514"/>
    </row>
    <row r="196" spans="1:16" s="38" customFormat="1" ht="18.75" customHeight="1">
      <c r="A196" s="1354"/>
      <c r="B196" s="1229"/>
      <c r="C196" s="1434"/>
      <c r="D196" s="1184"/>
      <c r="E196" s="1187"/>
      <c r="F196" s="1261"/>
      <c r="G196" s="926" t="s">
        <v>21</v>
      </c>
      <c r="H196" s="559">
        <v>5</v>
      </c>
      <c r="I196" s="328">
        <v>0</v>
      </c>
      <c r="J196" s="329">
        <v>0</v>
      </c>
      <c r="K196" s="330">
        <v>0</v>
      </c>
      <c r="L196" s="268">
        <f>J196/H196*100</f>
        <v>0</v>
      </c>
      <c r="M196" s="565">
        <f t="shared" ref="M196:M198" si="95">J196-H196</f>
        <v>-5</v>
      </c>
      <c r="N196" s="268">
        <f>K196/H196*100</f>
        <v>0</v>
      </c>
      <c r="O196" s="36">
        <f t="shared" si="94"/>
        <v>-5</v>
      </c>
      <c r="P196" s="1430"/>
    </row>
    <row r="197" spans="1:16" s="38" customFormat="1" ht="18.75" customHeight="1">
      <c r="A197" s="1354"/>
      <c r="B197" s="1229"/>
      <c r="C197" s="1434"/>
      <c r="D197" s="1184"/>
      <c r="E197" s="1187"/>
      <c r="F197" s="1261"/>
      <c r="G197" s="926" t="s">
        <v>22</v>
      </c>
      <c r="H197" s="932">
        <v>0</v>
      </c>
      <c r="I197" s="269">
        <v>0</v>
      </c>
      <c r="J197" s="170">
        <v>0</v>
      </c>
      <c r="K197" s="106">
        <v>0</v>
      </c>
      <c r="L197" s="268">
        <v>0</v>
      </c>
      <c r="M197" s="104">
        <f t="shared" si="95"/>
        <v>0</v>
      </c>
      <c r="N197" s="268">
        <v>0</v>
      </c>
      <c r="O197" s="104">
        <f t="shared" si="94"/>
        <v>0</v>
      </c>
      <c r="P197" s="1430"/>
    </row>
    <row r="198" spans="1:16" s="38" customFormat="1" ht="18.75" customHeight="1">
      <c r="A198" s="1354"/>
      <c r="B198" s="1229"/>
      <c r="C198" s="1434"/>
      <c r="D198" s="1185"/>
      <c r="E198" s="1188"/>
      <c r="F198" s="1261"/>
      <c r="G198" s="926" t="s">
        <v>23</v>
      </c>
      <c r="H198" s="553">
        <v>0</v>
      </c>
      <c r="I198" s="436">
        <v>0</v>
      </c>
      <c r="J198" s="554">
        <v>0</v>
      </c>
      <c r="K198" s="462">
        <v>0</v>
      </c>
      <c r="L198" s="555">
        <v>0</v>
      </c>
      <c r="M198" s="591">
        <f t="shared" si="95"/>
        <v>0</v>
      </c>
      <c r="N198" s="592">
        <v>0</v>
      </c>
      <c r="O198" s="46">
        <f t="shared" si="94"/>
        <v>0</v>
      </c>
      <c r="P198" s="1430"/>
    </row>
    <row r="199" spans="1:16" s="38" customFormat="1" ht="21" customHeight="1">
      <c r="A199" s="1196" t="s">
        <v>791</v>
      </c>
      <c r="B199" s="1198" t="s">
        <v>807</v>
      </c>
      <c r="C199" s="1434" t="s">
        <v>631</v>
      </c>
      <c r="D199" s="1183">
        <v>43952</v>
      </c>
      <c r="E199" s="1186">
        <v>43983</v>
      </c>
      <c r="F199" s="1261" t="s">
        <v>946</v>
      </c>
      <c r="G199" s="61" t="s">
        <v>20</v>
      </c>
      <c r="H199" s="561">
        <f>SUM(H200:H202)</f>
        <v>85</v>
      </c>
      <c r="I199" s="281">
        <f>SUM(I200:I202)</f>
        <v>85</v>
      </c>
      <c r="J199" s="56">
        <f>SUM(J200:J202)</f>
        <v>85</v>
      </c>
      <c r="K199" s="37">
        <f>SUM(K200:K202)</f>
        <v>11.8</v>
      </c>
      <c r="L199" s="583">
        <f>J199/H199*100</f>
        <v>100</v>
      </c>
      <c r="M199" s="585">
        <f t="shared" ref="M199:M202" si="96">J199-H199</f>
        <v>0</v>
      </c>
      <c r="N199" s="352">
        <f>K199/H199*100</f>
        <v>13.882352941176471</v>
      </c>
      <c r="O199" s="585">
        <f t="shared" ref="O199:O202" si="97">K199-H199</f>
        <v>-73.2</v>
      </c>
      <c r="P199" s="1514"/>
    </row>
    <row r="200" spans="1:16" s="38" customFormat="1" ht="16.5" customHeight="1">
      <c r="A200" s="1354"/>
      <c r="B200" s="1229"/>
      <c r="C200" s="1434"/>
      <c r="D200" s="1184"/>
      <c r="E200" s="1187"/>
      <c r="F200" s="1261"/>
      <c r="G200" s="926" t="s">
        <v>21</v>
      </c>
      <c r="H200" s="559">
        <v>85</v>
      </c>
      <c r="I200" s="266">
        <v>85</v>
      </c>
      <c r="J200" s="229">
        <v>85</v>
      </c>
      <c r="K200" s="231">
        <v>11.8</v>
      </c>
      <c r="L200" s="552">
        <f>J200/H200*100</f>
        <v>100</v>
      </c>
      <c r="M200" s="104">
        <f t="shared" si="96"/>
        <v>0</v>
      </c>
      <c r="N200" s="32">
        <f>K200/H200*100</f>
        <v>13.882352941176471</v>
      </c>
      <c r="O200" s="104">
        <f t="shared" si="97"/>
        <v>-73.2</v>
      </c>
      <c r="P200" s="1430"/>
    </row>
    <row r="201" spans="1:16" s="38" customFormat="1" ht="16.5" customHeight="1">
      <c r="A201" s="1354"/>
      <c r="B201" s="1229"/>
      <c r="C201" s="1434"/>
      <c r="D201" s="1184"/>
      <c r="E201" s="1187"/>
      <c r="F201" s="1261"/>
      <c r="G201" s="926" t="s">
        <v>22</v>
      </c>
      <c r="H201" s="932">
        <v>0</v>
      </c>
      <c r="I201" s="269">
        <v>0</v>
      </c>
      <c r="J201" s="170">
        <v>0</v>
      </c>
      <c r="K201" s="106">
        <v>0</v>
      </c>
      <c r="L201" s="268">
        <v>0</v>
      </c>
      <c r="M201" s="104">
        <f t="shared" si="96"/>
        <v>0</v>
      </c>
      <c r="N201" s="268">
        <v>0</v>
      </c>
      <c r="O201" s="104">
        <f t="shared" si="97"/>
        <v>0</v>
      </c>
      <c r="P201" s="1430"/>
    </row>
    <row r="202" spans="1:16" s="38" customFormat="1" ht="16.5" customHeight="1">
      <c r="A202" s="1354"/>
      <c r="B202" s="1229"/>
      <c r="C202" s="1434"/>
      <c r="D202" s="1185"/>
      <c r="E202" s="1188"/>
      <c r="F202" s="1261"/>
      <c r="G202" s="926" t="s">
        <v>23</v>
      </c>
      <c r="H202" s="553">
        <v>0</v>
      </c>
      <c r="I202" s="436">
        <v>0</v>
      </c>
      <c r="J202" s="554">
        <v>0</v>
      </c>
      <c r="K202" s="462">
        <v>0</v>
      </c>
      <c r="L202" s="555">
        <v>0</v>
      </c>
      <c r="M202" s="591">
        <f t="shared" si="96"/>
        <v>0</v>
      </c>
      <c r="N202" s="592">
        <v>0</v>
      </c>
      <c r="O202" s="46">
        <f t="shared" si="97"/>
        <v>0</v>
      </c>
      <c r="P202" s="1430"/>
    </row>
    <row r="203" spans="1:16" s="38" customFormat="1" ht="18.75" customHeight="1">
      <c r="A203" s="1196" t="s">
        <v>793</v>
      </c>
      <c r="B203" s="1198" t="s">
        <v>808</v>
      </c>
      <c r="C203" s="1434" t="s">
        <v>631</v>
      </c>
      <c r="D203" s="1183">
        <v>44105</v>
      </c>
      <c r="E203" s="1186">
        <v>44135</v>
      </c>
      <c r="F203" s="1261" t="s">
        <v>1012</v>
      </c>
      <c r="G203" s="61" t="s">
        <v>20</v>
      </c>
      <c r="H203" s="561">
        <f>SUM(H204:H206)</f>
        <v>20</v>
      </c>
      <c r="I203" s="458">
        <f>SUM(I204:I206)</f>
        <v>0</v>
      </c>
      <c r="J203" s="534">
        <f>SUM(J204:J206)</f>
        <v>0</v>
      </c>
      <c r="K203" s="563">
        <f>SUM(K204:K206)</f>
        <v>0</v>
      </c>
      <c r="L203" s="564">
        <f>J203/H203*100</f>
        <v>0</v>
      </c>
      <c r="M203" s="578">
        <f t="shared" ref="M203:M206" si="98">J203-H203</f>
        <v>-20</v>
      </c>
      <c r="N203" s="564">
        <f>K203/H203*100</f>
        <v>0</v>
      </c>
      <c r="O203" s="332">
        <f t="shared" ref="O203:O206" si="99">K203-H203</f>
        <v>-20</v>
      </c>
      <c r="P203" s="1514"/>
    </row>
    <row r="204" spans="1:16" s="38" customFormat="1" ht="17.25" customHeight="1">
      <c r="A204" s="1354"/>
      <c r="B204" s="1229"/>
      <c r="C204" s="1434"/>
      <c r="D204" s="1184"/>
      <c r="E204" s="1187"/>
      <c r="F204" s="1261"/>
      <c r="G204" s="926" t="s">
        <v>21</v>
      </c>
      <c r="H204" s="559">
        <v>20</v>
      </c>
      <c r="I204" s="328">
        <v>0</v>
      </c>
      <c r="J204" s="329">
        <v>0</v>
      </c>
      <c r="K204" s="330">
        <v>0</v>
      </c>
      <c r="L204" s="268">
        <f>J204/H204*100</f>
        <v>0</v>
      </c>
      <c r="M204" s="565">
        <f t="shared" si="98"/>
        <v>-20</v>
      </c>
      <c r="N204" s="268">
        <f>K204/H204*100</f>
        <v>0</v>
      </c>
      <c r="O204" s="36">
        <f t="shared" si="99"/>
        <v>-20</v>
      </c>
      <c r="P204" s="1430"/>
    </row>
    <row r="205" spans="1:16" s="38" customFormat="1" ht="17.25" customHeight="1">
      <c r="A205" s="1354"/>
      <c r="B205" s="1229"/>
      <c r="C205" s="1434"/>
      <c r="D205" s="1184"/>
      <c r="E205" s="1187"/>
      <c r="F205" s="1261"/>
      <c r="G205" s="926" t="s">
        <v>22</v>
      </c>
      <c r="H205" s="932">
        <v>0</v>
      </c>
      <c r="I205" s="269">
        <v>0</v>
      </c>
      <c r="J205" s="170">
        <v>0</v>
      </c>
      <c r="K205" s="106">
        <v>0</v>
      </c>
      <c r="L205" s="268">
        <v>0</v>
      </c>
      <c r="M205" s="104">
        <f t="shared" si="98"/>
        <v>0</v>
      </c>
      <c r="N205" s="268">
        <v>0</v>
      </c>
      <c r="O205" s="104">
        <f t="shared" si="99"/>
        <v>0</v>
      </c>
      <c r="P205" s="1430"/>
    </row>
    <row r="206" spans="1:16" s="38" customFormat="1" ht="17.25" customHeight="1">
      <c r="A206" s="1354"/>
      <c r="B206" s="1229"/>
      <c r="C206" s="1434"/>
      <c r="D206" s="1185"/>
      <c r="E206" s="1188"/>
      <c r="F206" s="1261"/>
      <c r="G206" s="926" t="s">
        <v>23</v>
      </c>
      <c r="H206" s="553">
        <v>0</v>
      </c>
      <c r="I206" s="436">
        <v>0</v>
      </c>
      <c r="J206" s="554">
        <v>0</v>
      </c>
      <c r="K206" s="462">
        <v>0</v>
      </c>
      <c r="L206" s="555">
        <v>0</v>
      </c>
      <c r="M206" s="591">
        <f t="shared" si="98"/>
        <v>0</v>
      </c>
      <c r="N206" s="592">
        <v>0</v>
      </c>
      <c r="O206" s="46">
        <f t="shared" si="99"/>
        <v>0</v>
      </c>
      <c r="P206" s="1430"/>
    </row>
    <row r="207" spans="1:16" s="38" customFormat="1" ht="25.5" customHeight="1">
      <c r="A207" s="1354" t="s">
        <v>109</v>
      </c>
      <c r="B207" s="1436" t="s">
        <v>658</v>
      </c>
      <c r="C207" s="1434" t="s">
        <v>19</v>
      </c>
      <c r="D207" s="1435" t="s">
        <v>19</v>
      </c>
      <c r="E207" s="1413" t="s">
        <v>19</v>
      </c>
      <c r="F207" s="1415" t="s">
        <v>19</v>
      </c>
      <c r="G207" s="59" t="s">
        <v>20</v>
      </c>
      <c r="H207" s="770">
        <f>SUM(H208:H210)</f>
        <v>0</v>
      </c>
      <c r="I207" s="528">
        <f>SUM(I208:I210)</f>
        <v>0</v>
      </c>
      <c r="J207" s="534">
        <f>SUM(J208:J210)</f>
        <v>0</v>
      </c>
      <c r="K207" s="563">
        <f>SUM(K208:K210)</f>
        <v>0</v>
      </c>
      <c r="L207" s="296">
        <v>0</v>
      </c>
      <c r="M207" s="298">
        <f t="shared" si="90"/>
        <v>0</v>
      </c>
      <c r="N207" s="296">
        <v>0</v>
      </c>
      <c r="O207" s="298">
        <f t="shared" si="91"/>
        <v>0</v>
      </c>
      <c r="P207" s="1387"/>
    </row>
    <row r="208" spans="1:16" s="38" customFormat="1" ht="18.75" customHeight="1">
      <c r="A208" s="1354"/>
      <c r="B208" s="1229"/>
      <c r="C208" s="1434"/>
      <c r="D208" s="1435"/>
      <c r="E208" s="1413"/>
      <c r="F208" s="1415"/>
      <c r="G208" s="926" t="s">
        <v>21</v>
      </c>
      <c r="H208" s="186">
        <f>H212+H216+H220+H224+H228+H232</f>
        <v>0</v>
      </c>
      <c r="I208" s="1153">
        <f t="shared" ref="I208:K208" si="100">I212+I216+I220+I224+I228+I232</f>
        <v>0</v>
      </c>
      <c r="J208" s="2">
        <f t="shared" si="100"/>
        <v>0</v>
      </c>
      <c r="K208" s="1154">
        <f t="shared" si="100"/>
        <v>0</v>
      </c>
      <c r="L208" s="268">
        <v>0</v>
      </c>
      <c r="M208" s="104">
        <f>J208-H208</f>
        <v>0</v>
      </c>
      <c r="N208" s="268">
        <v>0</v>
      </c>
      <c r="O208" s="104">
        <f>K208-H208</f>
        <v>0</v>
      </c>
      <c r="P208" s="1387"/>
    </row>
    <row r="209" spans="1:16" s="38" customFormat="1" ht="18.75" customHeight="1">
      <c r="A209" s="1354"/>
      <c r="B209" s="1229"/>
      <c r="C209" s="1434"/>
      <c r="D209" s="1435"/>
      <c r="E209" s="1413"/>
      <c r="F209" s="1415"/>
      <c r="G209" s="926" t="s">
        <v>22</v>
      </c>
      <c r="H209" s="186">
        <f t="shared" ref="H209:K210" si="101">H213+H217+H221+H225+H229+H233</f>
        <v>0</v>
      </c>
      <c r="I209" s="1153">
        <f t="shared" si="101"/>
        <v>0</v>
      </c>
      <c r="J209" s="2">
        <f t="shared" si="101"/>
        <v>0</v>
      </c>
      <c r="K209" s="1154">
        <f t="shared" si="101"/>
        <v>0</v>
      </c>
      <c r="L209" s="268">
        <v>0</v>
      </c>
      <c r="M209" s="104">
        <f>J209-H209</f>
        <v>0</v>
      </c>
      <c r="N209" s="268">
        <v>0</v>
      </c>
      <c r="O209" s="104">
        <f>K209-H209</f>
        <v>0</v>
      </c>
      <c r="P209" s="1387"/>
    </row>
    <row r="210" spans="1:16" s="38" customFormat="1" ht="18.75" customHeight="1">
      <c r="A210" s="1354"/>
      <c r="B210" s="1229"/>
      <c r="C210" s="1434"/>
      <c r="D210" s="1435"/>
      <c r="E210" s="1413"/>
      <c r="F210" s="1415"/>
      <c r="G210" s="926" t="s">
        <v>23</v>
      </c>
      <c r="H210" s="186">
        <f t="shared" si="101"/>
        <v>0</v>
      </c>
      <c r="I210" s="931">
        <f t="shared" si="101"/>
        <v>0</v>
      </c>
      <c r="J210" s="2">
        <f t="shared" si="101"/>
        <v>0</v>
      </c>
      <c r="K210" s="933">
        <f t="shared" si="101"/>
        <v>0</v>
      </c>
      <c r="L210" s="555">
        <v>0</v>
      </c>
      <c r="M210" s="591">
        <f>J210-H210</f>
        <v>0</v>
      </c>
      <c r="N210" s="592">
        <v>0</v>
      </c>
      <c r="O210" s="46">
        <f>K210-H210</f>
        <v>0</v>
      </c>
      <c r="P210" s="1387"/>
    </row>
    <row r="211" spans="1:16" s="38" customFormat="1" ht="24" customHeight="1">
      <c r="A211" s="1354" t="s">
        <v>110</v>
      </c>
      <c r="B211" s="1229" t="s">
        <v>488</v>
      </c>
      <c r="C211" s="1434" t="s">
        <v>631</v>
      </c>
      <c r="D211" s="1516" t="s">
        <v>809</v>
      </c>
      <c r="E211" s="1513" t="s">
        <v>809</v>
      </c>
      <c r="F211" s="1478" t="s">
        <v>19</v>
      </c>
      <c r="G211" s="59" t="s">
        <v>20</v>
      </c>
      <c r="H211" s="368">
        <f>SUM(H212:H214)</f>
        <v>0</v>
      </c>
      <c r="I211" s="299">
        <f>SUM(I212:I214)</f>
        <v>0</v>
      </c>
      <c r="J211" s="173">
        <f>SUM(J212:J214)</f>
        <v>0</v>
      </c>
      <c r="K211" s="143">
        <f>SUM(K212:K214)</f>
        <v>0</v>
      </c>
      <c r="L211" s="299">
        <v>0</v>
      </c>
      <c r="M211" s="143">
        <f t="shared" ref="M211:M214" si="102">J211-H211</f>
        <v>0</v>
      </c>
      <c r="N211" s="299">
        <v>0</v>
      </c>
      <c r="O211" s="143">
        <f t="shared" ref="O211:O214" si="103">K211-H211</f>
        <v>0</v>
      </c>
      <c r="P211" s="1430"/>
    </row>
    <row r="212" spans="1:16" s="38" customFormat="1" ht="18.75" customHeight="1">
      <c r="A212" s="1354"/>
      <c r="B212" s="1229"/>
      <c r="C212" s="1434"/>
      <c r="D212" s="1516"/>
      <c r="E212" s="1513"/>
      <c r="F212" s="1478"/>
      <c r="G212" s="926" t="s">
        <v>21</v>
      </c>
      <c r="H212" s="932">
        <v>0</v>
      </c>
      <c r="I212" s="269">
        <v>0</v>
      </c>
      <c r="J212" s="170">
        <v>0</v>
      </c>
      <c r="K212" s="106">
        <v>0</v>
      </c>
      <c r="L212" s="269">
        <v>0</v>
      </c>
      <c r="M212" s="106">
        <v>0</v>
      </c>
      <c r="N212" s="269">
        <v>0</v>
      </c>
      <c r="O212" s="106">
        <f t="shared" si="103"/>
        <v>0</v>
      </c>
      <c r="P212" s="1430"/>
    </row>
    <row r="213" spans="1:16" s="38" customFormat="1" ht="18.75" customHeight="1">
      <c r="A213" s="1354"/>
      <c r="B213" s="1229"/>
      <c r="C213" s="1434"/>
      <c r="D213" s="1516"/>
      <c r="E213" s="1513"/>
      <c r="F213" s="1478"/>
      <c r="G213" s="926" t="s">
        <v>22</v>
      </c>
      <c r="H213" s="932">
        <v>0</v>
      </c>
      <c r="I213" s="269">
        <v>0</v>
      </c>
      <c r="J213" s="170">
        <v>0</v>
      </c>
      <c r="K213" s="106">
        <v>0</v>
      </c>
      <c r="L213" s="269">
        <v>0</v>
      </c>
      <c r="M213" s="106">
        <v>0</v>
      </c>
      <c r="N213" s="269">
        <v>0</v>
      </c>
      <c r="O213" s="106">
        <f t="shared" si="103"/>
        <v>0</v>
      </c>
      <c r="P213" s="1430"/>
    </row>
    <row r="214" spans="1:16" s="38" customFormat="1" ht="18.75" customHeight="1">
      <c r="A214" s="1354"/>
      <c r="B214" s="1229"/>
      <c r="C214" s="1434"/>
      <c r="D214" s="1516"/>
      <c r="E214" s="1513"/>
      <c r="F214" s="1478"/>
      <c r="G214" s="926" t="s">
        <v>23</v>
      </c>
      <c r="H214" s="932">
        <v>0</v>
      </c>
      <c r="I214" s="269">
        <v>0</v>
      </c>
      <c r="J214" s="170">
        <v>0</v>
      </c>
      <c r="K214" s="106">
        <v>0</v>
      </c>
      <c r="L214" s="269">
        <v>0</v>
      </c>
      <c r="M214" s="106">
        <f t="shared" si="102"/>
        <v>0</v>
      </c>
      <c r="N214" s="269">
        <v>0</v>
      </c>
      <c r="O214" s="106">
        <f t="shared" si="103"/>
        <v>0</v>
      </c>
      <c r="P214" s="1430"/>
    </row>
    <row r="215" spans="1:16" s="38" customFormat="1" ht="25.5" customHeight="1">
      <c r="A215" s="1205" t="s">
        <v>489</v>
      </c>
      <c r="B215" s="1229" t="s">
        <v>490</v>
      </c>
      <c r="C215" s="1434" t="s">
        <v>631</v>
      </c>
      <c r="D215" s="1516" t="s">
        <v>809</v>
      </c>
      <c r="E215" s="1513" t="s">
        <v>809</v>
      </c>
      <c r="F215" s="1478" t="s">
        <v>19</v>
      </c>
      <c r="G215" s="59" t="s">
        <v>20</v>
      </c>
      <c r="H215" s="368">
        <f>SUM(H216:H218)</f>
        <v>0</v>
      </c>
      <c r="I215" s="299">
        <f>SUM(I216:I218)</f>
        <v>0</v>
      </c>
      <c r="J215" s="173">
        <f>SUM(J216:J218)</f>
        <v>0</v>
      </c>
      <c r="K215" s="143">
        <f>SUM(K216:K218)</f>
        <v>0</v>
      </c>
      <c r="L215" s="299">
        <v>0</v>
      </c>
      <c r="M215" s="143">
        <f t="shared" ref="M215:M219" si="104">J215-H215</f>
        <v>0</v>
      </c>
      <c r="N215" s="299">
        <v>0</v>
      </c>
      <c r="O215" s="143">
        <f t="shared" ref="O215:O222" si="105">K215-H215</f>
        <v>0</v>
      </c>
      <c r="P215" s="1430"/>
    </row>
    <row r="216" spans="1:16" s="38" customFormat="1" ht="18.75" customHeight="1">
      <c r="A216" s="1195"/>
      <c r="B216" s="1229"/>
      <c r="C216" s="1434"/>
      <c r="D216" s="1516"/>
      <c r="E216" s="1513"/>
      <c r="F216" s="1478"/>
      <c r="G216" s="926" t="s">
        <v>21</v>
      </c>
      <c r="H216" s="932">
        <v>0</v>
      </c>
      <c r="I216" s="269">
        <v>0</v>
      </c>
      <c r="J216" s="170">
        <v>0</v>
      </c>
      <c r="K216" s="106">
        <v>0</v>
      </c>
      <c r="L216" s="269">
        <v>0</v>
      </c>
      <c r="M216" s="106">
        <v>0</v>
      </c>
      <c r="N216" s="269">
        <v>0</v>
      </c>
      <c r="O216" s="106">
        <f t="shared" si="105"/>
        <v>0</v>
      </c>
      <c r="P216" s="1430"/>
    </row>
    <row r="217" spans="1:16" s="38" customFormat="1" ht="18.75" customHeight="1">
      <c r="A217" s="1195"/>
      <c r="B217" s="1229"/>
      <c r="C217" s="1434"/>
      <c r="D217" s="1516"/>
      <c r="E217" s="1513"/>
      <c r="F217" s="1478"/>
      <c r="G217" s="926" t="s">
        <v>22</v>
      </c>
      <c r="H217" s="932">
        <v>0</v>
      </c>
      <c r="I217" s="269">
        <v>0</v>
      </c>
      <c r="J217" s="170">
        <v>0</v>
      </c>
      <c r="K217" s="106">
        <v>0</v>
      </c>
      <c r="L217" s="269">
        <v>0</v>
      </c>
      <c r="M217" s="106">
        <v>0</v>
      </c>
      <c r="N217" s="269">
        <v>0</v>
      </c>
      <c r="O217" s="106">
        <f t="shared" si="105"/>
        <v>0</v>
      </c>
      <c r="P217" s="1430"/>
    </row>
    <row r="218" spans="1:16" s="38" customFormat="1" ht="18.75" customHeight="1">
      <c r="A218" s="1196"/>
      <c r="B218" s="1229"/>
      <c r="C218" s="1434"/>
      <c r="D218" s="1516"/>
      <c r="E218" s="1513"/>
      <c r="F218" s="1478"/>
      <c r="G218" s="926" t="s">
        <v>23</v>
      </c>
      <c r="H218" s="553">
        <v>0</v>
      </c>
      <c r="I218" s="436">
        <v>0</v>
      </c>
      <c r="J218" s="554">
        <v>0</v>
      </c>
      <c r="K218" s="462">
        <v>0</v>
      </c>
      <c r="L218" s="555">
        <v>0</v>
      </c>
      <c r="M218" s="591">
        <f t="shared" si="104"/>
        <v>0</v>
      </c>
      <c r="N218" s="592">
        <v>0</v>
      </c>
      <c r="O218" s="46">
        <f t="shared" si="105"/>
        <v>0</v>
      </c>
      <c r="P218" s="1430"/>
    </row>
    <row r="219" spans="1:16" s="38" customFormat="1" ht="25.5" customHeight="1">
      <c r="A219" s="1196" t="s">
        <v>811</v>
      </c>
      <c r="B219" s="1198" t="s">
        <v>812</v>
      </c>
      <c r="C219" s="1182" t="s">
        <v>631</v>
      </c>
      <c r="D219" s="1183" t="s">
        <v>814</v>
      </c>
      <c r="E219" s="1186" t="s">
        <v>814</v>
      </c>
      <c r="F219" s="1243" t="s">
        <v>19</v>
      </c>
      <c r="G219" s="61" t="s">
        <v>20</v>
      </c>
      <c r="H219" s="368">
        <f>SUM(H220:H222)</f>
        <v>0</v>
      </c>
      <c r="I219" s="299">
        <f>SUM(I220:I222)</f>
        <v>0</v>
      </c>
      <c r="J219" s="173">
        <f>SUM(J220:J222)</f>
        <v>0</v>
      </c>
      <c r="K219" s="143">
        <f>SUM(K220:K222)</f>
        <v>0</v>
      </c>
      <c r="L219" s="299">
        <v>0</v>
      </c>
      <c r="M219" s="143">
        <f t="shared" si="104"/>
        <v>0</v>
      </c>
      <c r="N219" s="299">
        <v>0</v>
      </c>
      <c r="O219" s="143">
        <f t="shared" si="105"/>
        <v>0</v>
      </c>
      <c r="P219" s="1430"/>
    </row>
    <row r="220" spans="1:16" s="38" customFormat="1" ht="18.75" customHeight="1">
      <c r="A220" s="1354"/>
      <c r="B220" s="1229"/>
      <c r="C220" s="1434"/>
      <c r="D220" s="1184"/>
      <c r="E220" s="1187"/>
      <c r="F220" s="1244"/>
      <c r="G220" s="926" t="s">
        <v>21</v>
      </c>
      <c r="H220" s="1101">
        <v>0</v>
      </c>
      <c r="I220" s="269">
        <v>0</v>
      </c>
      <c r="J220" s="170">
        <v>0</v>
      </c>
      <c r="K220" s="106">
        <v>0</v>
      </c>
      <c r="L220" s="269">
        <v>0</v>
      </c>
      <c r="M220" s="106">
        <v>0</v>
      </c>
      <c r="N220" s="269">
        <v>0</v>
      </c>
      <c r="O220" s="106">
        <f t="shared" si="105"/>
        <v>0</v>
      </c>
      <c r="P220" s="1430"/>
    </row>
    <row r="221" spans="1:16" s="38" customFormat="1" ht="18.75" customHeight="1">
      <c r="A221" s="1354"/>
      <c r="B221" s="1229"/>
      <c r="C221" s="1434"/>
      <c r="D221" s="1184"/>
      <c r="E221" s="1187"/>
      <c r="F221" s="1244"/>
      <c r="G221" s="926" t="s">
        <v>22</v>
      </c>
      <c r="H221" s="1101">
        <v>0</v>
      </c>
      <c r="I221" s="269">
        <v>0</v>
      </c>
      <c r="J221" s="170">
        <v>0</v>
      </c>
      <c r="K221" s="106">
        <v>0</v>
      </c>
      <c r="L221" s="269">
        <v>0</v>
      </c>
      <c r="M221" s="106">
        <v>0</v>
      </c>
      <c r="N221" s="269">
        <v>0</v>
      </c>
      <c r="O221" s="106">
        <f t="shared" si="105"/>
        <v>0</v>
      </c>
      <c r="P221" s="1430"/>
    </row>
    <row r="222" spans="1:16" s="38" customFormat="1" ht="18.75" customHeight="1">
      <c r="A222" s="1354"/>
      <c r="B222" s="1229"/>
      <c r="C222" s="1434"/>
      <c r="D222" s="1185"/>
      <c r="E222" s="1188"/>
      <c r="F222" s="1245"/>
      <c r="G222" s="926" t="s">
        <v>23</v>
      </c>
      <c r="H222" s="1101">
        <v>0</v>
      </c>
      <c r="I222" s="269">
        <v>0</v>
      </c>
      <c r="J222" s="170">
        <v>0</v>
      </c>
      <c r="K222" s="106">
        <v>0</v>
      </c>
      <c r="L222" s="269">
        <v>0</v>
      </c>
      <c r="M222" s="106">
        <f t="shared" ref="M222:M223" si="106">J222-H222</f>
        <v>0</v>
      </c>
      <c r="N222" s="269">
        <v>0</v>
      </c>
      <c r="O222" s="106">
        <f t="shared" si="105"/>
        <v>0</v>
      </c>
      <c r="P222" s="1430"/>
    </row>
    <row r="223" spans="1:16" s="38" customFormat="1" ht="23.25" customHeight="1">
      <c r="A223" s="1196" t="s">
        <v>813</v>
      </c>
      <c r="B223" s="1198" t="s">
        <v>817</v>
      </c>
      <c r="C223" s="1182" t="s">
        <v>631</v>
      </c>
      <c r="D223" s="1183" t="s">
        <v>814</v>
      </c>
      <c r="E223" s="1186" t="s">
        <v>814</v>
      </c>
      <c r="F223" s="1243" t="s">
        <v>19</v>
      </c>
      <c r="G223" s="61" t="s">
        <v>20</v>
      </c>
      <c r="H223" s="368">
        <f>SUM(H224:H226)</f>
        <v>0</v>
      </c>
      <c r="I223" s="299">
        <f>SUM(I224:I226)</f>
        <v>0</v>
      </c>
      <c r="J223" s="173">
        <f>SUM(J224:J226)</f>
        <v>0</v>
      </c>
      <c r="K223" s="143">
        <f>SUM(K224:K226)</f>
        <v>0</v>
      </c>
      <c r="L223" s="299">
        <v>0</v>
      </c>
      <c r="M223" s="143">
        <f t="shared" si="106"/>
        <v>0</v>
      </c>
      <c r="N223" s="299">
        <v>0</v>
      </c>
      <c r="O223" s="143">
        <f t="shared" ref="O223:O226" si="107">K223-H223</f>
        <v>0</v>
      </c>
      <c r="P223" s="1430"/>
    </row>
    <row r="224" spans="1:16" s="38" customFormat="1" ht="18.75" customHeight="1">
      <c r="A224" s="1354"/>
      <c r="B224" s="1229"/>
      <c r="C224" s="1434"/>
      <c r="D224" s="1184"/>
      <c r="E224" s="1187"/>
      <c r="F224" s="1244"/>
      <c r="G224" s="1099" t="s">
        <v>21</v>
      </c>
      <c r="H224" s="1101">
        <v>0</v>
      </c>
      <c r="I224" s="269">
        <v>0</v>
      </c>
      <c r="J224" s="170">
        <v>0</v>
      </c>
      <c r="K224" s="106">
        <v>0</v>
      </c>
      <c r="L224" s="269">
        <v>0</v>
      </c>
      <c r="M224" s="106">
        <v>0</v>
      </c>
      <c r="N224" s="269">
        <v>0</v>
      </c>
      <c r="O224" s="106">
        <f t="shared" si="107"/>
        <v>0</v>
      </c>
      <c r="P224" s="1430"/>
    </row>
    <row r="225" spans="1:16" s="38" customFormat="1" ht="18.75" customHeight="1">
      <c r="A225" s="1354"/>
      <c r="B225" s="1229"/>
      <c r="C225" s="1434"/>
      <c r="D225" s="1184"/>
      <c r="E225" s="1187"/>
      <c r="F225" s="1244"/>
      <c r="G225" s="1099" t="s">
        <v>22</v>
      </c>
      <c r="H225" s="1101">
        <v>0</v>
      </c>
      <c r="I225" s="269">
        <v>0</v>
      </c>
      <c r="J225" s="170">
        <v>0</v>
      </c>
      <c r="K225" s="106">
        <v>0</v>
      </c>
      <c r="L225" s="269">
        <v>0</v>
      </c>
      <c r="M225" s="106">
        <v>0</v>
      </c>
      <c r="N225" s="269">
        <v>0</v>
      </c>
      <c r="O225" s="106">
        <f t="shared" si="107"/>
        <v>0</v>
      </c>
      <c r="P225" s="1430"/>
    </row>
    <row r="226" spans="1:16" s="38" customFormat="1" ht="18.75" customHeight="1">
      <c r="A226" s="1354"/>
      <c r="B226" s="1229"/>
      <c r="C226" s="1434"/>
      <c r="D226" s="1185"/>
      <c r="E226" s="1188"/>
      <c r="F226" s="1245"/>
      <c r="G226" s="1099" t="s">
        <v>23</v>
      </c>
      <c r="H226" s="1101">
        <v>0</v>
      </c>
      <c r="I226" s="269">
        <v>0</v>
      </c>
      <c r="J226" s="170">
        <v>0</v>
      </c>
      <c r="K226" s="106">
        <v>0</v>
      </c>
      <c r="L226" s="269">
        <v>0</v>
      </c>
      <c r="M226" s="106">
        <f t="shared" ref="M226:M227" si="108">J226-H226</f>
        <v>0</v>
      </c>
      <c r="N226" s="269">
        <v>0</v>
      </c>
      <c r="O226" s="106">
        <f t="shared" si="107"/>
        <v>0</v>
      </c>
      <c r="P226" s="1430"/>
    </row>
    <row r="227" spans="1:16" s="38" customFormat="1" ht="25.5" customHeight="1">
      <c r="A227" s="1196" t="s">
        <v>815</v>
      </c>
      <c r="B227" s="1198" t="s">
        <v>816</v>
      </c>
      <c r="C227" s="1182" t="s">
        <v>631</v>
      </c>
      <c r="D227" s="1183" t="s">
        <v>814</v>
      </c>
      <c r="E227" s="1186" t="s">
        <v>814</v>
      </c>
      <c r="F227" s="1243" t="s">
        <v>19</v>
      </c>
      <c r="G227" s="61" t="s">
        <v>20</v>
      </c>
      <c r="H227" s="368">
        <f>SUM(H228:H230)</f>
        <v>0</v>
      </c>
      <c r="I227" s="299">
        <f>SUM(I228:I230)</f>
        <v>0</v>
      </c>
      <c r="J227" s="173">
        <f>SUM(J228:J230)</f>
        <v>0</v>
      </c>
      <c r="K227" s="143">
        <f>SUM(K228:K230)</f>
        <v>0</v>
      </c>
      <c r="L227" s="299">
        <v>0</v>
      </c>
      <c r="M227" s="143">
        <f t="shared" si="108"/>
        <v>0</v>
      </c>
      <c r="N227" s="299">
        <v>0</v>
      </c>
      <c r="O227" s="143">
        <f t="shared" ref="O227:O230" si="109">K227-H227</f>
        <v>0</v>
      </c>
      <c r="P227" s="1430"/>
    </row>
    <row r="228" spans="1:16" s="38" customFormat="1" ht="18.75" customHeight="1">
      <c r="A228" s="1354"/>
      <c r="B228" s="1229"/>
      <c r="C228" s="1434"/>
      <c r="D228" s="1184"/>
      <c r="E228" s="1187"/>
      <c r="F228" s="1244"/>
      <c r="G228" s="1099" t="s">
        <v>21</v>
      </c>
      <c r="H228" s="1101">
        <v>0</v>
      </c>
      <c r="I228" s="269">
        <v>0</v>
      </c>
      <c r="J228" s="170">
        <v>0</v>
      </c>
      <c r="K228" s="106">
        <v>0</v>
      </c>
      <c r="L228" s="269">
        <v>0</v>
      </c>
      <c r="M228" s="106">
        <v>0</v>
      </c>
      <c r="N228" s="269">
        <v>0</v>
      </c>
      <c r="O228" s="106">
        <f t="shared" si="109"/>
        <v>0</v>
      </c>
      <c r="P228" s="1430"/>
    </row>
    <row r="229" spans="1:16" s="38" customFormat="1" ht="18.75" customHeight="1">
      <c r="A229" s="1354"/>
      <c r="B229" s="1229"/>
      <c r="C229" s="1434"/>
      <c r="D229" s="1184"/>
      <c r="E229" s="1187"/>
      <c r="F229" s="1244"/>
      <c r="G229" s="1099" t="s">
        <v>22</v>
      </c>
      <c r="H229" s="1101">
        <v>0</v>
      </c>
      <c r="I229" s="269">
        <v>0</v>
      </c>
      <c r="J229" s="170">
        <v>0</v>
      </c>
      <c r="K229" s="106">
        <v>0</v>
      </c>
      <c r="L229" s="269">
        <v>0</v>
      </c>
      <c r="M229" s="106">
        <v>0</v>
      </c>
      <c r="N229" s="269">
        <v>0</v>
      </c>
      <c r="O229" s="106">
        <f t="shared" si="109"/>
        <v>0</v>
      </c>
      <c r="P229" s="1430"/>
    </row>
    <row r="230" spans="1:16" s="38" customFormat="1" ht="18.75" customHeight="1">
      <c r="A230" s="1354"/>
      <c r="B230" s="1229"/>
      <c r="C230" s="1434"/>
      <c r="D230" s="1185"/>
      <c r="E230" s="1188"/>
      <c r="F230" s="1245"/>
      <c r="G230" s="1099" t="s">
        <v>23</v>
      </c>
      <c r="H230" s="1101">
        <v>0</v>
      </c>
      <c r="I230" s="269">
        <v>0</v>
      </c>
      <c r="J230" s="170">
        <v>0</v>
      </c>
      <c r="K230" s="106">
        <v>0</v>
      </c>
      <c r="L230" s="269">
        <v>0</v>
      </c>
      <c r="M230" s="106">
        <f t="shared" ref="M230" si="110">J230-H230</f>
        <v>0</v>
      </c>
      <c r="N230" s="269">
        <v>0</v>
      </c>
      <c r="O230" s="106">
        <f t="shared" si="109"/>
        <v>0</v>
      </c>
      <c r="P230" s="1430"/>
    </row>
    <row r="231" spans="1:16" s="38" customFormat="1" ht="18.75" customHeight="1">
      <c r="A231" s="1196" t="s">
        <v>818</v>
      </c>
      <c r="B231" s="1198" t="s">
        <v>819</v>
      </c>
      <c r="C231" s="1182" t="s">
        <v>631</v>
      </c>
      <c r="D231" s="1183" t="s">
        <v>977</v>
      </c>
      <c r="E231" s="1186" t="s">
        <v>977</v>
      </c>
      <c r="F231" s="1243" t="s">
        <v>19</v>
      </c>
      <c r="G231" s="61" t="s">
        <v>20</v>
      </c>
      <c r="H231" s="778">
        <f>SUM(H232:H234)</f>
        <v>0</v>
      </c>
      <c r="I231" s="299">
        <f>SUM(I232:I234)</f>
        <v>0</v>
      </c>
      <c r="J231" s="301">
        <f>SUM(J232:J234)</f>
        <v>0</v>
      </c>
      <c r="K231" s="302">
        <f>SUM(K232:K234)</f>
        <v>0</v>
      </c>
      <c r="L231" s="299">
        <v>0</v>
      </c>
      <c r="M231" s="143">
        <f t="shared" ref="M231" si="111">J231-H231</f>
        <v>0</v>
      </c>
      <c r="N231" s="299">
        <v>0</v>
      </c>
      <c r="O231" s="143">
        <f t="shared" ref="O231" si="112">K231-H231</f>
        <v>0</v>
      </c>
      <c r="P231" s="1514"/>
    </row>
    <row r="232" spans="1:16" s="38" customFormat="1" ht="18.75" customHeight="1">
      <c r="A232" s="1354"/>
      <c r="B232" s="1229"/>
      <c r="C232" s="1434"/>
      <c r="D232" s="1184"/>
      <c r="E232" s="1187"/>
      <c r="F232" s="1244"/>
      <c r="G232" s="926" t="s">
        <v>21</v>
      </c>
      <c r="H232" s="186">
        <v>0</v>
      </c>
      <c r="I232" s="269">
        <v>0</v>
      </c>
      <c r="J232" s="2">
        <v>0</v>
      </c>
      <c r="K232" s="932">
        <v>0</v>
      </c>
      <c r="L232" s="269">
        <v>0</v>
      </c>
      <c r="M232" s="106">
        <f>J232-H232</f>
        <v>0</v>
      </c>
      <c r="N232" s="269">
        <v>0</v>
      </c>
      <c r="O232" s="106">
        <f>K232-H232</f>
        <v>0</v>
      </c>
      <c r="P232" s="1430"/>
    </row>
    <row r="233" spans="1:16" s="38" customFormat="1" ht="18.75" customHeight="1">
      <c r="A233" s="1354"/>
      <c r="B233" s="1229"/>
      <c r="C233" s="1434"/>
      <c r="D233" s="1184"/>
      <c r="E233" s="1187"/>
      <c r="F233" s="1244"/>
      <c r="G233" s="926" t="s">
        <v>22</v>
      </c>
      <c r="H233" s="932">
        <v>0</v>
      </c>
      <c r="I233" s="269">
        <v>0</v>
      </c>
      <c r="J233" s="170">
        <v>0</v>
      </c>
      <c r="K233" s="106">
        <v>0</v>
      </c>
      <c r="L233" s="269">
        <v>0</v>
      </c>
      <c r="M233" s="106">
        <f>J233-H233</f>
        <v>0</v>
      </c>
      <c r="N233" s="269">
        <v>0</v>
      </c>
      <c r="O233" s="106">
        <f>K233-H233</f>
        <v>0</v>
      </c>
      <c r="P233" s="1430"/>
    </row>
    <row r="234" spans="1:16" s="38" customFormat="1" ht="18.75" customHeight="1">
      <c r="A234" s="1354"/>
      <c r="B234" s="1229"/>
      <c r="C234" s="1434"/>
      <c r="D234" s="1185"/>
      <c r="E234" s="1188"/>
      <c r="F234" s="1245"/>
      <c r="G234" s="926" t="s">
        <v>23</v>
      </c>
      <c r="H234" s="553">
        <v>0</v>
      </c>
      <c r="I234" s="436">
        <v>0</v>
      </c>
      <c r="J234" s="554">
        <v>0</v>
      </c>
      <c r="K234" s="462">
        <v>0</v>
      </c>
      <c r="L234" s="555">
        <v>0</v>
      </c>
      <c r="M234" s="591">
        <f t="shared" ref="M234:M235" si="113">J234-H234</f>
        <v>0</v>
      </c>
      <c r="N234" s="592">
        <v>0</v>
      </c>
      <c r="O234" s="46">
        <f t="shared" ref="O234:O235" si="114">K234-H234</f>
        <v>0</v>
      </c>
      <c r="P234" s="1430"/>
    </row>
    <row r="235" spans="1:16" s="38" customFormat="1" ht="23.25" customHeight="1">
      <c r="A235" s="1354" t="s">
        <v>291</v>
      </c>
      <c r="B235" s="1436" t="s">
        <v>820</v>
      </c>
      <c r="C235" s="1434" t="s">
        <v>19</v>
      </c>
      <c r="D235" s="1435" t="s">
        <v>19</v>
      </c>
      <c r="E235" s="1413" t="s">
        <v>19</v>
      </c>
      <c r="F235" s="1415" t="s">
        <v>19</v>
      </c>
      <c r="G235" s="59" t="s">
        <v>20</v>
      </c>
      <c r="H235" s="770">
        <f>SUM(H236:H238)</f>
        <v>0</v>
      </c>
      <c r="I235" s="1111">
        <f>SUM(I236:I238)</f>
        <v>0</v>
      </c>
      <c r="J235" s="359">
        <f>SUM(J236:J238)</f>
        <v>0</v>
      </c>
      <c r="K235" s="1112">
        <f>SUM(K236:K238)</f>
        <v>0</v>
      </c>
      <c r="L235" s="296">
        <v>0</v>
      </c>
      <c r="M235" s="298">
        <f t="shared" si="113"/>
        <v>0</v>
      </c>
      <c r="N235" s="296">
        <v>0</v>
      </c>
      <c r="O235" s="298">
        <f t="shared" si="114"/>
        <v>0</v>
      </c>
      <c r="P235" s="1387"/>
    </row>
    <row r="236" spans="1:16" s="38" customFormat="1" ht="18.75" customHeight="1">
      <c r="A236" s="1354"/>
      <c r="B236" s="1229"/>
      <c r="C236" s="1434"/>
      <c r="D236" s="1435"/>
      <c r="E236" s="1413"/>
      <c r="F236" s="1415"/>
      <c r="G236" s="926" t="s">
        <v>21</v>
      </c>
      <c r="H236" s="186">
        <f>H240+H244</f>
        <v>0</v>
      </c>
      <c r="I236" s="1100">
        <f t="shared" ref="I236:K236" si="115">I240+I244</f>
        <v>0</v>
      </c>
      <c r="J236" s="2">
        <f t="shared" si="115"/>
        <v>0</v>
      </c>
      <c r="K236" s="1102">
        <f t="shared" si="115"/>
        <v>0</v>
      </c>
      <c r="L236" s="268">
        <v>0</v>
      </c>
      <c r="M236" s="104">
        <f>J236-H236</f>
        <v>0</v>
      </c>
      <c r="N236" s="268">
        <v>0</v>
      </c>
      <c r="O236" s="104">
        <f>K236-H236</f>
        <v>0</v>
      </c>
      <c r="P236" s="1387"/>
    </row>
    <row r="237" spans="1:16" s="38" customFormat="1" ht="18.75" customHeight="1">
      <c r="A237" s="1354"/>
      <c r="B237" s="1229"/>
      <c r="C237" s="1434"/>
      <c r="D237" s="1435"/>
      <c r="E237" s="1413"/>
      <c r="F237" s="1415"/>
      <c r="G237" s="926" t="s">
        <v>22</v>
      </c>
      <c r="H237" s="186">
        <f t="shared" ref="H237:K238" si="116">H241+H245</f>
        <v>0</v>
      </c>
      <c r="I237" s="931">
        <f t="shared" si="116"/>
        <v>0</v>
      </c>
      <c r="J237" s="2">
        <f t="shared" si="116"/>
        <v>0</v>
      </c>
      <c r="K237" s="933">
        <f t="shared" si="116"/>
        <v>0</v>
      </c>
      <c r="L237" s="268">
        <v>0</v>
      </c>
      <c r="M237" s="104">
        <f>J237-H237</f>
        <v>0</v>
      </c>
      <c r="N237" s="268">
        <v>0</v>
      </c>
      <c r="O237" s="104">
        <f>K237-H237</f>
        <v>0</v>
      </c>
      <c r="P237" s="1387"/>
    </row>
    <row r="238" spans="1:16" s="38" customFormat="1" ht="18.75" customHeight="1">
      <c r="A238" s="1354"/>
      <c r="B238" s="1229"/>
      <c r="C238" s="1434"/>
      <c r="D238" s="1435"/>
      <c r="E238" s="1413"/>
      <c r="F238" s="1415"/>
      <c r="G238" s="926" t="s">
        <v>23</v>
      </c>
      <c r="H238" s="186">
        <f t="shared" si="116"/>
        <v>0</v>
      </c>
      <c r="I238" s="931">
        <f t="shared" si="116"/>
        <v>0</v>
      </c>
      <c r="J238" s="2">
        <f t="shared" si="116"/>
        <v>0</v>
      </c>
      <c r="K238" s="933">
        <f t="shared" si="116"/>
        <v>0</v>
      </c>
      <c r="L238" s="555">
        <v>0</v>
      </c>
      <c r="M238" s="591">
        <f>J238-H238</f>
        <v>0</v>
      </c>
      <c r="N238" s="592">
        <v>0</v>
      </c>
      <c r="O238" s="46">
        <f>K238-H238</f>
        <v>0</v>
      </c>
      <c r="P238" s="1387"/>
    </row>
    <row r="239" spans="1:16" s="38" customFormat="1" ht="36" customHeight="1">
      <c r="A239" s="1354" t="s">
        <v>120</v>
      </c>
      <c r="B239" s="1229" t="s">
        <v>821</v>
      </c>
      <c r="C239" s="1434" t="s">
        <v>236</v>
      </c>
      <c r="D239" s="1183" t="s">
        <v>1287</v>
      </c>
      <c r="E239" s="1186" t="s">
        <v>1287</v>
      </c>
      <c r="F239" s="1305" t="s">
        <v>1288</v>
      </c>
      <c r="G239" s="61" t="s">
        <v>20</v>
      </c>
      <c r="H239" s="778">
        <f>SUM(H240:H242)</f>
        <v>0</v>
      </c>
      <c r="I239" s="299">
        <f>SUM(I240:I242)</f>
        <v>0</v>
      </c>
      <c r="J239" s="301">
        <f>SUM(J240:J242)</f>
        <v>0</v>
      </c>
      <c r="K239" s="302">
        <f>SUM(K240:K242)</f>
        <v>0</v>
      </c>
      <c r="L239" s="299">
        <v>0</v>
      </c>
      <c r="M239" s="143">
        <f t="shared" ref="M239" si="117">J239-H239</f>
        <v>0</v>
      </c>
      <c r="N239" s="299">
        <v>0</v>
      </c>
      <c r="O239" s="143">
        <f t="shared" ref="O239" si="118">K239-H239</f>
        <v>0</v>
      </c>
      <c r="P239" s="1514"/>
    </row>
    <row r="240" spans="1:16" s="38" customFormat="1" ht="26.25" customHeight="1">
      <c r="A240" s="1354"/>
      <c r="B240" s="1229"/>
      <c r="C240" s="1434"/>
      <c r="D240" s="1184"/>
      <c r="E240" s="1187"/>
      <c r="F240" s="1306"/>
      <c r="G240" s="926" t="s">
        <v>21</v>
      </c>
      <c r="H240" s="186">
        <v>0</v>
      </c>
      <c r="I240" s="269">
        <v>0</v>
      </c>
      <c r="J240" s="2">
        <v>0</v>
      </c>
      <c r="K240" s="1101">
        <v>0</v>
      </c>
      <c r="L240" s="269">
        <v>0</v>
      </c>
      <c r="M240" s="106">
        <f>J240-H240</f>
        <v>0</v>
      </c>
      <c r="N240" s="269">
        <v>0</v>
      </c>
      <c r="O240" s="106">
        <f>K240-H240</f>
        <v>0</v>
      </c>
      <c r="P240" s="1430"/>
    </row>
    <row r="241" spans="1:16" s="38" customFormat="1" ht="26.25" customHeight="1">
      <c r="A241" s="1354"/>
      <c r="B241" s="1229"/>
      <c r="C241" s="1434"/>
      <c r="D241" s="1184"/>
      <c r="E241" s="1187"/>
      <c r="F241" s="1306"/>
      <c r="G241" s="926" t="s">
        <v>22</v>
      </c>
      <c r="H241" s="1101">
        <v>0</v>
      </c>
      <c r="I241" s="269">
        <v>0</v>
      </c>
      <c r="J241" s="170">
        <v>0</v>
      </c>
      <c r="K241" s="106">
        <v>0</v>
      </c>
      <c r="L241" s="269">
        <v>0</v>
      </c>
      <c r="M241" s="106">
        <f>J241-H241</f>
        <v>0</v>
      </c>
      <c r="N241" s="269">
        <v>0</v>
      </c>
      <c r="O241" s="106">
        <f>K241-H241</f>
        <v>0</v>
      </c>
      <c r="P241" s="1430"/>
    </row>
    <row r="242" spans="1:16" s="38" customFormat="1" ht="26.25" customHeight="1">
      <c r="A242" s="1354"/>
      <c r="B242" s="1229"/>
      <c r="C242" s="1434"/>
      <c r="D242" s="1185"/>
      <c r="E242" s="1188"/>
      <c r="F242" s="1333"/>
      <c r="G242" s="926" t="s">
        <v>23</v>
      </c>
      <c r="H242" s="553">
        <v>0</v>
      </c>
      <c r="I242" s="436">
        <v>0</v>
      </c>
      <c r="J242" s="554">
        <v>0</v>
      </c>
      <c r="K242" s="462">
        <v>0</v>
      </c>
      <c r="L242" s="555">
        <v>0</v>
      </c>
      <c r="M242" s="591">
        <f t="shared" ref="M242:M243" si="119">J242-H242</f>
        <v>0</v>
      </c>
      <c r="N242" s="592">
        <v>0</v>
      </c>
      <c r="O242" s="46">
        <f t="shared" ref="O242:O243" si="120">K242-H242</f>
        <v>0</v>
      </c>
      <c r="P242" s="1430"/>
    </row>
    <row r="243" spans="1:16" s="38" customFormat="1" ht="30" customHeight="1">
      <c r="A243" s="1354" t="s">
        <v>822</v>
      </c>
      <c r="B243" s="1229" t="s">
        <v>823</v>
      </c>
      <c r="C243" s="1434" t="s">
        <v>236</v>
      </c>
      <c r="D243" s="1183" t="s">
        <v>1287</v>
      </c>
      <c r="E243" s="1186" t="s">
        <v>1287</v>
      </c>
      <c r="F243" s="1305" t="s">
        <v>1288</v>
      </c>
      <c r="G243" s="61" t="s">
        <v>20</v>
      </c>
      <c r="H243" s="778">
        <f>SUM(H244:H246)</f>
        <v>0</v>
      </c>
      <c r="I243" s="299">
        <f>SUM(I244:I246)</f>
        <v>0</v>
      </c>
      <c r="J243" s="301">
        <f>SUM(J244:J246)</f>
        <v>0</v>
      </c>
      <c r="K243" s="302">
        <f>SUM(K244:K246)</f>
        <v>0</v>
      </c>
      <c r="L243" s="299">
        <v>0</v>
      </c>
      <c r="M243" s="143">
        <f t="shared" si="119"/>
        <v>0</v>
      </c>
      <c r="N243" s="299">
        <v>0</v>
      </c>
      <c r="O243" s="143">
        <f t="shared" si="120"/>
        <v>0</v>
      </c>
      <c r="P243" s="1514"/>
    </row>
    <row r="244" spans="1:16" s="38" customFormat="1" ht="30.75" customHeight="1">
      <c r="A244" s="1354"/>
      <c r="B244" s="1229"/>
      <c r="C244" s="1434"/>
      <c r="D244" s="1184"/>
      <c r="E244" s="1187"/>
      <c r="F244" s="1306"/>
      <c r="G244" s="926" t="s">
        <v>21</v>
      </c>
      <c r="H244" s="186">
        <v>0</v>
      </c>
      <c r="I244" s="269">
        <v>0</v>
      </c>
      <c r="J244" s="2">
        <v>0</v>
      </c>
      <c r="K244" s="1101">
        <v>0</v>
      </c>
      <c r="L244" s="269">
        <v>0</v>
      </c>
      <c r="M244" s="106">
        <f>J244-H244</f>
        <v>0</v>
      </c>
      <c r="N244" s="269">
        <v>0</v>
      </c>
      <c r="O244" s="106">
        <f>K244-H244</f>
        <v>0</v>
      </c>
      <c r="P244" s="1430"/>
    </row>
    <row r="245" spans="1:16" s="38" customFormat="1" ht="30.75" customHeight="1">
      <c r="A245" s="1354"/>
      <c r="B245" s="1229"/>
      <c r="C245" s="1434"/>
      <c r="D245" s="1184"/>
      <c r="E245" s="1187"/>
      <c r="F245" s="1306"/>
      <c r="G245" s="926" t="s">
        <v>22</v>
      </c>
      <c r="H245" s="1101">
        <v>0</v>
      </c>
      <c r="I245" s="269">
        <v>0</v>
      </c>
      <c r="J245" s="170">
        <v>0</v>
      </c>
      <c r="K245" s="106">
        <v>0</v>
      </c>
      <c r="L245" s="269">
        <v>0</v>
      </c>
      <c r="M245" s="106">
        <f>J245-H245</f>
        <v>0</v>
      </c>
      <c r="N245" s="269">
        <v>0</v>
      </c>
      <c r="O245" s="106">
        <f>K245-H245</f>
        <v>0</v>
      </c>
      <c r="P245" s="1430"/>
    </row>
    <row r="246" spans="1:16" s="38" customFormat="1" ht="30.75" customHeight="1" thickBot="1">
      <c r="A246" s="1354"/>
      <c r="B246" s="1229"/>
      <c r="C246" s="1434"/>
      <c r="D246" s="1185"/>
      <c r="E246" s="1188"/>
      <c r="F246" s="1333"/>
      <c r="G246" s="926" t="s">
        <v>23</v>
      </c>
      <c r="H246" s="553">
        <v>0</v>
      </c>
      <c r="I246" s="436">
        <v>0</v>
      </c>
      <c r="J246" s="554">
        <v>0</v>
      </c>
      <c r="K246" s="462">
        <v>0</v>
      </c>
      <c r="L246" s="555">
        <v>0</v>
      </c>
      <c r="M246" s="591">
        <f t="shared" ref="M246" si="121">J246-H246</f>
        <v>0</v>
      </c>
      <c r="N246" s="592">
        <v>0</v>
      </c>
      <c r="O246" s="46">
        <f t="shared" ref="O246" si="122">K246-H246</f>
        <v>0</v>
      </c>
      <c r="P246" s="1430"/>
    </row>
    <row r="247" spans="1:16" s="38" customFormat="1" ht="27.75" customHeight="1">
      <c r="A247" s="1309" t="s">
        <v>39</v>
      </c>
      <c r="B247" s="1453" t="s">
        <v>92</v>
      </c>
      <c r="C247" s="1455" t="s">
        <v>236</v>
      </c>
      <c r="D247" s="1468" t="s">
        <v>19</v>
      </c>
      <c r="E247" s="1470" t="s">
        <v>19</v>
      </c>
      <c r="F247" s="1472" t="s">
        <v>19</v>
      </c>
      <c r="G247" s="58" t="s">
        <v>20</v>
      </c>
      <c r="H247" s="543">
        <f>SUM(H248:H250)</f>
        <v>40319.399999999994</v>
      </c>
      <c r="I247" s="33">
        <f>SUM(I248:I250)</f>
        <v>31104.9</v>
      </c>
      <c r="J247" s="51">
        <f>SUM(J248:J250)</f>
        <v>31104.9</v>
      </c>
      <c r="K247" s="28">
        <f>SUM(K248:K250)</f>
        <v>30789.700000000004</v>
      </c>
      <c r="L247" s="544">
        <f>J247/H247*100</f>
        <v>77.146237295197864</v>
      </c>
      <c r="M247" s="576">
        <f t="shared" si="1"/>
        <v>-9214.4999999999927</v>
      </c>
      <c r="N247" s="33">
        <f>K247/H247*100</f>
        <v>76.364479630153255</v>
      </c>
      <c r="O247" s="28">
        <f t="shared" si="2"/>
        <v>-9529.6999999999898</v>
      </c>
      <c r="P247" s="1474"/>
    </row>
    <row r="248" spans="1:16" s="38" customFormat="1" ht="21" customHeight="1">
      <c r="A248" s="1310"/>
      <c r="B248" s="1454"/>
      <c r="C248" s="1456"/>
      <c r="D248" s="1469"/>
      <c r="E248" s="1471"/>
      <c r="F248" s="1473"/>
      <c r="G248" s="60" t="s">
        <v>21</v>
      </c>
      <c r="H248" s="586">
        <f>H252</f>
        <v>17648.099999999999</v>
      </c>
      <c r="I248" s="280">
        <f>I252</f>
        <v>14101.400000000001</v>
      </c>
      <c r="J248" s="55">
        <f>J252</f>
        <v>14101.400000000001</v>
      </c>
      <c r="K248" s="34">
        <f>K252</f>
        <v>13786.200000000003</v>
      </c>
      <c r="L248" s="546">
        <f>J248/H248*100</f>
        <v>79.903219043409791</v>
      </c>
      <c r="M248" s="577">
        <f t="shared" si="1"/>
        <v>-3546.6999999999971</v>
      </c>
      <c r="N248" s="30">
        <f>K248/H248*100</f>
        <v>78.117191085725963</v>
      </c>
      <c r="O248" s="29">
        <f t="shared" si="2"/>
        <v>-3861.899999999996</v>
      </c>
      <c r="P248" s="1475"/>
    </row>
    <row r="249" spans="1:16" s="38" customFormat="1" ht="21" customHeight="1">
      <c r="A249" s="1310"/>
      <c r="B249" s="1454"/>
      <c r="C249" s="1456"/>
      <c r="D249" s="1469"/>
      <c r="E249" s="1471"/>
      <c r="F249" s="1473"/>
      <c r="G249" s="60" t="s">
        <v>22</v>
      </c>
      <c r="H249" s="586">
        <f t="shared" ref="H249:K250" si="123">H253</f>
        <v>22671.3</v>
      </c>
      <c r="I249" s="280">
        <f t="shared" si="123"/>
        <v>17003.5</v>
      </c>
      <c r="J249" s="55">
        <f t="shared" si="123"/>
        <v>17003.5</v>
      </c>
      <c r="K249" s="34">
        <f t="shared" si="123"/>
        <v>17003.5</v>
      </c>
      <c r="L249" s="546">
        <f>J249/H249*100</f>
        <v>75.00011027157683</v>
      </c>
      <c r="M249" s="577">
        <f t="shared" si="1"/>
        <v>-5667.7999999999993</v>
      </c>
      <c r="N249" s="30">
        <f>K249/H249*100</f>
        <v>75.00011027157683</v>
      </c>
      <c r="O249" s="29">
        <f t="shared" si="2"/>
        <v>-5667.7999999999993</v>
      </c>
      <c r="P249" s="1475"/>
    </row>
    <row r="250" spans="1:16" s="38" customFormat="1" ht="21" customHeight="1">
      <c r="A250" s="1310"/>
      <c r="B250" s="1454"/>
      <c r="C250" s="1456"/>
      <c r="D250" s="1469"/>
      <c r="E250" s="1471"/>
      <c r="F250" s="1473"/>
      <c r="G250" s="60" t="s">
        <v>23</v>
      </c>
      <c r="H250" s="605">
        <f t="shared" si="123"/>
        <v>0</v>
      </c>
      <c r="I250" s="606">
        <f t="shared" si="123"/>
        <v>0</v>
      </c>
      <c r="J250" s="607">
        <f t="shared" si="123"/>
        <v>0</v>
      </c>
      <c r="K250" s="448">
        <f t="shared" si="123"/>
        <v>0</v>
      </c>
      <c r="L250" s="608">
        <v>0</v>
      </c>
      <c r="M250" s="609">
        <f t="shared" si="1"/>
        <v>0</v>
      </c>
      <c r="N250" s="493">
        <v>0</v>
      </c>
      <c r="O250" s="144">
        <f t="shared" si="2"/>
        <v>0</v>
      </c>
      <c r="P250" s="1475"/>
    </row>
    <row r="251" spans="1:16" s="38" customFormat="1" ht="28.5" customHeight="1">
      <c r="A251" s="1249" t="s">
        <v>41</v>
      </c>
      <c r="B251" s="1250" t="s">
        <v>659</v>
      </c>
      <c r="C251" s="1464" t="s">
        <v>19</v>
      </c>
      <c r="D251" s="1465" t="s">
        <v>19</v>
      </c>
      <c r="E251" s="1466" t="s">
        <v>19</v>
      </c>
      <c r="F251" s="1467" t="s">
        <v>19</v>
      </c>
      <c r="G251" s="59" t="s">
        <v>20</v>
      </c>
      <c r="H251" s="367">
        <f>SUM(H252:H254)</f>
        <v>40319.399999999994</v>
      </c>
      <c r="I251" s="271">
        <f>SUM(I252:I254)</f>
        <v>31104.9</v>
      </c>
      <c r="J251" s="53">
        <f>SUM(J252:J254)</f>
        <v>31104.9</v>
      </c>
      <c r="K251" s="31">
        <f>SUM(K252:K254)</f>
        <v>30789.700000000004</v>
      </c>
      <c r="L251" s="550">
        <f>J251/H251*100</f>
        <v>77.146237295197864</v>
      </c>
      <c r="M251" s="578">
        <f t="shared" si="1"/>
        <v>-9214.4999999999927</v>
      </c>
      <c r="N251" s="41">
        <f>K251/H251*100</f>
        <v>76.364479630153255</v>
      </c>
      <c r="O251" s="42">
        <f t="shared" si="2"/>
        <v>-9529.6999999999898</v>
      </c>
      <c r="P251" s="1387"/>
    </row>
    <row r="252" spans="1:16" s="38" customFormat="1" ht="21" customHeight="1">
      <c r="A252" s="1249"/>
      <c r="B252" s="1250"/>
      <c r="C252" s="1464"/>
      <c r="D252" s="1465"/>
      <c r="E252" s="1466"/>
      <c r="F252" s="1467"/>
      <c r="G252" s="926" t="s">
        <v>21</v>
      </c>
      <c r="H252" s="333">
        <f>H256+H323</f>
        <v>17648.099999999999</v>
      </c>
      <c r="I252" s="265">
        <f t="shared" ref="I252:K252" si="124">I256+I323</f>
        <v>14101.400000000001</v>
      </c>
      <c r="J252" s="169">
        <f t="shared" si="124"/>
        <v>14101.400000000001</v>
      </c>
      <c r="K252" s="103">
        <f t="shared" si="124"/>
        <v>13786.200000000003</v>
      </c>
      <c r="L252" s="552">
        <f>J252/H252*100</f>
        <v>79.903219043409791</v>
      </c>
      <c r="M252" s="565">
        <f t="shared" si="1"/>
        <v>-3546.6999999999971</v>
      </c>
      <c r="N252" s="32">
        <f>K252/H252*100</f>
        <v>78.117191085725963</v>
      </c>
      <c r="O252" s="36">
        <f t="shared" si="2"/>
        <v>-3861.899999999996</v>
      </c>
      <c r="P252" s="1387"/>
    </row>
    <row r="253" spans="1:16" s="38" customFormat="1" ht="21" customHeight="1">
      <c r="A253" s="1249"/>
      <c r="B253" s="1250"/>
      <c r="C253" s="1464"/>
      <c r="D253" s="1465"/>
      <c r="E253" s="1466"/>
      <c r="F253" s="1467"/>
      <c r="G253" s="926" t="s">
        <v>22</v>
      </c>
      <c r="H253" s="333">
        <f>H257+H324</f>
        <v>22671.3</v>
      </c>
      <c r="I253" s="265">
        <f t="shared" ref="I253:K254" si="125">I257+I324</f>
        <v>17003.5</v>
      </c>
      <c r="J253" s="169">
        <f t="shared" si="125"/>
        <v>17003.5</v>
      </c>
      <c r="K253" s="103">
        <f t="shared" si="125"/>
        <v>17003.5</v>
      </c>
      <c r="L253" s="552">
        <f>J253/H253*100</f>
        <v>75.00011027157683</v>
      </c>
      <c r="M253" s="565">
        <f t="shared" si="1"/>
        <v>-5667.7999999999993</v>
      </c>
      <c r="N253" s="32">
        <f>K253/H253*100</f>
        <v>75.00011027157683</v>
      </c>
      <c r="O253" s="36">
        <f t="shared" si="2"/>
        <v>-5667.7999999999993</v>
      </c>
      <c r="P253" s="1387"/>
    </row>
    <row r="254" spans="1:16" s="38" customFormat="1" ht="21" customHeight="1">
      <c r="A254" s="1249"/>
      <c r="B254" s="1250"/>
      <c r="C254" s="1464"/>
      <c r="D254" s="1465"/>
      <c r="E254" s="1466"/>
      <c r="F254" s="1467"/>
      <c r="G254" s="926" t="s">
        <v>23</v>
      </c>
      <c r="H254" s="579">
        <f>H258+H325</f>
        <v>0</v>
      </c>
      <c r="I254" s="334">
        <f t="shared" si="125"/>
        <v>0</v>
      </c>
      <c r="J254" s="335">
        <f t="shared" si="125"/>
        <v>0</v>
      </c>
      <c r="K254" s="336">
        <f t="shared" si="125"/>
        <v>0</v>
      </c>
      <c r="L254" s="555">
        <v>0</v>
      </c>
      <c r="M254" s="591">
        <f t="shared" si="1"/>
        <v>0</v>
      </c>
      <c r="N254" s="592">
        <v>0</v>
      </c>
      <c r="O254" s="46">
        <f t="shared" si="2"/>
        <v>0</v>
      </c>
      <c r="P254" s="1387"/>
    </row>
    <row r="255" spans="1:16" s="38" customFormat="1" ht="28.5" customHeight="1">
      <c r="A255" s="1205" t="s">
        <v>42</v>
      </c>
      <c r="B255" s="1229" t="s">
        <v>660</v>
      </c>
      <c r="C255" s="1434" t="s">
        <v>19</v>
      </c>
      <c r="D255" s="1448" t="s">
        <v>19</v>
      </c>
      <c r="E255" s="1334" t="s">
        <v>19</v>
      </c>
      <c r="F255" s="1230" t="s">
        <v>19</v>
      </c>
      <c r="G255" s="59" t="s">
        <v>20</v>
      </c>
      <c r="H255" s="367">
        <f>SUM(H256:H258)</f>
        <v>40319.399999999994</v>
      </c>
      <c r="I255" s="271">
        <f>SUM(I256:I258)</f>
        <v>31104.9</v>
      </c>
      <c r="J255" s="53">
        <f>SUM(J256:J258)</f>
        <v>31104.9</v>
      </c>
      <c r="K255" s="31">
        <f>SUM(K256:K258)</f>
        <v>30789.700000000004</v>
      </c>
      <c r="L255" s="550">
        <f>J255/H255*100</f>
        <v>77.146237295197864</v>
      </c>
      <c r="M255" s="578">
        <f t="shared" si="1"/>
        <v>-9214.4999999999927</v>
      </c>
      <c r="N255" s="41">
        <f>K255/H255*100</f>
        <v>76.364479630153255</v>
      </c>
      <c r="O255" s="42">
        <f t="shared" si="2"/>
        <v>-9529.6999999999898</v>
      </c>
      <c r="P255" s="1387"/>
    </row>
    <row r="256" spans="1:16" s="38" customFormat="1" ht="21" customHeight="1">
      <c r="A256" s="1195"/>
      <c r="B256" s="1229"/>
      <c r="C256" s="1434"/>
      <c r="D256" s="1448"/>
      <c r="E256" s="1334"/>
      <c r="F256" s="1230"/>
      <c r="G256" s="926" t="s">
        <v>21</v>
      </c>
      <c r="H256" s="333">
        <f>H269+H282+H286+H290+H299+H303+H307+H311+H315+H319</f>
        <v>17648.099999999999</v>
      </c>
      <c r="I256" s="265">
        <f>I269+I282+I286+I290+I299+I303+I307+I311+I315+I319</f>
        <v>14101.400000000001</v>
      </c>
      <c r="J256" s="169">
        <f>J269+J282+J286+J290+J299+J303+J307+J311+J315+J319</f>
        <v>14101.400000000001</v>
      </c>
      <c r="K256" s="103">
        <f>K269+K282+K286+K290+K299+K303+K307+K311+K315+K319</f>
        <v>13786.200000000003</v>
      </c>
      <c r="L256" s="552">
        <f>J256/H256*100</f>
        <v>79.903219043409791</v>
      </c>
      <c r="M256" s="565">
        <f t="shared" si="1"/>
        <v>-3546.6999999999971</v>
      </c>
      <c r="N256" s="32">
        <f>K256/H256*100</f>
        <v>78.117191085725963</v>
      </c>
      <c r="O256" s="36">
        <f t="shared" si="2"/>
        <v>-3861.899999999996</v>
      </c>
      <c r="P256" s="1387"/>
    </row>
    <row r="257" spans="1:16" s="38" customFormat="1" ht="21" customHeight="1">
      <c r="A257" s="1195"/>
      <c r="B257" s="1229"/>
      <c r="C257" s="1434"/>
      <c r="D257" s="1448"/>
      <c r="E257" s="1334"/>
      <c r="F257" s="1230"/>
      <c r="G257" s="926" t="s">
        <v>22</v>
      </c>
      <c r="H257" s="333">
        <f t="shared" ref="H257:K257" si="126">H270+H283+H287+H291+H300+H304+H308+H312+H316+H320</f>
        <v>22671.3</v>
      </c>
      <c r="I257" s="265">
        <f t="shared" si="126"/>
        <v>17003.5</v>
      </c>
      <c r="J257" s="169">
        <f t="shared" si="126"/>
        <v>17003.5</v>
      </c>
      <c r="K257" s="103">
        <f t="shared" si="126"/>
        <v>17003.5</v>
      </c>
      <c r="L257" s="552">
        <f>J257/H257*100</f>
        <v>75.00011027157683</v>
      </c>
      <c r="M257" s="565">
        <f t="shared" si="1"/>
        <v>-5667.7999999999993</v>
      </c>
      <c r="N257" s="32">
        <f>K257/H257*100</f>
        <v>75.00011027157683</v>
      </c>
      <c r="O257" s="36">
        <f t="shared" si="2"/>
        <v>-5667.7999999999993</v>
      </c>
      <c r="P257" s="1387"/>
    </row>
    <row r="258" spans="1:16" s="38" customFormat="1" ht="21" customHeight="1">
      <c r="A258" s="1195"/>
      <c r="B258" s="1229"/>
      <c r="C258" s="1434"/>
      <c r="D258" s="1448"/>
      <c r="E258" s="1334"/>
      <c r="F258" s="1230"/>
      <c r="G258" s="926" t="s">
        <v>23</v>
      </c>
      <c r="H258" s="1101">
        <f t="shared" ref="H258:K258" si="127">H271+H284+H288+H292+H301+H305+H309+H313+H317+H321</f>
        <v>0</v>
      </c>
      <c r="I258" s="269">
        <f t="shared" si="127"/>
        <v>0</v>
      </c>
      <c r="J258" s="170">
        <f t="shared" si="127"/>
        <v>0</v>
      </c>
      <c r="K258" s="106">
        <f t="shared" si="127"/>
        <v>0</v>
      </c>
      <c r="L258" s="555">
        <v>0</v>
      </c>
      <c r="M258" s="591">
        <f t="shared" si="1"/>
        <v>0</v>
      </c>
      <c r="N258" s="592">
        <v>0</v>
      </c>
      <c r="O258" s="46">
        <f t="shared" si="2"/>
        <v>0</v>
      </c>
      <c r="P258" s="1387"/>
    </row>
    <row r="259" spans="1:16" s="38" customFormat="1" ht="21" customHeight="1">
      <c r="A259" s="1195"/>
      <c r="B259" s="1495" t="s">
        <v>797</v>
      </c>
      <c r="C259" s="1496"/>
      <c r="D259" s="1496"/>
      <c r="E259" s="1496"/>
      <c r="F259" s="1497"/>
      <c r="G259" s="1441"/>
      <c r="H259" s="1442"/>
      <c r="I259" s="1442"/>
      <c r="J259" s="1442"/>
      <c r="K259" s="1430"/>
      <c r="L259" s="1443"/>
      <c r="M259" s="1444"/>
      <c r="N259" s="1444"/>
      <c r="O259" s="1444"/>
      <c r="P259" s="1445"/>
    </row>
    <row r="260" spans="1:16" s="38" customFormat="1" ht="36" customHeight="1">
      <c r="A260" s="1195"/>
      <c r="B260" s="1446" t="s">
        <v>824</v>
      </c>
      <c r="C260" s="1434" t="s">
        <v>19</v>
      </c>
      <c r="D260" s="1448" t="s">
        <v>19</v>
      </c>
      <c r="E260" s="1334" t="s">
        <v>19</v>
      </c>
      <c r="F260" s="1230" t="s">
        <v>19</v>
      </c>
      <c r="G260" s="59" t="s">
        <v>20</v>
      </c>
      <c r="H260" s="367">
        <f>SUM(H261:H263)</f>
        <v>410.2</v>
      </c>
      <c r="I260" s="271">
        <f>SUM(I261:I263)</f>
        <v>307.7</v>
      </c>
      <c r="J260" s="53">
        <f>SUM(J261:J263)</f>
        <v>307.7</v>
      </c>
      <c r="K260" s="31">
        <f>SUM(K261:K263)</f>
        <v>307.7</v>
      </c>
      <c r="L260" s="550">
        <f>J260/H260*100</f>
        <v>75.012189176011702</v>
      </c>
      <c r="M260" s="578">
        <f t="shared" ref="M260:M261" si="128">J260-H260</f>
        <v>-102.5</v>
      </c>
      <c r="N260" s="41">
        <f>K260/H260*100</f>
        <v>75.012189176011702</v>
      </c>
      <c r="O260" s="42">
        <f t="shared" ref="O260:O267" si="129">K260-H260</f>
        <v>-102.5</v>
      </c>
      <c r="P260" s="1231"/>
    </row>
    <row r="261" spans="1:16" s="38" customFormat="1" ht="28.5" customHeight="1">
      <c r="A261" s="1195"/>
      <c r="B261" s="1446"/>
      <c r="C261" s="1434"/>
      <c r="D261" s="1448"/>
      <c r="E261" s="1334"/>
      <c r="F261" s="1230"/>
      <c r="G261" s="926" t="s">
        <v>21</v>
      </c>
      <c r="H261" s="333">
        <f>H274</f>
        <v>20.5</v>
      </c>
      <c r="I261" s="265">
        <f t="shared" ref="I261:K261" si="130">I274</f>
        <v>15.4</v>
      </c>
      <c r="J261" s="169">
        <f t="shared" si="130"/>
        <v>15.4</v>
      </c>
      <c r="K261" s="103">
        <f t="shared" si="130"/>
        <v>15.4</v>
      </c>
      <c r="L261" s="552">
        <f>J261/H261*100</f>
        <v>75.121951219512198</v>
      </c>
      <c r="M261" s="565">
        <f t="shared" si="128"/>
        <v>-5.0999999999999996</v>
      </c>
      <c r="N261" s="32">
        <f>K261/H261*100</f>
        <v>75.121951219512198</v>
      </c>
      <c r="O261" s="36">
        <f t="shared" si="129"/>
        <v>-5.0999999999999996</v>
      </c>
      <c r="P261" s="1232"/>
    </row>
    <row r="262" spans="1:16" s="38" customFormat="1" ht="28.5" customHeight="1">
      <c r="A262" s="1195"/>
      <c r="B262" s="1446"/>
      <c r="C262" s="1434"/>
      <c r="D262" s="1448"/>
      <c r="E262" s="1334"/>
      <c r="F262" s="1230"/>
      <c r="G262" s="926" t="s">
        <v>22</v>
      </c>
      <c r="H262" s="333">
        <f>H275</f>
        <v>389.7</v>
      </c>
      <c r="I262" s="265">
        <f t="shared" ref="I262:K262" si="131">I275</f>
        <v>292.3</v>
      </c>
      <c r="J262" s="169">
        <f t="shared" si="131"/>
        <v>292.3</v>
      </c>
      <c r="K262" s="103">
        <f t="shared" si="131"/>
        <v>292.3</v>
      </c>
      <c r="L262" s="552">
        <f>J262/H262*100</f>
        <v>75.006415191172707</v>
      </c>
      <c r="M262" s="565">
        <f>J262-H262</f>
        <v>-97.399999999999977</v>
      </c>
      <c r="N262" s="32">
        <f>K262/H262*100</f>
        <v>75.006415191172707</v>
      </c>
      <c r="O262" s="36">
        <f t="shared" si="129"/>
        <v>-97.399999999999977</v>
      </c>
      <c r="P262" s="1232"/>
    </row>
    <row r="263" spans="1:16" s="38" customFormat="1" ht="28.5" customHeight="1">
      <c r="A263" s="1195"/>
      <c r="B263" s="1446"/>
      <c r="C263" s="1434"/>
      <c r="D263" s="1448"/>
      <c r="E263" s="1334"/>
      <c r="F263" s="1230"/>
      <c r="G263" s="926" t="s">
        <v>23</v>
      </c>
      <c r="H263" s="579">
        <v>0</v>
      </c>
      <c r="I263" s="334">
        <v>0</v>
      </c>
      <c r="J263" s="335">
        <v>0</v>
      </c>
      <c r="K263" s="336">
        <v>0</v>
      </c>
      <c r="L263" s="580">
        <v>0</v>
      </c>
      <c r="M263" s="581">
        <f t="shared" ref="M263:M265" si="132">J263-H263</f>
        <v>0</v>
      </c>
      <c r="N263" s="337">
        <v>0</v>
      </c>
      <c r="O263" s="338">
        <f t="shared" si="129"/>
        <v>0</v>
      </c>
      <c r="P263" s="1233"/>
    </row>
    <row r="264" spans="1:16" s="38" customFormat="1" ht="21" customHeight="1">
      <c r="A264" s="1195"/>
      <c r="B264" s="1446" t="s">
        <v>1282</v>
      </c>
      <c r="C264" s="1434" t="s">
        <v>19</v>
      </c>
      <c r="D264" s="1448" t="s">
        <v>19</v>
      </c>
      <c r="E264" s="1334" t="s">
        <v>19</v>
      </c>
      <c r="F264" s="1230" t="s">
        <v>19</v>
      </c>
      <c r="G264" s="59" t="s">
        <v>20</v>
      </c>
      <c r="H264" s="367">
        <f>SUM(H265:H267)</f>
        <v>23454.3</v>
      </c>
      <c r="I264" s="271">
        <f>SUM(I265:I267)</f>
        <v>17590.7</v>
      </c>
      <c r="J264" s="53">
        <f>SUM(J265:J267)</f>
        <v>17590.7</v>
      </c>
      <c r="K264" s="31">
        <f>SUM(K265:K267)</f>
        <v>17590.7</v>
      </c>
      <c r="L264" s="550">
        <f>J264/H264*100</f>
        <v>74.99989340973724</v>
      </c>
      <c r="M264" s="578">
        <f t="shared" si="132"/>
        <v>-5863.5999999999985</v>
      </c>
      <c r="N264" s="41">
        <f>K264/H264*100</f>
        <v>74.99989340973724</v>
      </c>
      <c r="O264" s="42">
        <f t="shared" si="129"/>
        <v>-5863.5999999999985</v>
      </c>
      <c r="P264" s="1231"/>
    </row>
    <row r="265" spans="1:16" s="38" customFormat="1" ht="21" customHeight="1">
      <c r="A265" s="1195"/>
      <c r="B265" s="1446"/>
      <c r="C265" s="1434"/>
      <c r="D265" s="1448"/>
      <c r="E265" s="1334"/>
      <c r="F265" s="1230"/>
      <c r="G265" s="926" t="s">
        <v>21</v>
      </c>
      <c r="H265" s="333">
        <f>H278+H295</f>
        <v>1172.7</v>
      </c>
      <c r="I265" s="265">
        <f t="shared" ref="I265:K265" si="133">I278+I295</f>
        <v>879.5</v>
      </c>
      <c r="J265" s="169">
        <f t="shared" si="133"/>
        <v>879.5</v>
      </c>
      <c r="K265" s="103">
        <f t="shared" si="133"/>
        <v>879.5</v>
      </c>
      <c r="L265" s="552">
        <f>J265/H265*100</f>
        <v>74.997868167476753</v>
      </c>
      <c r="M265" s="565">
        <f t="shared" si="132"/>
        <v>-293.20000000000005</v>
      </c>
      <c r="N265" s="32">
        <f>K265/H265*100</f>
        <v>74.997868167476753</v>
      </c>
      <c r="O265" s="36">
        <f t="shared" si="129"/>
        <v>-293.20000000000005</v>
      </c>
      <c r="P265" s="1232"/>
    </row>
    <row r="266" spans="1:16" s="38" customFormat="1" ht="21" customHeight="1">
      <c r="A266" s="1195"/>
      <c r="B266" s="1446"/>
      <c r="C266" s="1434"/>
      <c r="D266" s="1448"/>
      <c r="E266" s="1334"/>
      <c r="F266" s="1230"/>
      <c r="G266" s="926" t="s">
        <v>22</v>
      </c>
      <c r="H266" s="333">
        <f t="shared" ref="H266:K267" si="134">H279+H296</f>
        <v>22281.599999999999</v>
      </c>
      <c r="I266" s="265">
        <f t="shared" si="134"/>
        <v>16711.2</v>
      </c>
      <c r="J266" s="169">
        <f t="shared" si="134"/>
        <v>16711.2</v>
      </c>
      <c r="K266" s="103">
        <f t="shared" si="134"/>
        <v>16711.2</v>
      </c>
      <c r="L266" s="552">
        <f>J266/H266*100</f>
        <v>75.000000000000014</v>
      </c>
      <c r="M266" s="565">
        <f>J266-H266</f>
        <v>-5570.3999999999978</v>
      </c>
      <c r="N266" s="32">
        <f>K266/H266*100</f>
        <v>75.000000000000014</v>
      </c>
      <c r="O266" s="36">
        <f t="shared" si="129"/>
        <v>-5570.3999999999978</v>
      </c>
      <c r="P266" s="1232"/>
    </row>
    <row r="267" spans="1:16" s="38" customFormat="1" ht="21" customHeight="1">
      <c r="A267" s="1196"/>
      <c r="B267" s="1446"/>
      <c r="C267" s="1434"/>
      <c r="D267" s="1448"/>
      <c r="E267" s="1334"/>
      <c r="F267" s="1230"/>
      <c r="G267" s="926" t="s">
        <v>23</v>
      </c>
      <c r="H267" s="579">
        <f t="shared" si="134"/>
        <v>0</v>
      </c>
      <c r="I267" s="334">
        <f t="shared" si="134"/>
        <v>0</v>
      </c>
      <c r="J267" s="335">
        <f t="shared" si="134"/>
        <v>0</v>
      </c>
      <c r="K267" s="336">
        <f t="shared" si="134"/>
        <v>0</v>
      </c>
      <c r="L267" s="580">
        <v>0</v>
      </c>
      <c r="M267" s="581">
        <f t="shared" ref="M267" si="135">J267-H267</f>
        <v>0</v>
      </c>
      <c r="N267" s="337">
        <v>0</v>
      </c>
      <c r="O267" s="338">
        <f t="shared" si="129"/>
        <v>0</v>
      </c>
      <c r="P267" s="1233"/>
    </row>
    <row r="268" spans="1:16" s="38" customFormat="1" ht="50.25" customHeight="1">
      <c r="A268" s="1205" t="s">
        <v>43</v>
      </c>
      <c r="B268" s="1229" t="s">
        <v>243</v>
      </c>
      <c r="C268" s="1434" t="s">
        <v>633</v>
      </c>
      <c r="D268" s="1183">
        <v>43831</v>
      </c>
      <c r="E268" s="1186">
        <v>44196</v>
      </c>
      <c r="F268" s="1378" t="s">
        <v>634</v>
      </c>
      <c r="G268" s="59" t="s">
        <v>20</v>
      </c>
      <c r="H268" s="367">
        <f>SUM(H269:H271)</f>
        <v>24486.5</v>
      </c>
      <c r="I268" s="271">
        <f>SUM(I269:I271)</f>
        <v>19359.900000000001</v>
      </c>
      <c r="J268" s="53">
        <f>SUM(J269:J271)</f>
        <v>19359.900000000001</v>
      </c>
      <c r="K268" s="31">
        <f>SUM(K269:K271)</f>
        <v>19359.900000000001</v>
      </c>
      <c r="L268" s="550">
        <f>J268/H268*100</f>
        <v>79.063565638208814</v>
      </c>
      <c r="M268" s="578">
        <f t="shared" si="1"/>
        <v>-5126.5999999999985</v>
      </c>
      <c r="N268" s="41">
        <f>K268/H268*100</f>
        <v>79.063565638208814</v>
      </c>
      <c r="O268" s="42">
        <f t="shared" si="2"/>
        <v>-5126.5999999999985</v>
      </c>
      <c r="P268" s="1452" t="s">
        <v>1519</v>
      </c>
    </row>
    <row r="269" spans="1:16" s="38" customFormat="1" ht="24.75" customHeight="1">
      <c r="A269" s="1195"/>
      <c r="B269" s="1229"/>
      <c r="C269" s="1434"/>
      <c r="D269" s="1184"/>
      <c r="E269" s="1187"/>
      <c r="F269" s="1379"/>
      <c r="G269" s="926" t="s">
        <v>21</v>
      </c>
      <c r="H269" s="559">
        <v>6932.7</v>
      </c>
      <c r="I269" s="266">
        <v>6194.5</v>
      </c>
      <c r="J269" s="229">
        <v>6194.5</v>
      </c>
      <c r="K269" s="231">
        <v>6194.5</v>
      </c>
      <c r="L269" s="552">
        <f>J269/H269*100</f>
        <v>89.351911953495758</v>
      </c>
      <c r="M269" s="565">
        <f t="shared" ref="M269:M382" si="136">J269-H269</f>
        <v>-738.19999999999982</v>
      </c>
      <c r="N269" s="32">
        <f>K269/H269*100</f>
        <v>89.351911953495758</v>
      </c>
      <c r="O269" s="36">
        <f t="shared" ref="O269:O382" si="137">K269-H269</f>
        <v>-738.19999999999982</v>
      </c>
      <c r="P269" s="1452"/>
    </row>
    <row r="270" spans="1:16" s="38" customFormat="1" ht="24.75" customHeight="1">
      <c r="A270" s="1195"/>
      <c r="B270" s="1229"/>
      <c r="C270" s="1434"/>
      <c r="D270" s="1184"/>
      <c r="E270" s="1187"/>
      <c r="F270" s="1379"/>
      <c r="G270" s="926" t="s">
        <v>22</v>
      </c>
      <c r="H270" s="559">
        <v>17553.8</v>
      </c>
      <c r="I270" s="266">
        <v>13165.4</v>
      </c>
      <c r="J270" s="229">
        <v>13165.4</v>
      </c>
      <c r="K270" s="231">
        <v>13165.4</v>
      </c>
      <c r="L270" s="552">
        <f>J270/H270*100</f>
        <v>75.00028483861044</v>
      </c>
      <c r="M270" s="565">
        <f t="shared" si="136"/>
        <v>-4388.3999999999996</v>
      </c>
      <c r="N270" s="32">
        <f>K270/H270*100</f>
        <v>75.00028483861044</v>
      </c>
      <c r="O270" s="36">
        <f t="shared" si="137"/>
        <v>-4388.3999999999996</v>
      </c>
      <c r="P270" s="1452"/>
    </row>
    <row r="271" spans="1:16" s="38" customFormat="1" ht="24.75" customHeight="1">
      <c r="A271" s="1195"/>
      <c r="B271" s="1229"/>
      <c r="C271" s="1434"/>
      <c r="D271" s="1185"/>
      <c r="E271" s="1188"/>
      <c r="F271" s="1380"/>
      <c r="G271" s="926" t="s">
        <v>23</v>
      </c>
      <c r="H271" s="553">
        <v>0</v>
      </c>
      <c r="I271" s="436">
        <v>0</v>
      </c>
      <c r="J271" s="554">
        <v>0</v>
      </c>
      <c r="K271" s="462">
        <v>0</v>
      </c>
      <c r="L271" s="555">
        <v>0</v>
      </c>
      <c r="M271" s="591">
        <f t="shared" si="136"/>
        <v>0</v>
      </c>
      <c r="N271" s="592">
        <v>0</v>
      </c>
      <c r="O271" s="46">
        <f t="shared" si="137"/>
        <v>0</v>
      </c>
      <c r="P271" s="1452"/>
    </row>
    <row r="272" spans="1:16" s="38" customFormat="1" ht="21" customHeight="1">
      <c r="A272" s="1195"/>
      <c r="B272" s="1495" t="s">
        <v>797</v>
      </c>
      <c r="C272" s="1496"/>
      <c r="D272" s="1496"/>
      <c r="E272" s="1496"/>
      <c r="F272" s="1497"/>
      <c r="G272" s="1441"/>
      <c r="H272" s="1442"/>
      <c r="I272" s="1442"/>
      <c r="J272" s="1442"/>
      <c r="K272" s="1430"/>
      <c r="L272" s="1443"/>
      <c r="M272" s="1444"/>
      <c r="N272" s="1444"/>
      <c r="O272" s="1444"/>
      <c r="P272" s="1445"/>
    </row>
    <row r="273" spans="1:16" s="38" customFormat="1" ht="30.75" customHeight="1">
      <c r="A273" s="1195"/>
      <c r="B273" s="1446" t="s">
        <v>824</v>
      </c>
      <c r="C273" s="1434" t="s">
        <v>19</v>
      </c>
      <c r="D273" s="1183">
        <v>43831</v>
      </c>
      <c r="E273" s="1186">
        <v>44196</v>
      </c>
      <c r="F273" s="1517" t="s">
        <v>628</v>
      </c>
      <c r="G273" s="59" t="s">
        <v>20</v>
      </c>
      <c r="H273" s="367">
        <f>SUM(H274:H276)</f>
        <v>410.2</v>
      </c>
      <c r="I273" s="271">
        <f>SUM(I274:I276)</f>
        <v>307.7</v>
      </c>
      <c r="J273" s="53">
        <f>SUM(J274:J276)</f>
        <v>307.7</v>
      </c>
      <c r="K273" s="31">
        <f>SUM(K274:K276)</f>
        <v>307.7</v>
      </c>
      <c r="L273" s="550">
        <f>J273/H273*100</f>
        <v>75.012189176011702</v>
      </c>
      <c r="M273" s="578">
        <f t="shared" ref="M273:M274" si="138">J273-H273</f>
        <v>-102.5</v>
      </c>
      <c r="N273" s="41">
        <f>K273/H273*100</f>
        <v>75.012189176011702</v>
      </c>
      <c r="O273" s="42">
        <f t="shared" ref="O273:O280" si="139">K273-H273</f>
        <v>-102.5</v>
      </c>
      <c r="P273" s="1231"/>
    </row>
    <row r="274" spans="1:16" s="38" customFormat="1" ht="25.5" customHeight="1">
      <c r="A274" s="1195"/>
      <c r="B274" s="1446"/>
      <c r="C274" s="1434"/>
      <c r="D274" s="1184"/>
      <c r="E274" s="1187"/>
      <c r="F274" s="1517"/>
      <c r="G274" s="926" t="s">
        <v>21</v>
      </c>
      <c r="H274" s="938">
        <v>20.5</v>
      </c>
      <c r="I274" s="939">
        <v>15.4</v>
      </c>
      <c r="J274" s="908">
        <v>15.4</v>
      </c>
      <c r="K274" s="910">
        <v>15.4</v>
      </c>
      <c r="L274" s="552">
        <f>J274/H274*100</f>
        <v>75.121951219512198</v>
      </c>
      <c r="M274" s="565">
        <f t="shared" si="138"/>
        <v>-5.0999999999999996</v>
      </c>
      <c r="N274" s="32">
        <f>K274/H274*100</f>
        <v>75.121951219512198</v>
      </c>
      <c r="O274" s="36">
        <f t="shared" si="139"/>
        <v>-5.0999999999999996</v>
      </c>
      <c r="P274" s="1232"/>
    </row>
    <row r="275" spans="1:16" s="38" customFormat="1" ht="25.5" customHeight="1">
      <c r="A275" s="1195"/>
      <c r="B275" s="1446"/>
      <c r="C275" s="1434"/>
      <c r="D275" s="1184"/>
      <c r="E275" s="1187"/>
      <c r="F275" s="1517"/>
      <c r="G275" s="926" t="s">
        <v>22</v>
      </c>
      <c r="H275" s="938">
        <v>389.7</v>
      </c>
      <c r="I275" s="939">
        <v>292.3</v>
      </c>
      <c r="J275" s="908">
        <v>292.3</v>
      </c>
      <c r="K275" s="910">
        <v>292.3</v>
      </c>
      <c r="L275" s="552">
        <f>J275/H275*100</f>
        <v>75.006415191172707</v>
      </c>
      <c r="M275" s="565">
        <f>J275-H275</f>
        <v>-97.399999999999977</v>
      </c>
      <c r="N275" s="32">
        <f>K275/H275*100</f>
        <v>75.006415191172707</v>
      </c>
      <c r="O275" s="36">
        <f t="shared" si="139"/>
        <v>-97.399999999999977</v>
      </c>
      <c r="P275" s="1232"/>
    </row>
    <row r="276" spans="1:16" s="38" customFormat="1" ht="25.5" customHeight="1">
      <c r="A276" s="1195"/>
      <c r="B276" s="1446"/>
      <c r="C276" s="1434"/>
      <c r="D276" s="1185"/>
      <c r="E276" s="1188"/>
      <c r="F276" s="1517"/>
      <c r="G276" s="926" t="s">
        <v>23</v>
      </c>
      <c r="H276" s="579">
        <v>0</v>
      </c>
      <c r="I276" s="334">
        <v>0</v>
      </c>
      <c r="J276" s="335">
        <v>0</v>
      </c>
      <c r="K276" s="336">
        <v>0</v>
      </c>
      <c r="L276" s="580">
        <v>0</v>
      </c>
      <c r="M276" s="581">
        <f t="shared" ref="M276:M278" si="140">J276-H276</f>
        <v>0</v>
      </c>
      <c r="N276" s="337">
        <v>0</v>
      </c>
      <c r="O276" s="338">
        <f t="shared" si="139"/>
        <v>0</v>
      </c>
      <c r="P276" s="1233"/>
    </row>
    <row r="277" spans="1:16" s="38" customFormat="1" ht="26.25" customHeight="1">
      <c r="A277" s="1195"/>
      <c r="B277" s="1446" t="s">
        <v>1282</v>
      </c>
      <c r="C277" s="1434" t="s">
        <v>19</v>
      </c>
      <c r="D277" s="1183">
        <v>43831</v>
      </c>
      <c r="E277" s="1186">
        <v>44196</v>
      </c>
      <c r="F277" s="1447" t="s">
        <v>944</v>
      </c>
      <c r="G277" s="59" t="s">
        <v>20</v>
      </c>
      <c r="H277" s="367">
        <f>SUM(H278:H280)</f>
        <v>18067.5</v>
      </c>
      <c r="I277" s="271">
        <f>SUM(I278:I280)</f>
        <v>13550.6</v>
      </c>
      <c r="J277" s="53">
        <f>SUM(J278:J280)</f>
        <v>13550.6</v>
      </c>
      <c r="K277" s="31">
        <f>SUM(K278:K280)</f>
        <v>13550.6</v>
      </c>
      <c r="L277" s="550">
        <f>J277/H277*100</f>
        <v>74.99986162999862</v>
      </c>
      <c r="M277" s="578">
        <f t="shared" si="140"/>
        <v>-4516.8999999999996</v>
      </c>
      <c r="N277" s="41">
        <f>K277/H277*100</f>
        <v>74.99986162999862</v>
      </c>
      <c r="O277" s="42">
        <f t="shared" si="139"/>
        <v>-4516.8999999999996</v>
      </c>
      <c r="P277" s="1231"/>
    </row>
    <row r="278" spans="1:16" s="38" customFormat="1" ht="19.5" customHeight="1">
      <c r="A278" s="1195"/>
      <c r="B278" s="1446"/>
      <c r="C278" s="1434"/>
      <c r="D278" s="1184"/>
      <c r="E278" s="1187"/>
      <c r="F278" s="1447"/>
      <c r="G278" s="926" t="s">
        <v>21</v>
      </c>
      <c r="H278" s="938">
        <v>903.4</v>
      </c>
      <c r="I278" s="939">
        <v>677.5</v>
      </c>
      <c r="J278" s="908">
        <v>677.5</v>
      </c>
      <c r="K278" s="910">
        <v>677.5</v>
      </c>
      <c r="L278" s="552">
        <f>J278/H278*100</f>
        <v>74.994465353110471</v>
      </c>
      <c r="M278" s="565">
        <f t="shared" si="140"/>
        <v>-225.89999999999998</v>
      </c>
      <c r="N278" s="32">
        <f>K278/H278*100</f>
        <v>74.994465353110471</v>
      </c>
      <c r="O278" s="36">
        <f t="shared" si="139"/>
        <v>-225.89999999999998</v>
      </c>
      <c r="P278" s="1232"/>
    </row>
    <row r="279" spans="1:16" s="38" customFormat="1" ht="19.5" customHeight="1">
      <c r="A279" s="1195"/>
      <c r="B279" s="1446"/>
      <c r="C279" s="1434"/>
      <c r="D279" s="1184"/>
      <c r="E279" s="1187"/>
      <c r="F279" s="1447"/>
      <c r="G279" s="926" t="s">
        <v>22</v>
      </c>
      <c r="H279" s="938">
        <v>17164.099999999999</v>
      </c>
      <c r="I279" s="939">
        <v>12873.1</v>
      </c>
      <c r="J279" s="908">
        <v>12873.1</v>
      </c>
      <c r="K279" s="910">
        <v>12873.1</v>
      </c>
      <c r="L279" s="552">
        <f>J279/H279*100</f>
        <v>75.000145652845191</v>
      </c>
      <c r="M279" s="565">
        <f>J279-H279</f>
        <v>-4290.9999999999982</v>
      </c>
      <c r="N279" s="32">
        <f>K279/H279*100</f>
        <v>75.000145652845191</v>
      </c>
      <c r="O279" s="36">
        <f t="shared" si="139"/>
        <v>-4290.9999999999982</v>
      </c>
      <c r="P279" s="1232"/>
    </row>
    <row r="280" spans="1:16" s="38" customFormat="1" ht="19.5" customHeight="1">
      <c r="A280" s="1196"/>
      <c r="B280" s="1446"/>
      <c r="C280" s="1434"/>
      <c r="D280" s="1185"/>
      <c r="E280" s="1188"/>
      <c r="F280" s="1447"/>
      <c r="G280" s="926" t="s">
        <v>23</v>
      </c>
      <c r="H280" s="579">
        <v>0</v>
      </c>
      <c r="I280" s="334">
        <v>0</v>
      </c>
      <c r="J280" s="335">
        <v>0</v>
      </c>
      <c r="K280" s="336">
        <v>0</v>
      </c>
      <c r="L280" s="580">
        <v>0</v>
      </c>
      <c r="M280" s="581">
        <f t="shared" ref="M280" si="141">J280-H280</f>
        <v>0</v>
      </c>
      <c r="N280" s="337">
        <v>0</v>
      </c>
      <c r="O280" s="338">
        <f t="shared" si="139"/>
        <v>0</v>
      </c>
      <c r="P280" s="1233"/>
    </row>
    <row r="281" spans="1:16" s="38" customFormat="1" ht="42" customHeight="1">
      <c r="A281" s="1354" t="s">
        <v>93</v>
      </c>
      <c r="B281" s="1229" t="s">
        <v>244</v>
      </c>
      <c r="C281" s="1434" t="s">
        <v>633</v>
      </c>
      <c r="D281" s="1183">
        <v>43831</v>
      </c>
      <c r="E281" s="1186">
        <v>44196</v>
      </c>
      <c r="F281" s="1378" t="s">
        <v>634</v>
      </c>
      <c r="G281" s="59" t="s">
        <v>20</v>
      </c>
      <c r="H281" s="367">
        <f>SUM(H282:H284)</f>
        <v>483.9</v>
      </c>
      <c r="I281" s="271">
        <f>SUM(I282:I284)</f>
        <v>372.6</v>
      </c>
      <c r="J281" s="53">
        <f>SUM(J282:J284)</f>
        <v>372.6</v>
      </c>
      <c r="K281" s="31">
        <f>SUM(K282:K284)</f>
        <v>372.6</v>
      </c>
      <c r="L281" s="550">
        <f>J281/H281*100</f>
        <v>76.999380037197767</v>
      </c>
      <c r="M281" s="578">
        <f t="shared" si="136"/>
        <v>-111.29999999999995</v>
      </c>
      <c r="N281" s="41">
        <f>K281/H281*100</f>
        <v>76.999380037197767</v>
      </c>
      <c r="O281" s="42">
        <f t="shared" si="137"/>
        <v>-111.29999999999995</v>
      </c>
      <c r="P281" s="1452" t="s">
        <v>1519</v>
      </c>
    </row>
    <row r="282" spans="1:16" s="38" customFormat="1" ht="27" customHeight="1">
      <c r="A282" s="1354"/>
      <c r="B282" s="1229"/>
      <c r="C282" s="1434"/>
      <c r="D282" s="1184"/>
      <c r="E282" s="1187"/>
      <c r="F282" s="1379"/>
      <c r="G282" s="926" t="s">
        <v>21</v>
      </c>
      <c r="H282" s="559">
        <v>483.9</v>
      </c>
      <c r="I282" s="266">
        <v>372.6</v>
      </c>
      <c r="J282" s="229">
        <v>372.6</v>
      </c>
      <c r="K282" s="231">
        <v>372.6</v>
      </c>
      <c r="L282" s="552">
        <f>J282/H282*100</f>
        <v>76.999380037197767</v>
      </c>
      <c r="M282" s="565">
        <f t="shared" si="136"/>
        <v>-111.29999999999995</v>
      </c>
      <c r="N282" s="32">
        <f>K282/H282*100</f>
        <v>76.999380037197767</v>
      </c>
      <c r="O282" s="36">
        <f t="shared" si="137"/>
        <v>-111.29999999999995</v>
      </c>
      <c r="P282" s="1452"/>
    </row>
    <row r="283" spans="1:16" s="38" customFormat="1" ht="27" customHeight="1">
      <c r="A283" s="1354"/>
      <c r="B283" s="1229"/>
      <c r="C283" s="1434"/>
      <c r="D283" s="1184"/>
      <c r="E283" s="1187"/>
      <c r="F283" s="1379"/>
      <c r="G283" s="926" t="s">
        <v>22</v>
      </c>
      <c r="H283" s="553">
        <v>0</v>
      </c>
      <c r="I283" s="436">
        <v>0</v>
      </c>
      <c r="J283" s="554">
        <v>0</v>
      </c>
      <c r="K283" s="462">
        <v>0</v>
      </c>
      <c r="L283" s="555">
        <v>0</v>
      </c>
      <c r="M283" s="591">
        <f t="shared" si="136"/>
        <v>0</v>
      </c>
      <c r="N283" s="592">
        <v>0</v>
      </c>
      <c r="O283" s="46">
        <f t="shared" si="137"/>
        <v>0</v>
      </c>
      <c r="P283" s="1452"/>
    </row>
    <row r="284" spans="1:16" s="38" customFormat="1" ht="27" customHeight="1">
      <c r="A284" s="1354"/>
      <c r="B284" s="1229"/>
      <c r="C284" s="1434"/>
      <c r="D284" s="1185"/>
      <c r="E284" s="1188"/>
      <c r="F284" s="1380"/>
      <c r="G284" s="926" t="s">
        <v>23</v>
      </c>
      <c r="H284" s="553">
        <v>0</v>
      </c>
      <c r="I284" s="436">
        <v>0</v>
      </c>
      <c r="J284" s="554">
        <v>0</v>
      </c>
      <c r="K284" s="462">
        <v>0</v>
      </c>
      <c r="L284" s="555">
        <v>0</v>
      </c>
      <c r="M284" s="591">
        <f t="shared" si="136"/>
        <v>0</v>
      </c>
      <c r="N284" s="592">
        <v>0</v>
      </c>
      <c r="O284" s="46">
        <f t="shared" si="137"/>
        <v>0</v>
      </c>
      <c r="P284" s="1452"/>
    </row>
    <row r="285" spans="1:16" s="38" customFormat="1" ht="40.5" customHeight="1">
      <c r="A285" s="1354" t="s">
        <v>94</v>
      </c>
      <c r="B285" s="1229" t="s">
        <v>245</v>
      </c>
      <c r="C285" s="1434" t="s">
        <v>633</v>
      </c>
      <c r="D285" s="1183">
        <v>43831</v>
      </c>
      <c r="E285" s="1186">
        <v>44196</v>
      </c>
      <c r="F285" s="1378" t="s">
        <v>634</v>
      </c>
      <c r="G285" s="59" t="s">
        <v>20</v>
      </c>
      <c r="H285" s="367">
        <f>SUM(H286:H288)</f>
        <v>509.7</v>
      </c>
      <c r="I285" s="271">
        <f>SUM(I286:I288)</f>
        <v>392.5</v>
      </c>
      <c r="J285" s="53">
        <f>SUM(J286:J288)</f>
        <v>392.5</v>
      </c>
      <c r="K285" s="31">
        <f>SUM(K286:K288)</f>
        <v>392.5</v>
      </c>
      <c r="L285" s="550">
        <f>J285/H285*100</f>
        <v>77.006082009024922</v>
      </c>
      <c r="M285" s="578">
        <f t="shared" si="136"/>
        <v>-117.19999999999999</v>
      </c>
      <c r="N285" s="41">
        <f>K285/H285*100</f>
        <v>77.006082009024922</v>
      </c>
      <c r="O285" s="42">
        <f t="shared" si="137"/>
        <v>-117.19999999999999</v>
      </c>
      <c r="P285" s="1452" t="s">
        <v>1519</v>
      </c>
    </row>
    <row r="286" spans="1:16" s="38" customFormat="1" ht="26.25" customHeight="1">
      <c r="A286" s="1354"/>
      <c r="B286" s="1229"/>
      <c r="C286" s="1434"/>
      <c r="D286" s="1184"/>
      <c r="E286" s="1187"/>
      <c r="F286" s="1379"/>
      <c r="G286" s="926" t="s">
        <v>21</v>
      </c>
      <c r="H286" s="559">
        <v>509.7</v>
      </c>
      <c r="I286" s="266">
        <v>392.5</v>
      </c>
      <c r="J286" s="229">
        <v>392.5</v>
      </c>
      <c r="K286" s="231">
        <v>392.5</v>
      </c>
      <c r="L286" s="552">
        <f>J286/H286*100</f>
        <v>77.006082009024922</v>
      </c>
      <c r="M286" s="565">
        <f t="shared" si="136"/>
        <v>-117.19999999999999</v>
      </c>
      <c r="N286" s="32">
        <f>K286/H286*100</f>
        <v>77.006082009024922</v>
      </c>
      <c r="O286" s="36">
        <f t="shared" si="137"/>
        <v>-117.19999999999999</v>
      </c>
      <c r="P286" s="1452"/>
    </row>
    <row r="287" spans="1:16" s="38" customFormat="1" ht="26.25" customHeight="1">
      <c r="A287" s="1354"/>
      <c r="B287" s="1229"/>
      <c r="C287" s="1434"/>
      <c r="D287" s="1184"/>
      <c r="E287" s="1187"/>
      <c r="F287" s="1379"/>
      <c r="G287" s="926" t="s">
        <v>22</v>
      </c>
      <c r="H287" s="553">
        <v>0</v>
      </c>
      <c r="I287" s="436">
        <v>0</v>
      </c>
      <c r="J287" s="554">
        <v>0</v>
      </c>
      <c r="K287" s="462">
        <v>0</v>
      </c>
      <c r="L287" s="555">
        <v>0</v>
      </c>
      <c r="M287" s="591">
        <f t="shared" si="136"/>
        <v>0</v>
      </c>
      <c r="N287" s="592">
        <v>0</v>
      </c>
      <c r="O287" s="46">
        <f t="shared" si="137"/>
        <v>0</v>
      </c>
      <c r="P287" s="1452"/>
    </row>
    <row r="288" spans="1:16" s="38" customFormat="1" ht="26.25" customHeight="1">
      <c r="A288" s="1354"/>
      <c r="B288" s="1229"/>
      <c r="C288" s="1434"/>
      <c r="D288" s="1185"/>
      <c r="E288" s="1188"/>
      <c r="F288" s="1380"/>
      <c r="G288" s="926" t="s">
        <v>23</v>
      </c>
      <c r="H288" s="553">
        <v>0</v>
      </c>
      <c r="I288" s="436">
        <v>0</v>
      </c>
      <c r="J288" s="554">
        <v>0</v>
      </c>
      <c r="K288" s="462">
        <v>0</v>
      </c>
      <c r="L288" s="555">
        <v>0</v>
      </c>
      <c r="M288" s="591">
        <f t="shared" si="136"/>
        <v>0</v>
      </c>
      <c r="N288" s="592">
        <v>0</v>
      </c>
      <c r="O288" s="46">
        <f t="shared" si="137"/>
        <v>0</v>
      </c>
      <c r="P288" s="1452"/>
    </row>
    <row r="289" spans="1:16" s="38" customFormat="1" ht="45" customHeight="1">
      <c r="A289" s="1205" t="s">
        <v>95</v>
      </c>
      <c r="B289" s="1229" t="s">
        <v>491</v>
      </c>
      <c r="C289" s="1434" t="s">
        <v>633</v>
      </c>
      <c r="D289" s="1183">
        <v>43831</v>
      </c>
      <c r="E289" s="1186">
        <v>44196</v>
      </c>
      <c r="F289" s="1378" t="s">
        <v>635</v>
      </c>
      <c r="G289" s="59" t="s">
        <v>20</v>
      </c>
      <c r="H289" s="367">
        <f>SUM(H290:H292)</f>
        <v>10463.299999999999</v>
      </c>
      <c r="I289" s="271">
        <f>SUM(I290:I292)</f>
        <v>7954.4</v>
      </c>
      <c r="J289" s="53">
        <f>SUM(J290:J292)</f>
        <v>7954.4</v>
      </c>
      <c r="K289" s="31">
        <f>SUM(K290:K292)</f>
        <v>7954.4</v>
      </c>
      <c r="L289" s="550">
        <f>J289/H289*100</f>
        <v>76.021905135091231</v>
      </c>
      <c r="M289" s="578">
        <f t="shared" si="136"/>
        <v>-2508.8999999999996</v>
      </c>
      <c r="N289" s="41">
        <f>K289/H289*100</f>
        <v>76.021905135091231</v>
      </c>
      <c r="O289" s="42">
        <f t="shared" si="137"/>
        <v>-2508.8999999999996</v>
      </c>
      <c r="P289" s="1452" t="s">
        <v>1519</v>
      </c>
    </row>
    <row r="290" spans="1:16" s="38" customFormat="1" ht="25.5" customHeight="1">
      <c r="A290" s="1195"/>
      <c r="B290" s="1229"/>
      <c r="C290" s="1434"/>
      <c r="D290" s="1184"/>
      <c r="E290" s="1187"/>
      <c r="F290" s="1379"/>
      <c r="G290" s="926" t="s">
        <v>21</v>
      </c>
      <c r="H290" s="559">
        <v>5345.8</v>
      </c>
      <c r="I290" s="266">
        <v>4116.3</v>
      </c>
      <c r="J290" s="229">
        <v>4116.3</v>
      </c>
      <c r="K290" s="231">
        <v>4116.3</v>
      </c>
      <c r="L290" s="552">
        <f>J290/H290*100</f>
        <v>77.000636013318868</v>
      </c>
      <c r="M290" s="565">
        <f t="shared" si="136"/>
        <v>-1229.5</v>
      </c>
      <c r="N290" s="32">
        <f>K290/H290*100</f>
        <v>77.000636013318868</v>
      </c>
      <c r="O290" s="36">
        <f t="shared" si="137"/>
        <v>-1229.5</v>
      </c>
      <c r="P290" s="1452"/>
    </row>
    <row r="291" spans="1:16" s="38" customFormat="1" ht="25.5" customHeight="1">
      <c r="A291" s="1195"/>
      <c r="B291" s="1229"/>
      <c r="C291" s="1434"/>
      <c r="D291" s="1184"/>
      <c r="E291" s="1187"/>
      <c r="F291" s="1379"/>
      <c r="G291" s="926" t="s">
        <v>22</v>
      </c>
      <c r="H291" s="559">
        <v>5117.5</v>
      </c>
      <c r="I291" s="266">
        <v>3838.1</v>
      </c>
      <c r="J291" s="229">
        <v>3838.1</v>
      </c>
      <c r="K291" s="231">
        <v>3838.1</v>
      </c>
      <c r="L291" s="552">
        <f>J291/H291*100</f>
        <v>74.999511480214949</v>
      </c>
      <c r="M291" s="104">
        <f t="shared" si="136"/>
        <v>-1279.4000000000001</v>
      </c>
      <c r="N291" s="32">
        <f>K291/H291*100</f>
        <v>74.999511480214949</v>
      </c>
      <c r="O291" s="104">
        <f t="shared" si="137"/>
        <v>-1279.4000000000001</v>
      </c>
      <c r="P291" s="1452"/>
    </row>
    <row r="292" spans="1:16" s="38" customFormat="1" ht="25.5" customHeight="1">
      <c r="A292" s="1195"/>
      <c r="B292" s="1229"/>
      <c r="C292" s="1434"/>
      <c r="D292" s="1185"/>
      <c r="E292" s="1188"/>
      <c r="F292" s="1380"/>
      <c r="G292" s="926" t="s">
        <v>23</v>
      </c>
      <c r="H292" s="553">
        <v>0</v>
      </c>
      <c r="I292" s="436">
        <v>0</v>
      </c>
      <c r="J292" s="554">
        <v>0</v>
      </c>
      <c r="K292" s="462">
        <v>0</v>
      </c>
      <c r="L292" s="555">
        <v>0</v>
      </c>
      <c r="M292" s="591">
        <f t="shared" si="136"/>
        <v>0</v>
      </c>
      <c r="N292" s="592">
        <v>0</v>
      </c>
      <c r="O292" s="46">
        <f t="shared" si="137"/>
        <v>0</v>
      </c>
      <c r="P292" s="1452"/>
    </row>
    <row r="293" spans="1:16" s="38" customFormat="1" ht="21" customHeight="1">
      <c r="A293" s="1195"/>
      <c r="B293" s="1495" t="s">
        <v>797</v>
      </c>
      <c r="C293" s="1496"/>
      <c r="D293" s="1496"/>
      <c r="E293" s="1496"/>
      <c r="F293" s="1497"/>
      <c r="G293" s="1441"/>
      <c r="H293" s="1442"/>
      <c r="I293" s="1442"/>
      <c r="J293" s="1442"/>
      <c r="K293" s="1430"/>
      <c r="L293" s="1443"/>
      <c r="M293" s="1444"/>
      <c r="N293" s="1444"/>
      <c r="O293" s="1444"/>
      <c r="P293" s="1445"/>
    </row>
    <row r="294" spans="1:16" s="38" customFormat="1" ht="21" customHeight="1">
      <c r="A294" s="1195"/>
      <c r="B294" s="1446" t="s">
        <v>1282</v>
      </c>
      <c r="C294" s="1434" t="s">
        <v>19</v>
      </c>
      <c r="D294" s="1183">
        <v>43831</v>
      </c>
      <c r="E294" s="1186">
        <v>44196</v>
      </c>
      <c r="F294" s="1447" t="s">
        <v>944</v>
      </c>
      <c r="G294" s="59" t="s">
        <v>20</v>
      </c>
      <c r="H294" s="367">
        <f>SUM(H295:H297)</f>
        <v>5386.8</v>
      </c>
      <c r="I294" s="271">
        <f>SUM(I295:I297)</f>
        <v>4040.1</v>
      </c>
      <c r="J294" s="53">
        <f>SUM(J295:J297)</f>
        <v>4040.1</v>
      </c>
      <c r="K294" s="31">
        <f>SUM(K295:K297)</f>
        <v>4040.1</v>
      </c>
      <c r="L294" s="550">
        <f>J294/H294*100</f>
        <v>75</v>
      </c>
      <c r="M294" s="578">
        <f t="shared" ref="M294:M295" si="142">J294-H294</f>
        <v>-1346.7000000000003</v>
      </c>
      <c r="N294" s="41">
        <f>K294/H294*100</f>
        <v>75</v>
      </c>
      <c r="O294" s="42">
        <f t="shared" ref="O294:O297" si="143">K294-H294</f>
        <v>-1346.7000000000003</v>
      </c>
      <c r="P294" s="1231"/>
    </row>
    <row r="295" spans="1:16" s="38" customFormat="1" ht="21" customHeight="1">
      <c r="A295" s="1195"/>
      <c r="B295" s="1446"/>
      <c r="C295" s="1434"/>
      <c r="D295" s="1184"/>
      <c r="E295" s="1187"/>
      <c r="F295" s="1447"/>
      <c r="G295" s="926" t="s">
        <v>21</v>
      </c>
      <c r="H295" s="938">
        <v>269.3</v>
      </c>
      <c r="I295" s="939">
        <v>202</v>
      </c>
      <c r="J295" s="908">
        <v>202</v>
      </c>
      <c r="K295" s="910">
        <v>202</v>
      </c>
      <c r="L295" s="552">
        <f>J295/H295*100</f>
        <v>75.009283327144445</v>
      </c>
      <c r="M295" s="565">
        <f t="shared" si="142"/>
        <v>-67.300000000000011</v>
      </c>
      <c r="N295" s="32">
        <f>K295/H295*100</f>
        <v>75.009283327144445</v>
      </c>
      <c r="O295" s="36">
        <f t="shared" si="143"/>
        <v>-67.300000000000011</v>
      </c>
      <c r="P295" s="1232"/>
    </row>
    <row r="296" spans="1:16" s="38" customFormat="1" ht="21" customHeight="1">
      <c r="A296" s="1195"/>
      <c r="B296" s="1446"/>
      <c r="C296" s="1434"/>
      <c r="D296" s="1184"/>
      <c r="E296" s="1187"/>
      <c r="F296" s="1447"/>
      <c r="G296" s="926" t="s">
        <v>22</v>
      </c>
      <c r="H296" s="938">
        <v>5117.5</v>
      </c>
      <c r="I296" s="939">
        <v>3838.1</v>
      </c>
      <c r="J296" s="908">
        <v>3838.1</v>
      </c>
      <c r="K296" s="910">
        <v>3838.1</v>
      </c>
      <c r="L296" s="552">
        <f>J296/H296*100</f>
        <v>74.999511480214949</v>
      </c>
      <c r="M296" s="565">
        <f>J296-H296</f>
        <v>-1279.4000000000001</v>
      </c>
      <c r="N296" s="32">
        <f>K296/H296*100</f>
        <v>74.999511480214949</v>
      </c>
      <c r="O296" s="36">
        <f t="shared" si="143"/>
        <v>-1279.4000000000001</v>
      </c>
      <c r="P296" s="1232"/>
    </row>
    <row r="297" spans="1:16" s="38" customFormat="1" ht="21" customHeight="1">
      <c r="A297" s="1196"/>
      <c r="B297" s="1446"/>
      <c r="C297" s="1434"/>
      <c r="D297" s="1185"/>
      <c r="E297" s="1188"/>
      <c r="F297" s="1447"/>
      <c r="G297" s="926" t="s">
        <v>23</v>
      </c>
      <c r="H297" s="579">
        <v>0</v>
      </c>
      <c r="I297" s="334">
        <v>0</v>
      </c>
      <c r="J297" s="335">
        <v>0</v>
      </c>
      <c r="K297" s="336">
        <v>0</v>
      </c>
      <c r="L297" s="580">
        <v>0</v>
      </c>
      <c r="M297" s="581">
        <f t="shared" ref="M297" si="144">J297-H297</f>
        <v>0</v>
      </c>
      <c r="N297" s="337">
        <v>0</v>
      </c>
      <c r="O297" s="338">
        <f t="shared" si="143"/>
        <v>0</v>
      </c>
      <c r="P297" s="1233"/>
    </row>
    <row r="298" spans="1:16" s="38" customFormat="1" ht="43.5" customHeight="1">
      <c r="A298" s="1354" t="s">
        <v>246</v>
      </c>
      <c r="B298" s="1229" t="s">
        <v>661</v>
      </c>
      <c r="C298" s="1434" t="s">
        <v>633</v>
      </c>
      <c r="D298" s="1183">
        <v>43831</v>
      </c>
      <c r="E298" s="1186">
        <v>44196</v>
      </c>
      <c r="F298" s="1378" t="s">
        <v>636</v>
      </c>
      <c r="G298" s="59" t="s">
        <v>20</v>
      </c>
      <c r="H298" s="367">
        <f>SUM(H299:H301)</f>
        <v>2878.1</v>
      </c>
      <c r="I298" s="271">
        <f>SUM(I299:I301)</f>
        <v>2216.1</v>
      </c>
      <c r="J298" s="53">
        <f>SUM(J299:J301)</f>
        <v>2216.1</v>
      </c>
      <c r="K298" s="31">
        <f>SUM(K299:K301)</f>
        <v>2216.1</v>
      </c>
      <c r="L298" s="550">
        <f>J298/H298*100</f>
        <v>76.998714429658449</v>
      </c>
      <c r="M298" s="578">
        <f t="shared" si="136"/>
        <v>-662</v>
      </c>
      <c r="N298" s="41">
        <f>K298/H298*100</f>
        <v>76.998714429658449</v>
      </c>
      <c r="O298" s="42">
        <f t="shared" si="137"/>
        <v>-662</v>
      </c>
      <c r="P298" s="1452" t="s">
        <v>1519</v>
      </c>
    </row>
    <row r="299" spans="1:16" s="38" customFormat="1" ht="27" customHeight="1">
      <c r="A299" s="1354"/>
      <c r="B299" s="1229"/>
      <c r="C299" s="1434"/>
      <c r="D299" s="1184"/>
      <c r="E299" s="1187"/>
      <c r="F299" s="1379"/>
      <c r="G299" s="926" t="s">
        <v>21</v>
      </c>
      <c r="H299" s="559">
        <v>2878.1</v>
      </c>
      <c r="I299" s="266">
        <v>2216.1</v>
      </c>
      <c r="J299" s="229">
        <v>2216.1</v>
      </c>
      <c r="K299" s="231">
        <v>2216.1</v>
      </c>
      <c r="L299" s="552">
        <f>J299/H299*100</f>
        <v>76.998714429658449</v>
      </c>
      <c r="M299" s="565">
        <f t="shared" si="136"/>
        <v>-662</v>
      </c>
      <c r="N299" s="32">
        <f>K299/H299*100</f>
        <v>76.998714429658449</v>
      </c>
      <c r="O299" s="36">
        <f t="shared" si="137"/>
        <v>-662</v>
      </c>
      <c r="P299" s="1452"/>
    </row>
    <row r="300" spans="1:16" s="38" customFormat="1" ht="27" customHeight="1">
      <c r="A300" s="1354"/>
      <c r="B300" s="1229"/>
      <c r="C300" s="1434"/>
      <c r="D300" s="1184"/>
      <c r="E300" s="1187"/>
      <c r="F300" s="1379"/>
      <c r="G300" s="926" t="s">
        <v>22</v>
      </c>
      <c r="H300" s="558">
        <v>0</v>
      </c>
      <c r="I300" s="267">
        <v>0</v>
      </c>
      <c r="J300" s="67">
        <v>0</v>
      </c>
      <c r="K300" s="19">
        <v>0</v>
      </c>
      <c r="L300" s="268">
        <v>0</v>
      </c>
      <c r="M300" s="104">
        <f t="shared" si="136"/>
        <v>0</v>
      </c>
      <c r="N300" s="268">
        <v>0</v>
      </c>
      <c r="O300" s="104">
        <f t="shared" si="137"/>
        <v>0</v>
      </c>
      <c r="P300" s="1452"/>
    </row>
    <row r="301" spans="1:16" s="38" customFormat="1" ht="27" customHeight="1">
      <c r="A301" s="1354"/>
      <c r="B301" s="1229"/>
      <c r="C301" s="1434"/>
      <c r="D301" s="1185"/>
      <c r="E301" s="1188"/>
      <c r="F301" s="1380"/>
      <c r="G301" s="926" t="s">
        <v>23</v>
      </c>
      <c r="H301" s="558">
        <v>0</v>
      </c>
      <c r="I301" s="267">
        <v>0</v>
      </c>
      <c r="J301" s="67">
        <v>0</v>
      </c>
      <c r="K301" s="19">
        <v>0</v>
      </c>
      <c r="L301" s="268">
        <v>0</v>
      </c>
      <c r="M301" s="104">
        <f t="shared" si="136"/>
        <v>0</v>
      </c>
      <c r="N301" s="268">
        <v>0</v>
      </c>
      <c r="O301" s="104">
        <f t="shared" si="137"/>
        <v>0</v>
      </c>
      <c r="P301" s="1452"/>
    </row>
    <row r="302" spans="1:16" s="38" customFormat="1" ht="32.25" customHeight="1">
      <c r="A302" s="1354" t="s">
        <v>247</v>
      </c>
      <c r="B302" s="1229" t="s">
        <v>492</v>
      </c>
      <c r="C302" s="1434" t="s">
        <v>633</v>
      </c>
      <c r="D302" s="1476" t="s">
        <v>810</v>
      </c>
      <c r="E302" s="1477" t="s">
        <v>810</v>
      </c>
      <c r="F302" s="1230" t="s">
        <v>19</v>
      </c>
      <c r="G302" s="59" t="s">
        <v>20</v>
      </c>
      <c r="H302" s="368">
        <f>SUM(H303:H305)</f>
        <v>0</v>
      </c>
      <c r="I302" s="299">
        <f>SUM(I303:I305)</f>
        <v>0</v>
      </c>
      <c r="J302" s="173">
        <f>SUM(J303:J305)</f>
        <v>0</v>
      </c>
      <c r="K302" s="143">
        <f>SUM(K303:K305)</f>
        <v>0</v>
      </c>
      <c r="L302" s="299">
        <v>0</v>
      </c>
      <c r="M302" s="143">
        <f t="shared" si="136"/>
        <v>0</v>
      </c>
      <c r="N302" s="299">
        <v>0</v>
      </c>
      <c r="O302" s="143">
        <f t="shared" si="137"/>
        <v>0</v>
      </c>
      <c r="P302" s="1387"/>
    </row>
    <row r="303" spans="1:16" s="38" customFormat="1" ht="21" customHeight="1">
      <c r="A303" s="1354"/>
      <c r="B303" s="1229"/>
      <c r="C303" s="1434"/>
      <c r="D303" s="1448"/>
      <c r="E303" s="1334"/>
      <c r="F303" s="1230"/>
      <c r="G303" s="926" t="s">
        <v>21</v>
      </c>
      <c r="H303" s="932">
        <v>0</v>
      </c>
      <c r="I303" s="269">
        <v>0</v>
      </c>
      <c r="J303" s="170">
        <v>0</v>
      </c>
      <c r="K303" s="106">
        <v>0</v>
      </c>
      <c r="L303" s="269">
        <v>0</v>
      </c>
      <c r="M303" s="106">
        <f t="shared" si="136"/>
        <v>0</v>
      </c>
      <c r="N303" s="269">
        <v>0</v>
      </c>
      <c r="O303" s="106">
        <f t="shared" si="137"/>
        <v>0</v>
      </c>
      <c r="P303" s="1387"/>
    </row>
    <row r="304" spans="1:16" s="38" customFormat="1" ht="21" customHeight="1">
      <c r="A304" s="1354"/>
      <c r="B304" s="1229"/>
      <c r="C304" s="1434"/>
      <c r="D304" s="1448"/>
      <c r="E304" s="1334"/>
      <c r="F304" s="1230"/>
      <c r="G304" s="926" t="s">
        <v>22</v>
      </c>
      <c r="H304" s="932">
        <v>0</v>
      </c>
      <c r="I304" s="269">
        <v>0</v>
      </c>
      <c r="J304" s="170">
        <v>0</v>
      </c>
      <c r="K304" s="106">
        <v>0</v>
      </c>
      <c r="L304" s="269">
        <v>0</v>
      </c>
      <c r="M304" s="106">
        <f>J304-H304</f>
        <v>0</v>
      </c>
      <c r="N304" s="269">
        <v>0</v>
      </c>
      <c r="O304" s="106">
        <f>K304-H304</f>
        <v>0</v>
      </c>
      <c r="P304" s="1387"/>
    </row>
    <row r="305" spans="1:16" s="38" customFormat="1" ht="21" customHeight="1">
      <c r="A305" s="1354"/>
      <c r="B305" s="1229"/>
      <c r="C305" s="1434"/>
      <c r="D305" s="1448"/>
      <c r="E305" s="1334"/>
      <c r="F305" s="1230"/>
      <c r="G305" s="926" t="s">
        <v>23</v>
      </c>
      <c r="H305" s="932">
        <v>0</v>
      </c>
      <c r="I305" s="269">
        <v>0</v>
      </c>
      <c r="J305" s="170">
        <v>0</v>
      </c>
      <c r="K305" s="106">
        <v>0</v>
      </c>
      <c r="L305" s="269">
        <v>0</v>
      </c>
      <c r="M305" s="106">
        <f t="shared" si="136"/>
        <v>0</v>
      </c>
      <c r="N305" s="269">
        <v>0</v>
      </c>
      <c r="O305" s="106">
        <f t="shared" si="137"/>
        <v>0</v>
      </c>
      <c r="P305" s="1387"/>
    </row>
    <row r="306" spans="1:16" s="38" customFormat="1" ht="60.75" customHeight="1">
      <c r="A306" s="1354" t="s">
        <v>493</v>
      </c>
      <c r="B306" s="1229" t="s">
        <v>993</v>
      </c>
      <c r="C306" s="1434" t="s">
        <v>633</v>
      </c>
      <c r="D306" s="1183">
        <v>43831</v>
      </c>
      <c r="E306" s="1186">
        <v>44196</v>
      </c>
      <c r="F306" s="1447" t="s">
        <v>629</v>
      </c>
      <c r="G306" s="59" t="s">
        <v>20</v>
      </c>
      <c r="H306" s="367">
        <f>SUM(H307:H309)</f>
        <v>400</v>
      </c>
      <c r="I306" s="271">
        <f>SUM(I307:I309)</f>
        <v>375.3</v>
      </c>
      <c r="J306" s="53">
        <f>SUM(J307:J309)</f>
        <v>375.3</v>
      </c>
      <c r="K306" s="31">
        <f>SUM(K307:K309)</f>
        <v>336</v>
      </c>
      <c r="L306" s="550">
        <f>J306/H306*100</f>
        <v>93.825000000000003</v>
      </c>
      <c r="M306" s="578">
        <f t="shared" ref="M306:M309" si="145">J306-H306</f>
        <v>-24.699999999999989</v>
      </c>
      <c r="N306" s="41">
        <f>K306/H306*100</f>
        <v>84</v>
      </c>
      <c r="O306" s="42">
        <f t="shared" ref="O306:O309" si="146">K306-H306</f>
        <v>-64</v>
      </c>
      <c r="P306" s="1430"/>
    </row>
    <row r="307" spans="1:16" s="38" customFormat="1" ht="32.25" customHeight="1">
      <c r="A307" s="1354"/>
      <c r="B307" s="1229"/>
      <c r="C307" s="1434"/>
      <c r="D307" s="1184"/>
      <c r="E307" s="1187"/>
      <c r="F307" s="1447"/>
      <c r="G307" s="926" t="s">
        <v>21</v>
      </c>
      <c r="H307" s="559">
        <v>400</v>
      </c>
      <c r="I307" s="266">
        <v>375.3</v>
      </c>
      <c r="J307" s="229">
        <v>375.3</v>
      </c>
      <c r="K307" s="231">
        <v>336</v>
      </c>
      <c r="L307" s="552">
        <f>J307/H307*100</f>
        <v>93.825000000000003</v>
      </c>
      <c r="M307" s="565">
        <f t="shared" si="145"/>
        <v>-24.699999999999989</v>
      </c>
      <c r="N307" s="32">
        <f>K307/H307*100</f>
        <v>84</v>
      </c>
      <c r="O307" s="36">
        <f t="shared" si="146"/>
        <v>-64</v>
      </c>
      <c r="P307" s="1430"/>
    </row>
    <row r="308" spans="1:16" s="38" customFormat="1" ht="32.25" customHeight="1">
      <c r="A308" s="1354"/>
      <c r="B308" s="1229"/>
      <c r="C308" s="1434"/>
      <c r="D308" s="1184"/>
      <c r="E308" s="1187"/>
      <c r="F308" s="1447"/>
      <c r="G308" s="926" t="s">
        <v>22</v>
      </c>
      <c r="H308" s="558">
        <v>0</v>
      </c>
      <c r="I308" s="267">
        <v>0</v>
      </c>
      <c r="J308" s="67">
        <v>0</v>
      </c>
      <c r="K308" s="19">
        <v>0</v>
      </c>
      <c r="L308" s="268">
        <v>0</v>
      </c>
      <c r="M308" s="104">
        <f t="shared" si="145"/>
        <v>0</v>
      </c>
      <c r="N308" s="268">
        <v>0</v>
      </c>
      <c r="O308" s="104">
        <f t="shared" si="146"/>
        <v>0</v>
      </c>
      <c r="P308" s="1430"/>
    </row>
    <row r="309" spans="1:16" s="38" customFormat="1" ht="32.25" customHeight="1">
      <c r="A309" s="1354"/>
      <c r="B309" s="1229"/>
      <c r="C309" s="1434"/>
      <c r="D309" s="1185"/>
      <c r="E309" s="1188"/>
      <c r="F309" s="1447"/>
      <c r="G309" s="926" t="s">
        <v>23</v>
      </c>
      <c r="H309" s="558">
        <v>0</v>
      </c>
      <c r="I309" s="267">
        <v>0</v>
      </c>
      <c r="J309" s="67">
        <v>0</v>
      </c>
      <c r="K309" s="19">
        <v>0</v>
      </c>
      <c r="L309" s="268">
        <v>0</v>
      </c>
      <c r="M309" s="104">
        <f t="shared" si="145"/>
        <v>0</v>
      </c>
      <c r="N309" s="268">
        <v>0</v>
      </c>
      <c r="O309" s="104">
        <f t="shared" si="146"/>
        <v>0</v>
      </c>
      <c r="P309" s="1430"/>
    </row>
    <row r="310" spans="1:16" s="38" customFormat="1" ht="21" customHeight="1">
      <c r="A310" s="1354" t="s">
        <v>825</v>
      </c>
      <c r="B310" s="1229" t="s">
        <v>826</v>
      </c>
      <c r="C310" s="1434" t="s">
        <v>633</v>
      </c>
      <c r="D310" s="1183">
        <v>43831</v>
      </c>
      <c r="E310" s="1186">
        <v>44196</v>
      </c>
      <c r="F310" s="1447" t="s">
        <v>947</v>
      </c>
      <c r="G310" s="59" t="s">
        <v>20</v>
      </c>
      <c r="H310" s="367">
        <f>SUM(H311:H313)</f>
        <v>80</v>
      </c>
      <c r="I310" s="271">
        <f>SUM(I311:I313)</f>
        <v>60</v>
      </c>
      <c r="J310" s="53">
        <f>SUM(J311:J313)</f>
        <v>60</v>
      </c>
      <c r="K310" s="31">
        <f>SUM(K311:K313)</f>
        <v>60</v>
      </c>
      <c r="L310" s="550">
        <f>J310/H310*100</f>
        <v>75</v>
      </c>
      <c r="M310" s="578">
        <f t="shared" ref="M310:M323" si="147">J310-H310</f>
        <v>-20</v>
      </c>
      <c r="N310" s="41">
        <f>K310/H310*100</f>
        <v>75</v>
      </c>
      <c r="O310" s="42">
        <f t="shared" ref="O310:O323" si="148">K310-H310</f>
        <v>-20</v>
      </c>
      <c r="P310" s="1430"/>
    </row>
    <row r="311" spans="1:16" s="38" customFormat="1" ht="18" customHeight="1">
      <c r="A311" s="1354"/>
      <c r="B311" s="1229"/>
      <c r="C311" s="1434"/>
      <c r="D311" s="1184"/>
      <c r="E311" s="1187"/>
      <c r="F311" s="1447"/>
      <c r="G311" s="926" t="s">
        <v>21</v>
      </c>
      <c r="H311" s="559">
        <v>80</v>
      </c>
      <c r="I311" s="266">
        <v>60</v>
      </c>
      <c r="J311" s="229">
        <v>60</v>
      </c>
      <c r="K311" s="231">
        <v>60</v>
      </c>
      <c r="L311" s="552">
        <f>J311/H311*100</f>
        <v>75</v>
      </c>
      <c r="M311" s="565">
        <f t="shared" si="147"/>
        <v>-20</v>
      </c>
      <c r="N311" s="32">
        <f>K311/H311*100</f>
        <v>75</v>
      </c>
      <c r="O311" s="36">
        <f t="shared" si="148"/>
        <v>-20</v>
      </c>
      <c r="P311" s="1430"/>
    </row>
    <row r="312" spans="1:16" s="38" customFormat="1" ht="18" customHeight="1">
      <c r="A312" s="1354"/>
      <c r="B312" s="1229"/>
      <c r="C312" s="1434"/>
      <c r="D312" s="1184"/>
      <c r="E312" s="1187"/>
      <c r="F312" s="1447"/>
      <c r="G312" s="926" t="s">
        <v>22</v>
      </c>
      <c r="H312" s="558">
        <v>0</v>
      </c>
      <c r="I312" s="267">
        <v>0</v>
      </c>
      <c r="J312" s="67">
        <v>0</v>
      </c>
      <c r="K312" s="19">
        <v>0</v>
      </c>
      <c r="L312" s="268">
        <v>0</v>
      </c>
      <c r="M312" s="104">
        <f t="shared" si="147"/>
        <v>0</v>
      </c>
      <c r="N312" s="268">
        <v>0</v>
      </c>
      <c r="O312" s="104">
        <f t="shared" si="148"/>
        <v>0</v>
      </c>
      <c r="P312" s="1430"/>
    </row>
    <row r="313" spans="1:16" s="38" customFormat="1" ht="18" customHeight="1">
      <c r="A313" s="1354"/>
      <c r="B313" s="1229"/>
      <c r="C313" s="1434"/>
      <c r="D313" s="1185"/>
      <c r="E313" s="1188"/>
      <c r="F313" s="1447"/>
      <c r="G313" s="926" t="s">
        <v>23</v>
      </c>
      <c r="H313" s="558">
        <v>0</v>
      </c>
      <c r="I313" s="267">
        <v>0</v>
      </c>
      <c r="J313" s="67">
        <v>0</v>
      </c>
      <c r="K313" s="19">
        <v>0</v>
      </c>
      <c r="L313" s="268">
        <v>0</v>
      </c>
      <c r="M313" s="104">
        <f t="shared" si="147"/>
        <v>0</v>
      </c>
      <c r="N313" s="268">
        <v>0</v>
      </c>
      <c r="O313" s="104">
        <f t="shared" si="148"/>
        <v>0</v>
      </c>
      <c r="P313" s="1430"/>
    </row>
    <row r="314" spans="1:16" s="38" customFormat="1" ht="21" customHeight="1">
      <c r="A314" s="1354" t="s">
        <v>1289</v>
      </c>
      <c r="B314" s="1229" t="s">
        <v>1290</v>
      </c>
      <c r="C314" s="1434" t="s">
        <v>633</v>
      </c>
      <c r="D314" s="1183">
        <v>44075</v>
      </c>
      <c r="E314" s="1186">
        <v>44196</v>
      </c>
      <c r="F314" s="1447" t="s">
        <v>1521</v>
      </c>
      <c r="G314" s="59" t="s">
        <v>20</v>
      </c>
      <c r="H314" s="367">
        <f>SUM(H315:H317)</f>
        <v>919.7</v>
      </c>
      <c r="I314" s="271">
        <f>SUM(I315:I317)</f>
        <v>275.89999999999998</v>
      </c>
      <c r="J314" s="53">
        <f>SUM(J315:J317)</f>
        <v>275.89999999999998</v>
      </c>
      <c r="K314" s="459">
        <f>SUM(K315:K317)</f>
        <v>0</v>
      </c>
      <c r="L314" s="550">
        <f>J314/H314*100</f>
        <v>29.998912688920299</v>
      </c>
      <c r="M314" s="578">
        <f t="shared" ref="M314:M317" si="149">J314-H314</f>
        <v>-643.80000000000007</v>
      </c>
      <c r="N314" s="296">
        <f>K314/H314*100</f>
        <v>0</v>
      </c>
      <c r="O314" s="42">
        <f t="shared" ref="O314:O317" si="150">K314-H314</f>
        <v>-919.7</v>
      </c>
      <c r="P314" s="1430" t="s">
        <v>1520</v>
      </c>
    </row>
    <row r="315" spans="1:16" s="38" customFormat="1" ht="18" customHeight="1">
      <c r="A315" s="1354"/>
      <c r="B315" s="1229"/>
      <c r="C315" s="1434"/>
      <c r="D315" s="1184"/>
      <c r="E315" s="1187"/>
      <c r="F315" s="1447"/>
      <c r="G315" s="1099" t="s">
        <v>21</v>
      </c>
      <c r="H315" s="559">
        <v>919.7</v>
      </c>
      <c r="I315" s="266">
        <v>275.89999999999998</v>
      </c>
      <c r="J315" s="229">
        <v>275.89999999999998</v>
      </c>
      <c r="K315" s="330">
        <v>0</v>
      </c>
      <c r="L315" s="552">
        <f>J315/H315*100</f>
        <v>29.998912688920299</v>
      </c>
      <c r="M315" s="565">
        <f t="shared" si="149"/>
        <v>-643.80000000000007</v>
      </c>
      <c r="N315" s="268">
        <f>K315/H315*100</f>
        <v>0</v>
      </c>
      <c r="O315" s="36">
        <f t="shared" si="150"/>
        <v>-919.7</v>
      </c>
      <c r="P315" s="1430"/>
    </row>
    <row r="316" spans="1:16" s="38" customFormat="1" ht="18" customHeight="1">
      <c r="A316" s="1354"/>
      <c r="B316" s="1229"/>
      <c r="C316" s="1434"/>
      <c r="D316" s="1184"/>
      <c r="E316" s="1187"/>
      <c r="F316" s="1447"/>
      <c r="G316" s="1099" t="s">
        <v>22</v>
      </c>
      <c r="H316" s="558">
        <v>0</v>
      </c>
      <c r="I316" s="267">
        <v>0</v>
      </c>
      <c r="J316" s="67">
        <v>0</v>
      </c>
      <c r="K316" s="19">
        <v>0</v>
      </c>
      <c r="L316" s="268">
        <v>0</v>
      </c>
      <c r="M316" s="104">
        <f t="shared" si="149"/>
        <v>0</v>
      </c>
      <c r="N316" s="268">
        <v>0</v>
      </c>
      <c r="O316" s="104">
        <f t="shared" si="150"/>
        <v>0</v>
      </c>
      <c r="P316" s="1430"/>
    </row>
    <row r="317" spans="1:16" s="38" customFormat="1" ht="18" customHeight="1">
      <c r="A317" s="1354"/>
      <c r="B317" s="1229"/>
      <c r="C317" s="1434"/>
      <c r="D317" s="1185"/>
      <c r="E317" s="1188"/>
      <c r="F317" s="1447"/>
      <c r="G317" s="1099" t="s">
        <v>23</v>
      </c>
      <c r="H317" s="558">
        <v>0</v>
      </c>
      <c r="I317" s="267">
        <v>0</v>
      </c>
      <c r="J317" s="67">
        <v>0</v>
      </c>
      <c r="K317" s="19">
        <v>0</v>
      </c>
      <c r="L317" s="268">
        <v>0</v>
      </c>
      <c r="M317" s="104">
        <f t="shared" si="149"/>
        <v>0</v>
      </c>
      <c r="N317" s="268">
        <v>0</v>
      </c>
      <c r="O317" s="104">
        <f t="shared" si="150"/>
        <v>0</v>
      </c>
      <c r="P317" s="1430"/>
    </row>
    <row r="318" spans="1:16" s="38" customFormat="1" ht="21" customHeight="1">
      <c r="A318" s="1354" t="s">
        <v>1291</v>
      </c>
      <c r="B318" s="1229" t="s">
        <v>1292</v>
      </c>
      <c r="C318" s="1434" t="s">
        <v>633</v>
      </c>
      <c r="D318" s="1183">
        <v>44044</v>
      </c>
      <c r="E318" s="1186">
        <v>44074</v>
      </c>
      <c r="F318" s="1447" t="s">
        <v>1522</v>
      </c>
      <c r="G318" s="59" t="s">
        <v>20</v>
      </c>
      <c r="H318" s="367">
        <f>SUM(H319:H321)</f>
        <v>98.2</v>
      </c>
      <c r="I318" s="271">
        <f>SUM(I319:I321)</f>
        <v>98.2</v>
      </c>
      <c r="J318" s="53">
        <f>SUM(J319:J321)</f>
        <v>98.2</v>
      </c>
      <c r="K318" s="31">
        <f>SUM(K319:K321)</f>
        <v>98.2</v>
      </c>
      <c r="L318" s="550">
        <f>J318/H318*100</f>
        <v>100</v>
      </c>
      <c r="M318" s="298">
        <f t="shared" ref="M318:M321" si="151">J318-H318</f>
        <v>0</v>
      </c>
      <c r="N318" s="41">
        <f>K318/H318*100</f>
        <v>100</v>
      </c>
      <c r="O318" s="298">
        <f t="shared" ref="O318:O321" si="152">K318-H318</f>
        <v>0</v>
      </c>
      <c r="P318" s="1430" t="s">
        <v>1523</v>
      </c>
    </row>
    <row r="319" spans="1:16" s="38" customFormat="1" ht="18" customHeight="1">
      <c r="A319" s="1354"/>
      <c r="B319" s="1229"/>
      <c r="C319" s="1434"/>
      <c r="D319" s="1184"/>
      <c r="E319" s="1187"/>
      <c r="F319" s="1447"/>
      <c r="G319" s="1099" t="s">
        <v>21</v>
      </c>
      <c r="H319" s="559">
        <v>98.2</v>
      </c>
      <c r="I319" s="266">
        <v>98.2</v>
      </c>
      <c r="J319" s="229">
        <v>98.2</v>
      </c>
      <c r="K319" s="231">
        <v>98.2</v>
      </c>
      <c r="L319" s="552">
        <f>J319/H319*100</f>
        <v>100</v>
      </c>
      <c r="M319" s="104">
        <f t="shared" si="151"/>
        <v>0</v>
      </c>
      <c r="N319" s="32">
        <f>K319/H319*100</f>
        <v>100</v>
      </c>
      <c r="O319" s="104">
        <f t="shared" si="152"/>
        <v>0</v>
      </c>
      <c r="P319" s="1430"/>
    </row>
    <row r="320" spans="1:16" s="38" customFormat="1" ht="18" customHeight="1">
      <c r="A320" s="1354"/>
      <c r="B320" s="1229"/>
      <c r="C320" s="1434"/>
      <c r="D320" s="1184"/>
      <c r="E320" s="1187"/>
      <c r="F320" s="1447"/>
      <c r="G320" s="1099" t="s">
        <v>22</v>
      </c>
      <c r="H320" s="558">
        <v>0</v>
      </c>
      <c r="I320" s="267">
        <v>0</v>
      </c>
      <c r="J320" s="67">
        <v>0</v>
      </c>
      <c r="K320" s="19">
        <v>0</v>
      </c>
      <c r="L320" s="268">
        <v>0</v>
      </c>
      <c r="M320" s="104">
        <f t="shared" si="151"/>
        <v>0</v>
      </c>
      <c r="N320" s="268">
        <v>0</v>
      </c>
      <c r="O320" s="104">
        <f t="shared" si="152"/>
        <v>0</v>
      </c>
      <c r="P320" s="1430"/>
    </row>
    <row r="321" spans="1:16" s="38" customFormat="1" ht="18" customHeight="1">
      <c r="A321" s="1354"/>
      <c r="B321" s="1229"/>
      <c r="C321" s="1434"/>
      <c r="D321" s="1185"/>
      <c r="E321" s="1188"/>
      <c r="F321" s="1447"/>
      <c r="G321" s="1099" t="s">
        <v>23</v>
      </c>
      <c r="H321" s="558">
        <v>0</v>
      </c>
      <c r="I321" s="267">
        <v>0</v>
      </c>
      <c r="J321" s="67">
        <v>0</v>
      </c>
      <c r="K321" s="19">
        <v>0</v>
      </c>
      <c r="L321" s="268">
        <v>0</v>
      </c>
      <c r="M321" s="104">
        <f t="shared" si="151"/>
        <v>0</v>
      </c>
      <c r="N321" s="268">
        <v>0</v>
      </c>
      <c r="O321" s="104">
        <f t="shared" si="152"/>
        <v>0</v>
      </c>
      <c r="P321" s="1430"/>
    </row>
    <row r="322" spans="1:16" s="38" customFormat="1" ht="21" customHeight="1">
      <c r="A322" s="1354" t="s">
        <v>124</v>
      </c>
      <c r="B322" s="1229" t="s">
        <v>827</v>
      </c>
      <c r="C322" s="1434" t="s">
        <v>633</v>
      </c>
      <c r="D322" s="1476" t="s">
        <v>19</v>
      </c>
      <c r="E322" s="1477" t="s">
        <v>19</v>
      </c>
      <c r="F322" s="1500" t="s">
        <v>19</v>
      </c>
      <c r="G322" s="59" t="s">
        <v>20</v>
      </c>
      <c r="H322" s="368">
        <f>SUM(H323:H325)</f>
        <v>0</v>
      </c>
      <c r="I322" s="528">
        <f>SUM(I323:I325)</f>
        <v>0</v>
      </c>
      <c r="J322" s="358">
        <f>SUM(J323:J325)</f>
        <v>0</v>
      </c>
      <c r="K322" s="459">
        <f>SUM(K323:K325)</f>
        <v>0</v>
      </c>
      <c r="L322" s="296">
        <v>0</v>
      </c>
      <c r="M322" s="298">
        <f t="shared" si="147"/>
        <v>0</v>
      </c>
      <c r="N322" s="296">
        <v>0</v>
      </c>
      <c r="O322" s="298">
        <f t="shared" si="148"/>
        <v>0</v>
      </c>
      <c r="P322" s="1430"/>
    </row>
    <row r="323" spans="1:16" s="38" customFormat="1" ht="18" customHeight="1">
      <c r="A323" s="1354"/>
      <c r="B323" s="1229"/>
      <c r="C323" s="1434"/>
      <c r="D323" s="1448"/>
      <c r="E323" s="1334"/>
      <c r="F323" s="1501"/>
      <c r="G323" s="926" t="s">
        <v>21</v>
      </c>
      <c r="H323" s="1101">
        <f>H327</f>
        <v>0</v>
      </c>
      <c r="I323" s="269">
        <f t="shared" ref="I323:K323" si="153">I327</f>
        <v>0</v>
      </c>
      <c r="J323" s="170">
        <f t="shared" si="153"/>
        <v>0</v>
      </c>
      <c r="K323" s="106">
        <f t="shared" si="153"/>
        <v>0</v>
      </c>
      <c r="L323" s="268">
        <v>0</v>
      </c>
      <c r="M323" s="104">
        <f t="shared" si="147"/>
        <v>0</v>
      </c>
      <c r="N323" s="268">
        <v>0</v>
      </c>
      <c r="O323" s="104">
        <f t="shared" si="148"/>
        <v>0</v>
      </c>
      <c r="P323" s="1430"/>
    </row>
    <row r="324" spans="1:16" s="38" customFormat="1" ht="18" customHeight="1">
      <c r="A324" s="1354"/>
      <c r="B324" s="1229"/>
      <c r="C324" s="1434"/>
      <c r="D324" s="1448"/>
      <c r="E324" s="1334"/>
      <c r="F324" s="1501"/>
      <c r="G324" s="926" t="s">
        <v>22</v>
      </c>
      <c r="H324" s="932">
        <f t="shared" ref="H324:K325" si="154">H328</f>
        <v>0</v>
      </c>
      <c r="I324" s="269">
        <f t="shared" si="154"/>
        <v>0</v>
      </c>
      <c r="J324" s="170">
        <f t="shared" si="154"/>
        <v>0</v>
      </c>
      <c r="K324" s="106">
        <f t="shared" si="154"/>
        <v>0</v>
      </c>
      <c r="L324" s="268">
        <v>0</v>
      </c>
      <c r="M324" s="104">
        <f t="shared" ref="M324:M326" si="155">J324-H324</f>
        <v>0</v>
      </c>
      <c r="N324" s="268">
        <v>0</v>
      </c>
      <c r="O324" s="104">
        <f t="shared" ref="O324:O329" si="156">K324-H324</f>
        <v>0</v>
      </c>
      <c r="P324" s="1430"/>
    </row>
    <row r="325" spans="1:16" s="38" customFormat="1" ht="18" customHeight="1">
      <c r="A325" s="1354"/>
      <c r="B325" s="1229"/>
      <c r="C325" s="1434"/>
      <c r="D325" s="1448"/>
      <c r="E325" s="1334"/>
      <c r="F325" s="1502"/>
      <c r="G325" s="926" t="s">
        <v>23</v>
      </c>
      <c r="H325" s="932">
        <f t="shared" si="154"/>
        <v>0</v>
      </c>
      <c r="I325" s="269">
        <f t="shared" si="154"/>
        <v>0</v>
      </c>
      <c r="J325" s="170">
        <f t="shared" si="154"/>
        <v>0</v>
      </c>
      <c r="K325" s="106">
        <f t="shared" si="154"/>
        <v>0</v>
      </c>
      <c r="L325" s="268">
        <v>0</v>
      </c>
      <c r="M325" s="104">
        <f t="shared" si="155"/>
        <v>0</v>
      </c>
      <c r="N325" s="268">
        <v>0</v>
      </c>
      <c r="O325" s="104">
        <f t="shared" si="156"/>
        <v>0</v>
      </c>
      <c r="P325" s="1430"/>
    </row>
    <row r="326" spans="1:16" s="38" customFormat="1" ht="23.25" customHeight="1">
      <c r="A326" s="1354" t="s">
        <v>168</v>
      </c>
      <c r="B326" s="1229" t="s">
        <v>828</v>
      </c>
      <c r="C326" s="1434" t="s">
        <v>633</v>
      </c>
      <c r="D326" s="1183" t="s">
        <v>814</v>
      </c>
      <c r="E326" s="1186" t="s">
        <v>814</v>
      </c>
      <c r="F326" s="1243" t="s">
        <v>19</v>
      </c>
      <c r="G326" s="59" t="s">
        <v>20</v>
      </c>
      <c r="H326" s="594">
        <f>SUM(H327:H329)</f>
        <v>0</v>
      </c>
      <c r="I326" s="528">
        <f>SUM(I327:I329)</f>
        <v>0</v>
      </c>
      <c r="J326" s="358">
        <f>SUM(J327:J329)</f>
        <v>0</v>
      </c>
      <c r="K326" s="459">
        <f>SUM(K327:K329)</f>
        <v>0</v>
      </c>
      <c r="L326" s="296">
        <v>0</v>
      </c>
      <c r="M326" s="298">
        <f t="shared" si="155"/>
        <v>0</v>
      </c>
      <c r="N326" s="296">
        <v>0</v>
      </c>
      <c r="O326" s="298">
        <f t="shared" si="156"/>
        <v>0</v>
      </c>
      <c r="P326" s="1216"/>
    </row>
    <row r="327" spans="1:16" s="38" customFormat="1" ht="17.25" customHeight="1">
      <c r="A327" s="1354"/>
      <c r="B327" s="1229"/>
      <c r="C327" s="1434"/>
      <c r="D327" s="1184"/>
      <c r="E327" s="1187"/>
      <c r="F327" s="1244"/>
      <c r="G327" s="926" t="s">
        <v>21</v>
      </c>
      <c r="H327" s="1101">
        <v>0</v>
      </c>
      <c r="I327" s="269">
        <v>0</v>
      </c>
      <c r="J327" s="170">
        <v>0</v>
      </c>
      <c r="K327" s="106">
        <v>0</v>
      </c>
      <c r="L327" s="268">
        <v>0</v>
      </c>
      <c r="M327" s="104">
        <v>0</v>
      </c>
      <c r="N327" s="268">
        <v>0</v>
      </c>
      <c r="O327" s="104">
        <f t="shared" si="156"/>
        <v>0</v>
      </c>
      <c r="P327" s="1217"/>
    </row>
    <row r="328" spans="1:16" s="38" customFormat="1" ht="17.25" customHeight="1">
      <c r="A328" s="1354"/>
      <c r="B328" s="1229"/>
      <c r="C328" s="1434"/>
      <c r="D328" s="1184"/>
      <c r="E328" s="1187"/>
      <c r="F328" s="1244"/>
      <c r="G328" s="926" t="s">
        <v>22</v>
      </c>
      <c r="H328" s="553">
        <v>0</v>
      </c>
      <c r="I328" s="436">
        <v>0</v>
      </c>
      <c r="J328" s="554">
        <v>0</v>
      </c>
      <c r="K328" s="462">
        <v>0</v>
      </c>
      <c r="L328" s="555">
        <v>0</v>
      </c>
      <c r="M328" s="591">
        <f t="shared" ref="M328:M329" si="157">J328-H328</f>
        <v>0</v>
      </c>
      <c r="N328" s="592">
        <v>0</v>
      </c>
      <c r="O328" s="46">
        <f t="shared" si="156"/>
        <v>0</v>
      </c>
      <c r="P328" s="1217"/>
    </row>
    <row r="329" spans="1:16" s="38" customFormat="1" ht="17.25" customHeight="1" thickBot="1">
      <c r="A329" s="1354"/>
      <c r="B329" s="1229"/>
      <c r="C329" s="1434"/>
      <c r="D329" s="1185"/>
      <c r="E329" s="1188"/>
      <c r="F329" s="1463"/>
      <c r="G329" s="926" t="s">
        <v>23</v>
      </c>
      <c r="H329" s="595">
        <v>0</v>
      </c>
      <c r="I329" s="596">
        <v>0</v>
      </c>
      <c r="J329" s="597">
        <v>0</v>
      </c>
      <c r="K329" s="598">
        <v>0</v>
      </c>
      <c r="L329" s="560">
        <v>0</v>
      </c>
      <c r="M329" s="599">
        <f t="shared" si="157"/>
        <v>0</v>
      </c>
      <c r="N329" s="600">
        <v>0</v>
      </c>
      <c r="O329" s="47">
        <f t="shared" si="156"/>
        <v>0</v>
      </c>
      <c r="P329" s="1218"/>
    </row>
    <row r="330" spans="1:16" s="38" customFormat="1" ht="30" customHeight="1">
      <c r="A330" s="1309" t="s">
        <v>52</v>
      </c>
      <c r="B330" s="1453" t="s">
        <v>96</v>
      </c>
      <c r="C330" s="1455" t="s">
        <v>236</v>
      </c>
      <c r="D330" s="1457" t="s">
        <v>19</v>
      </c>
      <c r="E330" s="1459" t="s">
        <v>19</v>
      </c>
      <c r="F330" s="1461" t="s">
        <v>19</v>
      </c>
      <c r="G330" s="58" t="s">
        <v>20</v>
      </c>
      <c r="H330" s="954">
        <f>SUM(H331:H333)</f>
        <v>0</v>
      </c>
      <c r="I330" s="529">
        <f>SUM(I331:I333)</f>
        <v>0</v>
      </c>
      <c r="J330" s="68">
        <f>SUM(J331:J333)</f>
        <v>0</v>
      </c>
      <c r="K330" s="530">
        <f>SUM(K331:K333)</f>
        <v>0</v>
      </c>
      <c r="L330" s="529">
        <v>0</v>
      </c>
      <c r="M330" s="530">
        <f t="shared" si="136"/>
        <v>0</v>
      </c>
      <c r="N330" s="529">
        <v>0</v>
      </c>
      <c r="O330" s="530">
        <f t="shared" si="137"/>
        <v>0</v>
      </c>
      <c r="P330" s="1450"/>
    </row>
    <row r="331" spans="1:16" s="38" customFormat="1" ht="21" customHeight="1">
      <c r="A331" s="1310"/>
      <c r="B331" s="1454"/>
      <c r="C331" s="1456"/>
      <c r="D331" s="1458"/>
      <c r="E331" s="1460"/>
      <c r="F331" s="1462"/>
      <c r="G331" s="927" t="s">
        <v>21</v>
      </c>
      <c r="H331" s="612">
        <f>H335</f>
        <v>0</v>
      </c>
      <c r="I331" s="427">
        <f>I335</f>
        <v>0</v>
      </c>
      <c r="J331" s="428">
        <f>J335</f>
        <v>0</v>
      </c>
      <c r="K331" s="429">
        <f>K335</f>
        <v>0</v>
      </c>
      <c r="L331" s="427">
        <v>0</v>
      </c>
      <c r="M331" s="429">
        <f t="shared" si="136"/>
        <v>0</v>
      </c>
      <c r="N331" s="427">
        <v>0</v>
      </c>
      <c r="O331" s="429">
        <f t="shared" si="137"/>
        <v>0</v>
      </c>
      <c r="P331" s="1451"/>
    </row>
    <row r="332" spans="1:16" s="38" customFormat="1" ht="21" customHeight="1">
      <c r="A332" s="1310"/>
      <c r="B332" s="1454"/>
      <c r="C332" s="1456"/>
      <c r="D332" s="1458"/>
      <c r="E332" s="1460"/>
      <c r="F332" s="1462"/>
      <c r="G332" s="927" t="s">
        <v>22</v>
      </c>
      <c r="H332" s="612">
        <f t="shared" ref="H332:K333" si="158">H336</f>
        <v>0</v>
      </c>
      <c r="I332" s="427">
        <f t="shared" si="158"/>
        <v>0</v>
      </c>
      <c r="J332" s="428">
        <f t="shared" si="158"/>
        <v>0</v>
      </c>
      <c r="K332" s="429">
        <f t="shared" si="158"/>
        <v>0</v>
      </c>
      <c r="L332" s="427">
        <v>0</v>
      </c>
      <c r="M332" s="429">
        <f t="shared" si="136"/>
        <v>0</v>
      </c>
      <c r="N332" s="427">
        <v>0</v>
      </c>
      <c r="O332" s="429">
        <f t="shared" si="137"/>
        <v>0</v>
      </c>
      <c r="P332" s="1451"/>
    </row>
    <row r="333" spans="1:16" s="38" customFormat="1" ht="21" customHeight="1">
      <c r="A333" s="1310"/>
      <c r="B333" s="1454"/>
      <c r="C333" s="1456"/>
      <c r="D333" s="1458"/>
      <c r="E333" s="1460"/>
      <c r="F333" s="1462"/>
      <c r="G333" s="927" t="s">
        <v>23</v>
      </c>
      <c r="H333" s="612">
        <f t="shared" si="158"/>
        <v>0</v>
      </c>
      <c r="I333" s="427">
        <f t="shared" si="158"/>
        <v>0</v>
      </c>
      <c r="J333" s="428">
        <f t="shared" si="158"/>
        <v>0</v>
      </c>
      <c r="K333" s="429">
        <f t="shared" si="158"/>
        <v>0</v>
      </c>
      <c r="L333" s="427">
        <v>0</v>
      </c>
      <c r="M333" s="429">
        <f t="shared" si="136"/>
        <v>0</v>
      </c>
      <c r="N333" s="427">
        <v>0</v>
      </c>
      <c r="O333" s="429">
        <f t="shared" si="137"/>
        <v>0</v>
      </c>
      <c r="P333" s="1451"/>
    </row>
    <row r="334" spans="1:16" s="38" customFormat="1" ht="30.75" customHeight="1">
      <c r="A334" s="1249" t="s">
        <v>53</v>
      </c>
      <c r="B334" s="1327" t="s">
        <v>662</v>
      </c>
      <c r="C334" s="1464" t="s">
        <v>19</v>
      </c>
      <c r="D334" s="1465" t="s">
        <v>19</v>
      </c>
      <c r="E334" s="1466" t="s">
        <v>19</v>
      </c>
      <c r="F334" s="1467" t="s">
        <v>19</v>
      </c>
      <c r="G334" s="59" t="s">
        <v>20</v>
      </c>
      <c r="H334" s="594">
        <f>SUM(H335:H337)</f>
        <v>0</v>
      </c>
      <c r="I334" s="528">
        <f>SUM(I335:I337)</f>
        <v>0</v>
      </c>
      <c r="J334" s="358">
        <f>SUM(J335:J337)</f>
        <v>0</v>
      </c>
      <c r="K334" s="459">
        <f>SUM(K335:K337)</f>
        <v>0</v>
      </c>
      <c r="L334" s="296">
        <v>0</v>
      </c>
      <c r="M334" s="298">
        <f t="shared" si="136"/>
        <v>0</v>
      </c>
      <c r="N334" s="296">
        <v>0</v>
      </c>
      <c r="O334" s="298">
        <f t="shared" si="137"/>
        <v>0</v>
      </c>
      <c r="P334" s="1387"/>
    </row>
    <row r="335" spans="1:16" s="38" customFormat="1" ht="21" customHeight="1">
      <c r="A335" s="1249"/>
      <c r="B335" s="1328"/>
      <c r="C335" s="1464"/>
      <c r="D335" s="1465"/>
      <c r="E335" s="1466"/>
      <c r="F335" s="1467"/>
      <c r="G335" s="926" t="s">
        <v>21</v>
      </c>
      <c r="H335" s="558">
        <f>H339</f>
        <v>0</v>
      </c>
      <c r="I335" s="267">
        <f>I339</f>
        <v>0</v>
      </c>
      <c r="J335" s="67">
        <f>J339</f>
        <v>0</v>
      </c>
      <c r="K335" s="19">
        <f>K339</f>
        <v>0</v>
      </c>
      <c r="L335" s="268">
        <v>0</v>
      </c>
      <c r="M335" s="104">
        <f t="shared" si="136"/>
        <v>0</v>
      </c>
      <c r="N335" s="268">
        <v>0</v>
      </c>
      <c r="O335" s="104">
        <f t="shared" si="137"/>
        <v>0</v>
      </c>
      <c r="P335" s="1387"/>
    </row>
    <row r="336" spans="1:16" s="38" customFormat="1" ht="21" customHeight="1">
      <c r="A336" s="1249"/>
      <c r="B336" s="1328"/>
      <c r="C336" s="1464"/>
      <c r="D336" s="1465"/>
      <c r="E336" s="1466"/>
      <c r="F336" s="1467"/>
      <c r="G336" s="926" t="s">
        <v>22</v>
      </c>
      <c r="H336" s="558">
        <f t="shared" ref="H336:K337" si="159">H340</f>
        <v>0</v>
      </c>
      <c r="I336" s="267">
        <f t="shared" si="159"/>
        <v>0</v>
      </c>
      <c r="J336" s="67">
        <f t="shared" si="159"/>
        <v>0</v>
      </c>
      <c r="K336" s="19">
        <f t="shared" si="159"/>
        <v>0</v>
      </c>
      <c r="L336" s="268">
        <v>0</v>
      </c>
      <c r="M336" s="104">
        <f t="shared" si="136"/>
        <v>0</v>
      </c>
      <c r="N336" s="268">
        <v>0</v>
      </c>
      <c r="O336" s="104">
        <f t="shared" si="137"/>
        <v>0</v>
      </c>
      <c r="P336" s="1387"/>
    </row>
    <row r="337" spans="1:16" s="38" customFormat="1" ht="21" customHeight="1">
      <c r="A337" s="1249"/>
      <c r="B337" s="1329"/>
      <c r="C337" s="1464"/>
      <c r="D337" s="1465"/>
      <c r="E337" s="1466"/>
      <c r="F337" s="1467"/>
      <c r="G337" s="926" t="s">
        <v>23</v>
      </c>
      <c r="H337" s="558">
        <f t="shared" si="159"/>
        <v>0</v>
      </c>
      <c r="I337" s="267">
        <f t="shared" si="159"/>
        <v>0</v>
      </c>
      <c r="J337" s="67">
        <f t="shared" si="159"/>
        <v>0</v>
      </c>
      <c r="K337" s="19">
        <f t="shared" si="159"/>
        <v>0</v>
      </c>
      <c r="L337" s="268">
        <v>0</v>
      </c>
      <c r="M337" s="104">
        <f t="shared" si="136"/>
        <v>0</v>
      </c>
      <c r="N337" s="268">
        <v>0</v>
      </c>
      <c r="O337" s="104">
        <f t="shared" si="137"/>
        <v>0</v>
      </c>
      <c r="P337" s="1387"/>
    </row>
    <row r="338" spans="1:16" s="38" customFormat="1" ht="30.75" customHeight="1">
      <c r="A338" s="1354" t="s">
        <v>54</v>
      </c>
      <c r="B338" s="1436" t="s">
        <v>663</v>
      </c>
      <c r="C338" s="1434" t="s">
        <v>19</v>
      </c>
      <c r="D338" s="1448" t="s">
        <v>19</v>
      </c>
      <c r="E338" s="1334" t="s">
        <v>19</v>
      </c>
      <c r="F338" s="1230" t="s">
        <v>19</v>
      </c>
      <c r="G338" s="59" t="s">
        <v>20</v>
      </c>
      <c r="H338" s="594">
        <f>SUM(H339:H341)</f>
        <v>0</v>
      </c>
      <c r="I338" s="528">
        <f>SUM(I339:I341)</f>
        <v>0</v>
      </c>
      <c r="J338" s="358">
        <f>SUM(J339:J341)</f>
        <v>0</v>
      </c>
      <c r="K338" s="459">
        <f>SUM(K339:K341)</f>
        <v>0</v>
      </c>
      <c r="L338" s="296">
        <v>0</v>
      </c>
      <c r="M338" s="298">
        <f t="shared" si="136"/>
        <v>0</v>
      </c>
      <c r="N338" s="296">
        <v>0</v>
      </c>
      <c r="O338" s="298">
        <f t="shared" si="137"/>
        <v>0</v>
      </c>
      <c r="P338" s="1387"/>
    </row>
    <row r="339" spans="1:16" s="38" customFormat="1" ht="20.25" customHeight="1">
      <c r="A339" s="1354"/>
      <c r="B339" s="1436"/>
      <c r="C339" s="1434"/>
      <c r="D339" s="1448"/>
      <c r="E339" s="1334"/>
      <c r="F339" s="1230"/>
      <c r="G339" s="926" t="s">
        <v>21</v>
      </c>
      <c r="H339" s="558">
        <f>H343</f>
        <v>0</v>
      </c>
      <c r="I339" s="267">
        <f>I343</f>
        <v>0</v>
      </c>
      <c r="J339" s="67">
        <f>J343</f>
        <v>0</v>
      </c>
      <c r="K339" s="19">
        <f>K343</f>
        <v>0</v>
      </c>
      <c r="L339" s="268">
        <v>0</v>
      </c>
      <c r="M339" s="104">
        <f t="shared" si="136"/>
        <v>0</v>
      </c>
      <c r="N339" s="268">
        <v>0</v>
      </c>
      <c r="O339" s="104">
        <f t="shared" si="137"/>
        <v>0</v>
      </c>
      <c r="P339" s="1387"/>
    </row>
    <row r="340" spans="1:16" s="38" customFormat="1" ht="20.25" customHeight="1">
      <c r="A340" s="1354"/>
      <c r="B340" s="1436"/>
      <c r="C340" s="1434"/>
      <c r="D340" s="1448"/>
      <c r="E340" s="1334"/>
      <c r="F340" s="1230"/>
      <c r="G340" s="926" t="s">
        <v>22</v>
      </c>
      <c r="H340" s="558">
        <f t="shared" ref="H340:K341" si="160">H344</f>
        <v>0</v>
      </c>
      <c r="I340" s="267">
        <f t="shared" si="160"/>
        <v>0</v>
      </c>
      <c r="J340" s="67">
        <f t="shared" si="160"/>
        <v>0</v>
      </c>
      <c r="K340" s="19">
        <f t="shared" si="160"/>
        <v>0</v>
      </c>
      <c r="L340" s="268">
        <v>0</v>
      </c>
      <c r="M340" s="104">
        <f t="shared" si="136"/>
        <v>0</v>
      </c>
      <c r="N340" s="268">
        <v>0</v>
      </c>
      <c r="O340" s="104">
        <f t="shared" si="137"/>
        <v>0</v>
      </c>
      <c r="P340" s="1387"/>
    </row>
    <row r="341" spans="1:16" s="38" customFormat="1" ht="20.25" customHeight="1">
      <c r="A341" s="1354"/>
      <c r="B341" s="1436"/>
      <c r="C341" s="1434"/>
      <c r="D341" s="1448"/>
      <c r="E341" s="1334"/>
      <c r="F341" s="1230"/>
      <c r="G341" s="926" t="s">
        <v>23</v>
      </c>
      <c r="H341" s="558">
        <f t="shared" si="160"/>
        <v>0</v>
      </c>
      <c r="I341" s="267">
        <f t="shared" si="160"/>
        <v>0</v>
      </c>
      <c r="J341" s="67">
        <f t="shared" si="160"/>
        <v>0</v>
      </c>
      <c r="K341" s="19">
        <f t="shared" si="160"/>
        <v>0</v>
      </c>
      <c r="L341" s="268">
        <v>0</v>
      </c>
      <c r="M341" s="104">
        <f t="shared" si="136"/>
        <v>0</v>
      </c>
      <c r="N341" s="268">
        <v>0</v>
      </c>
      <c r="O341" s="104">
        <f t="shared" si="137"/>
        <v>0</v>
      </c>
      <c r="P341" s="1387"/>
    </row>
    <row r="342" spans="1:16" s="38" customFormat="1" ht="29.25" customHeight="1">
      <c r="A342" s="1354" t="s">
        <v>55</v>
      </c>
      <c r="B342" s="1207" t="s">
        <v>248</v>
      </c>
      <c r="C342" s="1434" t="s">
        <v>637</v>
      </c>
      <c r="D342" s="1183" t="s">
        <v>994</v>
      </c>
      <c r="E342" s="1186" t="s">
        <v>994</v>
      </c>
      <c r="F342" s="1509" t="s">
        <v>19</v>
      </c>
      <c r="G342" s="59" t="s">
        <v>20</v>
      </c>
      <c r="H342" s="594">
        <f>SUM(H343:H345)</f>
        <v>0</v>
      </c>
      <c r="I342" s="528">
        <f>SUM(I343:I345)</f>
        <v>0</v>
      </c>
      <c r="J342" s="358">
        <f>SUM(J343:J345)</f>
        <v>0</v>
      </c>
      <c r="K342" s="459">
        <f>SUM(K343:K345)</f>
        <v>0</v>
      </c>
      <c r="L342" s="296">
        <v>0</v>
      </c>
      <c r="M342" s="298">
        <f t="shared" si="136"/>
        <v>0</v>
      </c>
      <c r="N342" s="296">
        <v>0</v>
      </c>
      <c r="O342" s="298">
        <f t="shared" si="137"/>
        <v>0</v>
      </c>
      <c r="P342" s="1216"/>
    </row>
    <row r="343" spans="1:16" s="38" customFormat="1" ht="20.25" customHeight="1">
      <c r="A343" s="1354"/>
      <c r="B343" s="1197"/>
      <c r="C343" s="1434"/>
      <c r="D343" s="1184"/>
      <c r="E343" s="1187"/>
      <c r="F343" s="1510"/>
      <c r="G343" s="926" t="s">
        <v>21</v>
      </c>
      <c r="H343" s="932">
        <v>0</v>
      </c>
      <c r="I343" s="269">
        <v>0</v>
      </c>
      <c r="J343" s="170">
        <v>0</v>
      </c>
      <c r="K343" s="106">
        <v>0</v>
      </c>
      <c r="L343" s="268">
        <v>0</v>
      </c>
      <c r="M343" s="104">
        <v>0</v>
      </c>
      <c r="N343" s="268">
        <v>0</v>
      </c>
      <c r="O343" s="104">
        <f t="shared" si="137"/>
        <v>0</v>
      </c>
      <c r="P343" s="1217"/>
    </row>
    <row r="344" spans="1:16" s="38" customFormat="1" ht="20.25" customHeight="1">
      <c r="A344" s="1354"/>
      <c r="B344" s="1197"/>
      <c r="C344" s="1434"/>
      <c r="D344" s="1184"/>
      <c r="E344" s="1187"/>
      <c r="F344" s="1510"/>
      <c r="G344" s="926" t="s">
        <v>22</v>
      </c>
      <c r="H344" s="553">
        <v>0</v>
      </c>
      <c r="I344" s="436">
        <v>0</v>
      </c>
      <c r="J344" s="554">
        <v>0</v>
      </c>
      <c r="K344" s="462">
        <v>0</v>
      </c>
      <c r="L344" s="555">
        <v>0</v>
      </c>
      <c r="M344" s="591">
        <f t="shared" si="136"/>
        <v>0</v>
      </c>
      <c r="N344" s="592">
        <v>0</v>
      </c>
      <c r="O344" s="46">
        <f t="shared" si="137"/>
        <v>0</v>
      </c>
      <c r="P344" s="1217"/>
    </row>
    <row r="345" spans="1:16" s="38" customFormat="1" ht="20.25" customHeight="1" thickBot="1">
      <c r="A345" s="1370"/>
      <c r="B345" s="1208"/>
      <c r="C345" s="1508"/>
      <c r="D345" s="1185"/>
      <c r="E345" s="1188"/>
      <c r="F345" s="1511"/>
      <c r="G345" s="928" t="s">
        <v>23</v>
      </c>
      <c r="H345" s="595">
        <v>0</v>
      </c>
      <c r="I345" s="596">
        <v>0</v>
      </c>
      <c r="J345" s="597">
        <v>0</v>
      </c>
      <c r="K345" s="598">
        <v>0</v>
      </c>
      <c r="L345" s="560">
        <v>0</v>
      </c>
      <c r="M345" s="599">
        <f t="shared" si="136"/>
        <v>0</v>
      </c>
      <c r="N345" s="600">
        <v>0</v>
      </c>
      <c r="O345" s="47">
        <f t="shared" si="137"/>
        <v>0</v>
      </c>
      <c r="P345" s="1218"/>
    </row>
    <row r="346" spans="1:16" s="38" customFormat="1" ht="33.75" customHeight="1">
      <c r="A346" s="1309" t="s">
        <v>58</v>
      </c>
      <c r="B346" s="1453" t="s">
        <v>97</v>
      </c>
      <c r="C346" s="1455" t="s">
        <v>236</v>
      </c>
      <c r="D346" s="1457" t="s">
        <v>19</v>
      </c>
      <c r="E346" s="1459" t="s">
        <v>19</v>
      </c>
      <c r="F346" s="1461" t="s">
        <v>19</v>
      </c>
      <c r="G346" s="58" t="s">
        <v>20</v>
      </c>
      <c r="H346" s="543">
        <f>SUM(H347:H349)</f>
        <v>233.5</v>
      </c>
      <c r="I346" s="33">
        <f>SUM(I347:I349)</f>
        <v>139</v>
      </c>
      <c r="J346" s="51">
        <f>SUM(J347:J349)</f>
        <v>139</v>
      </c>
      <c r="K346" s="28">
        <f>SUM(K347:K349)</f>
        <v>139</v>
      </c>
      <c r="L346" s="544">
        <f>J346/H346*100</f>
        <v>59.528907922912211</v>
      </c>
      <c r="M346" s="576">
        <f t="shared" si="136"/>
        <v>-94.5</v>
      </c>
      <c r="N346" s="33">
        <f>K346/H346*100</f>
        <v>59.528907922912211</v>
      </c>
      <c r="O346" s="28">
        <f t="shared" si="137"/>
        <v>-94.5</v>
      </c>
      <c r="P346" s="1450"/>
    </row>
    <row r="347" spans="1:16" s="38" customFormat="1" ht="21" customHeight="1">
      <c r="A347" s="1310"/>
      <c r="B347" s="1454"/>
      <c r="C347" s="1456"/>
      <c r="D347" s="1458"/>
      <c r="E347" s="1460"/>
      <c r="F347" s="1462"/>
      <c r="G347" s="927" t="s">
        <v>21</v>
      </c>
      <c r="H347" s="545">
        <f>H351+H363</f>
        <v>233.5</v>
      </c>
      <c r="I347" s="30">
        <f>I351+I363</f>
        <v>139</v>
      </c>
      <c r="J347" s="52">
        <f>J351+J363</f>
        <v>139</v>
      </c>
      <c r="K347" s="29">
        <f>K351+K363</f>
        <v>139</v>
      </c>
      <c r="L347" s="546">
        <f>J347/H347*100</f>
        <v>59.528907922912211</v>
      </c>
      <c r="M347" s="577">
        <f t="shared" si="136"/>
        <v>-94.5</v>
      </c>
      <c r="N347" s="30">
        <f>K347/H347*100</f>
        <v>59.528907922912211</v>
      </c>
      <c r="O347" s="29">
        <f t="shared" si="137"/>
        <v>-94.5</v>
      </c>
      <c r="P347" s="1451"/>
    </row>
    <row r="348" spans="1:16" s="38" customFormat="1" ht="21" customHeight="1">
      <c r="A348" s="1310"/>
      <c r="B348" s="1454"/>
      <c r="C348" s="1456"/>
      <c r="D348" s="1458"/>
      <c r="E348" s="1460"/>
      <c r="F348" s="1462"/>
      <c r="G348" s="927" t="s">
        <v>22</v>
      </c>
      <c r="H348" s="547">
        <f t="shared" ref="H348:K349" si="161">H352+H364</f>
        <v>0</v>
      </c>
      <c r="I348" s="430">
        <f t="shared" si="161"/>
        <v>0</v>
      </c>
      <c r="J348" s="548">
        <f t="shared" si="161"/>
        <v>0</v>
      </c>
      <c r="K348" s="431">
        <f t="shared" si="161"/>
        <v>0</v>
      </c>
      <c r="L348" s="549">
        <v>0</v>
      </c>
      <c r="M348" s="590">
        <f t="shared" si="136"/>
        <v>0</v>
      </c>
      <c r="N348" s="491">
        <v>0</v>
      </c>
      <c r="O348" s="44">
        <f t="shared" si="137"/>
        <v>0</v>
      </c>
      <c r="P348" s="1451"/>
    </row>
    <row r="349" spans="1:16" s="38" customFormat="1" ht="21" customHeight="1">
      <c r="A349" s="1310"/>
      <c r="B349" s="1454"/>
      <c r="C349" s="1456"/>
      <c r="D349" s="1458"/>
      <c r="E349" s="1460"/>
      <c r="F349" s="1462"/>
      <c r="G349" s="927" t="s">
        <v>23</v>
      </c>
      <c r="H349" s="547">
        <f t="shared" si="161"/>
        <v>0</v>
      </c>
      <c r="I349" s="430">
        <f t="shared" si="161"/>
        <v>0</v>
      </c>
      <c r="J349" s="548">
        <f t="shared" si="161"/>
        <v>0</v>
      </c>
      <c r="K349" s="431">
        <f t="shared" si="161"/>
        <v>0</v>
      </c>
      <c r="L349" s="549">
        <v>0</v>
      </c>
      <c r="M349" s="590">
        <f t="shared" si="136"/>
        <v>0</v>
      </c>
      <c r="N349" s="491">
        <v>0</v>
      </c>
      <c r="O349" s="44">
        <f t="shared" si="137"/>
        <v>0</v>
      </c>
      <c r="P349" s="1451"/>
    </row>
    <row r="350" spans="1:16" s="38" customFormat="1" ht="30" customHeight="1">
      <c r="A350" s="1291" t="s">
        <v>60</v>
      </c>
      <c r="B350" s="1424" t="s">
        <v>664</v>
      </c>
      <c r="C350" s="1464" t="s">
        <v>19</v>
      </c>
      <c r="D350" s="1479" t="s">
        <v>19</v>
      </c>
      <c r="E350" s="1341" t="s">
        <v>19</v>
      </c>
      <c r="F350" s="1251" t="s">
        <v>19</v>
      </c>
      <c r="G350" s="59" t="s">
        <v>20</v>
      </c>
      <c r="H350" s="367">
        <f>SUM(H351:H353)</f>
        <v>173.5</v>
      </c>
      <c r="I350" s="271">
        <f>SUM(I351:I353)</f>
        <v>99</v>
      </c>
      <c r="J350" s="53">
        <f>SUM(J351:J353)</f>
        <v>99</v>
      </c>
      <c r="K350" s="31">
        <f>SUM(K351:K353)</f>
        <v>99</v>
      </c>
      <c r="L350" s="550">
        <f>J350/H350*100</f>
        <v>57.060518731988473</v>
      </c>
      <c r="M350" s="578">
        <f t="shared" si="136"/>
        <v>-74.5</v>
      </c>
      <c r="N350" s="41">
        <f>K350/H350*100</f>
        <v>57.060518731988473</v>
      </c>
      <c r="O350" s="578">
        <f t="shared" si="137"/>
        <v>-74.5</v>
      </c>
      <c r="P350" s="1387"/>
    </row>
    <row r="351" spans="1:16" s="38" customFormat="1" ht="18.75" customHeight="1">
      <c r="A351" s="1265"/>
      <c r="B351" s="1424"/>
      <c r="C351" s="1464"/>
      <c r="D351" s="1479"/>
      <c r="E351" s="1341"/>
      <c r="F351" s="1251"/>
      <c r="G351" s="926" t="s">
        <v>21</v>
      </c>
      <c r="H351" s="551">
        <f>H355</f>
        <v>173.5</v>
      </c>
      <c r="I351" s="272">
        <f>I355</f>
        <v>99</v>
      </c>
      <c r="J351" s="54">
        <f>J355</f>
        <v>99</v>
      </c>
      <c r="K351" s="17">
        <f>K355</f>
        <v>99</v>
      </c>
      <c r="L351" s="552">
        <f>J351/H351*100</f>
        <v>57.060518731988473</v>
      </c>
      <c r="M351" s="565">
        <f t="shared" si="136"/>
        <v>-74.5</v>
      </c>
      <c r="N351" s="32">
        <f>K351/H351*100</f>
        <v>57.060518731988473</v>
      </c>
      <c r="O351" s="565">
        <f t="shared" si="137"/>
        <v>-74.5</v>
      </c>
      <c r="P351" s="1387"/>
    </row>
    <row r="352" spans="1:16" s="38" customFormat="1" ht="18.75" customHeight="1">
      <c r="A352" s="1265"/>
      <c r="B352" s="1424"/>
      <c r="C352" s="1464"/>
      <c r="D352" s="1479"/>
      <c r="E352" s="1341"/>
      <c r="F352" s="1251"/>
      <c r="G352" s="926" t="s">
        <v>22</v>
      </c>
      <c r="H352" s="553">
        <f t="shared" ref="H352:K353" si="162">H356</f>
        <v>0</v>
      </c>
      <c r="I352" s="436">
        <f t="shared" si="162"/>
        <v>0</v>
      </c>
      <c r="J352" s="554">
        <f t="shared" si="162"/>
        <v>0</v>
      </c>
      <c r="K352" s="462">
        <f t="shared" si="162"/>
        <v>0</v>
      </c>
      <c r="L352" s="555">
        <v>0</v>
      </c>
      <c r="M352" s="591">
        <f t="shared" si="136"/>
        <v>0</v>
      </c>
      <c r="N352" s="592">
        <v>0</v>
      </c>
      <c r="O352" s="46">
        <f t="shared" si="137"/>
        <v>0</v>
      </c>
      <c r="P352" s="1387"/>
    </row>
    <row r="353" spans="1:18" s="38" customFormat="1" ht="18.75" customHeight="1">
      <c r="A353" s="1266"/>
      <c r="B353" s="1424"/>
      <c r="C353" s="1464"/>
      <c r="D353" s="1479"/>
      <c r="E353" s="1341"/>
      <c r="F353" s="1251"/>
      <c r="G353" s="926" t="s">
        <v>23</v>
      </c>
      <c r="H353" s="553">
        <f t="shared" si="162"/>
        <v>0</v>
      </c>
      <c r="I353" s="436">
        <f t="shared" si="162"/>
        <v>0</v>
      </c>
      <c r="J353" s="554">
        <f t="shared" si="162"/>
        <v>0</v>
      </c>
      <c r="K353" s="462">
        <f t="shared" si="162"/>
        <v>0</v>
      </c>
      <c r="L353" s="555">
        <v>0</v>
      </c>
      <c r="M353" s="591">
        <f t="shared" si="136"/>
        <v>0</v>
      </c>
      <c r="N353" s="592">
        <v>0</v>
      </c>
      <c r="O353" s="46">
        <f t="shared" si="137"/>
        <v>0</v>
      </c>
      <c r="P353" s="1387"/>
    </row>
    <row r="354" spans="1:18" s="38" customFormat="1" ht="33.75" customHeight="1">
      <c r="A354" s="1354" t="s">
        <v>61</v>
      </c>
      <c r="B354" s="1436" t="s">
        <v>665</v>
      </c>
      <c r="C354" s="1434" t="s">
        <v>19</v>
      </c>
      <c r="D354" s="1448" t="s">
        <v>19</v>
      </c>
      <c r="E354" s="1334" t="s">
        <v>19</v>
      </c>
      <c r="F354" s="1230" t="s">
        <v>19</v>
      </c>
      <c r="G354" s="59" t="s">
        <v>20</v>
      </c>
      <c r="H354" s="367">
        <f>SUM(H355:H357)</f>
        <v>173.5</v>
      </c>
      <c r="I354" s="271">
        <f>SUM(I355:I357)</f>
        <v>99</v>
      </c>
      <c r="J354" s="53">
        <f>SUM(J355:J357)</f>
        <v>99</v>
      </c>
      <c r="K354" s="31">
        <f>SUM(K355:K357)</f>
        <v>99</v>
      </c>
      <c r="L354" s="550">
        <f>J354/H354*100</f>
        <v>57.060518731988473</v>
      </c>
      <c r="M354" s="578">
        <f t="shared" si="136"/>
        <v>-74.5</v>
      </c>
      <c r="N354" s="41">
        <f>K354/H354*100</f>
        <v>57.060518731988473</v>
      </c>
      <c r="O354" s="578">
        <f t="shared" si="137"/>
        <v>-74.5</v>
      </c>
      <c r="P354" s="1387"/>
    </row>
    <row r="355" spans="1:18" s="38" customFormat="1" ht="20.25" customHeight="1">
      <c r="A355" s="1354"/>
      <c r="B355" s="1436"/>
      <c r="C355" s="1434"/>
      <c r="D355" s="1448"/>
      <c r="E355" s="1334"/>
      <c r="F355" s="1230"/>
      <c r="G355" s="926" t="s">
        <v>21</v>
      </c>
      <c r="H355" s="551">
        <f>H359</f>
        <v>173.5</v>
      </c>
      <c r="I355" s="272">
        <f>I359</f>
        <v>99</v>
      </c>
      <c r="J355" s="54">
        <f>J359</f>
        <v>99</v>
      </c>
      <c r="K355" s="17">
        <f>K359</f>
        <v>99</v>
      </c>
      <c r="L355" s="552">
        <f>J355/H355*100</f>
        <v>57.060518731988473</v>
      </c>
      <c r="M355" s="565">
        <f t="shared" si="136"/>
        <v>-74.5</v>
      </c>
      <c r="N355" s="32">
        <f>K355/H355*100</f>
        <v>57.060518731988473</v>
      </c>
      <c r="O355" s="565">
        <f t="shared" si="137"/>
        <v>-74.5</v>
      </c>
      <c r="P355" s="1387"/>
    </row>
    <row r="356" spans="1:18" s="38" customFormat="1" ht="20.25" customHeight="1">
      <c r="A356" s="1354"/>
      <c r="B356" s="1436"/>
      <c r="C356" s="1434"/>
      <c r="D356" s="1448"/>
      <c r="E356" s="1334"/>
      <c r="F356" s="1230"/>
      <c r="G356" s="926" t="s">
        <v>22</v>
      </c>
      <c r="H356" s="553">
        <f t="shared" ref="H356:K357" si="163">H360</f>
        <v>0</v>
      </c>
      <c r="I356" s="436">
        <f t="shared" si="163"/>
        <v>0</v>
      </c>
      <c r="J356" s="554">
        <f t="shared" si="163"/>
        <v>0</v>
      </c>
      <c r="K356" s="462">
        <f t="shared" si="163"/>
        <v>0</v>
      </c>
      <c r="L356" s="555">
        <v>0</v>
      </c>
      <c r="M356" s="591">
        <f t="shared" si="136"/>
        <v>0</v>
      </c>
      <c r="N356" s="592">
        <v>0</v>
      </c>
      <c r="O356" s="46">
        <f t="shared" si="137"/>
        <v>0</v>
      </c>
      <c r="P356" s="1387"/>
    </row>
    <row r="357" spans="1:18" s="38" customFormat="1" ht="20.25" customHeight="1">
      <c r="A357" s="1354"/>
      <c r="B357" s="1436"/>
      <c r="C357" s="1434"/>
      <c r="D357" s="1448"/>
      <c r="E357" s="1334"/>
      <c r="F357" s="1230"/>
      <c r="G357" s="926" t="s">
        <v>23</v>
      </c>
      <c r="H357" s="553">
        <f t="shared" si="163"/>
        <v>0</v>
      </c>
      <c r="I357" s="436">
        <f t="shared" si="163"/>
        <v>0</v>
      </c>
      <c r="J357" s="554">
        <f t="shared" si="163"/>
        <v>0</v>
      </c>
      <c r="K357" s="462">
        <f t="shared" si="163"/>
        <v>0</v>
      </c>
      <c r="L357" s="555">
        <v>0</v>
      </c>
      <c r="M357" s="591">
        <f t="shared" si="136"/>
        <v>0</v>
      </c>
      <c r="N357" s="592">
        <v>0</v>
      </c>
      <c r="O357" s="46">
        <f t="shared" si="137"/>
        <v>0</v>
      </c>
      <c r="P357" s="1387"/>
    </row>
    <row r="358" spans="1:18" s="38" customFormat="1" ht="38.25" customHeight="1">
      <c r="A358" s="1354" t="s">
        <v>62</v>
      </c>
      <c r="B358" s="1436" t="s">
        <v>666</v>
      </c>
      <c r="C358" s="1434" t="s">
        <v>631</v>
      </c>
      <c r="D358" s="1183">
        <v>43831</v>
      </c>
      <c r="E358" s="1186">
        <v>44196</v>
      </c>
      <c r="F358" s="1355" t="s">
        <v>639</v>
      </c>
      <c r="G358" s="59" t="s">
        <v>20</v>
      </c>
      <c r="H358" s="367">
        <f>SUM(H359:H361)</f>
        <v>173.5</v>
      </c>
      <c r="I358" s="271">
        <f>SUM(I359:I361)</f>
        <v>99</v>
      </c>
      <c r="J358" s="53">
        <f>SUM(J359:J361)</f>
        <v>99</v>
      </c>
      <c r="K358" s="31">
        <f>SUM(K359:K361)</f>
        <v>99</v>
      </c>
      <c r="L358" s="550">
        <f>J358/H358*100</f>
        <v>57.060518731988473</v>
      </c>
      <c r="M358" s="578">
        <f t="shared" si="136"/>
        <v>-74.5</v>
      </c>
      <c r="N358" s="41">
        <f>K358/H358*100</f>
        <v>57.060518731988473</v>
      </c>
      <c r="O358" s="578">
        <f t="shared" si="137"/>
        <v>-74.5</v>
      </c>
      <c r="P358" s="1216" t="s">
        <v>1524</v>
      </c>
    </row>
    <row r="359" spans="1:18" s="38" customFormat="1" ht="28.5" customHeight="1">
      <c r="A359" s="1354"/>
      <c r="B359" s="1436"/>
      <c r="C359" s="1434"/>
      <c r="D359" s="1184"/>
      <c r="E359" s="1187"/>
      <c r="F359" s="1356"/>
      <c r="G359" s="926" t="s">
        <v>21</v>
      </c>
      <c r="H359" s="559">
        <v>173.5</v>
      </c>
      <c r="I359" s="266">
        <v>99</v>
      </c>
      <c r="J359" s="229">
        <v>99</v>
      </c>
      <c r="K359" s="231">
        <v>99</v>
      </c>
      <c r="L359" s="552">
        <f>J359/H359*100</f>
        <v>57.060518731988473</v>
      </c>
      <c r="M359" s="565">
        <f t="shared" si="136"/>
        <v>-74.5</v>
      </c>
      <c r="N359" s="32">
        <f>K359/H359*100</f>
        <v>57.060518731988473</v>
      </c>
      <c r="O359" s="565">
        <f t="shared" si="137"/>
        <v>-74.5</v>
      </c>
      <c r="P359" s="1217"/>
      <c r="Q359" s="1498"/>
      <c r="R359" s="1499"/>
    </row>
    <row r="360" spans="1:18" s="38" customFormat="1" ht="28.5" customHeight="1">
      <c r="A360" s="1354"/>
      <c r="B360" s="1436"/>
      <c r="C360" s="1434"/>
      <c r="D360" s="1184"/>
      <c r="E360" s="1187"/>
      <c r="F360" s="1356"/>
      <c r="G360" s="926" t="s">
        <v>22</v>
      </c>
      <c r="H360" s="553">
        <v>0</v>
      </c>
      <c r="I360" s="436">
        <v>0</v>
      </c>
      <c r="J360" s="554">
        <v>0</v>
      </c>
      <c r="K360" s="462">
        <v>0</v>
      </c>
      <c r="L360" s="555">
        <v>0</v>
      </c>
      <c r="M360" s="591">
        <f t="shared" si="136"/>
        <v>0</v>
      </c>
      <c r="N360" s="592">
        <v>0</v>
      </c>
      <c r="O360" s="46">
        <f t="shared" si="137"/>
        <v>0</v>
      </c>
      <c r="P360" s="1217"/>
      <c r="Q360" s="1503"/>
      <c r="R360" s="1504"/>
    </row>
    <row r="361" spans="1:18" s="38" customFormat="1" ht="28.5" customHeight="1">
      <c r="A361" s="1354"/>
      <c r="B361" s="1436"/>
      <c r="C361" s="1434"/>
      <c r="D361" s="1185"/>
      <c r="E361" s="1188"/>
      <c r="F361" s="1357"/>
      <c r="G361" s="926" t="s">
        <v>23</v>
      </c>
      <c r="H361" s="553">
        <v>0</v>
      </c>
      <c r="I361" s="436">
        <v>0</v>
      </c>
      <c r="J361" s="554">
        <v>0</v>
      </c>
      <c r="K361" s="462">
        <v>0</v>
      </c>
      <c r="L361" s="555">
        <v>0</v>
      </c>
      <c r="M361" s="591">
        <f t="shared" si="136"/>
        <v>0</v>
      </c>
      <c r="N361" s="592">
        <v>0</v>
      </c>
      <c r="O361" s="46">
        <f t="shared" si="137"/>
        <v>0</v>
      </c>
      <c r="P361" s="1239"/>
    </row>
    <row r="362" spans="1:18" s="38" customFormat="1" ht="27.75" customHeight="1">
      <c r="A362" s="1249" t="s">
        <v>98</v>
      </c>
      <c r="B362" s="1424" t="s">
        <v>667</v>
      </c>
      <c r="C362" s="1464" t="s">
        <v>19</v>
      </c>
      <c r="D362" s="1479" t="s">
        <v>19</v>
      </c>
      <c r="E362" s="1341" t="s">
        <v>19</v>
      </c>
      <c r="F362" s="1251" t="s">
        <v>19</v>
      </c>
      <c r="G362" s="59" t="s">
        <v>20</v>
      </c>
      <c r="H362" s="367">
        <f>SUM(H363:H365)</f>
        <v>60</v>
      </c>
      <c r="I362" s="271">
        <f>SUM(I363:I365)</f>
        <v>40</v>
      </c>
      <c r="J362" s="53">
        <f>SUM(J363:J365)</f>
        <v>40</v>
      </c>
      <c r="K362" s="31">
        <f>SUM(K363:K365)</f>
        <v>40</v>
      </c>
      <c r="L362" s="550">
        <f>J362/H362*100</f>
        <v>66.666666666666657</v>
      </c>
      <c r="M362" s="578">
        <f t="shared" si="136"/>
        <v>-20</v>
      </c>
      <c r="N362" s="41">
        <f>K362/H362*100</f>
        <v>66.666666666666657</v>
      </c>
      <c r="O362" s="42">
        <f t="shared" si="137"/>
        <v>-20</v>
      </c>
      <c r="P362" s="1387"/>
    </row>
    <row r="363" spans="1:18" s="38" customFormat="1" ht="20.25" customHeight="1">
      <c r="A363" s="1249"/>
      <c r="B363" s="1424"/>
      <c r="C363" s="1464"/>
      <c r="D363" s="1479"/>
      <c r="E363" s="1341"/>
      <c r="F363" s="1251"/>
      <c r="G363" s="926" t="s">
        <v>21</v>
      </c>
      <c r="H363" s="551">
        <f>H367+H375</f>
        <v>60</v>
      </c>
      <c r="I363" s="272">
        <f t="shared" ref="I363:K363" si="164">I367+I375</f>
        <v>40</v>
      </c>
      <c r="J363" s="54">
        <f t="shared" si="164"/>
        <v>40</v>
      </c>
      <c r="K363" s="17">
        <f t="shared" si="164"/>
        <v>40</v>
      </c>
      <c r="L363" s="552">
        <f>J363/H363*100</f>
        <v>66.666666666666657</v>
      </c>
      <c r="M363" s="565">
        <f t="shared" si="136"/>
        <v>-20</v>
      </c>
      <c r="N363" s="32">
        <f>K363/H363*100</f>
        <v>66.666666666666657</v>
      </c>
      <c r="O363" s="36">
        <f t="shared" si="137"/>
        <v>-20</v>
      </c>
      <c r="P363" s="1387"/>
    </row>
    <row r="364" spans="1:18" s="38" customFormat="1" ht="20.25" customHeight="1">
      <c r="A364" s="1249"/>
      <c r="B364" s="1424"/>
      <c r="C364" s="1464"/>
      <c r="D364" s="1479"/>
      <c r="E364" s="1341"/>
      <c r="F364" s="1251"/>
      <c r="G364" s="926" t="s">
        <v>22</v>
      </c>
      <c r="H364" s="553">
        <f t="shared" ref="H364:K365" si="165">H368+H376</f>
        <v>0</v>
      </c>
      <c r="I364" s="436">
        <f t="shared" si="165"/>
        <v>0</v>
      </c>
      <c r="J364" s="554">
        <f t="shared" si="165"/>
        <v>0</v>
      </c>
      <c r="K364" s="462">
        <f t="shared" si="165"/>
        <v>0</v>
      </c>
      <c r="L364" s="555">
        <v>0</v>
      </c>
      <c r="M364" s="591">
        <f t="shared" si="136"/>
        <v>0</v>
      </c>
      <c r="N364" s="592">
        <v>0</v>
      </c>
      <c r="O364" s="46">
        <f t="shared" si="137"/>
        <v>0</v>
      </c>
      <c r="P364" s="1387"/>
    </row>
    <row r="365" spans="1:18" s="38" customFormat="1" ht="20.25" customHeight="1">
      <c r="A365" s="1249"/>
      <c r="B365" s="1424"/>
      <c r="C365" s="1464"/>
      <c r="D365" s="1479"/>
      <c r="E365" s="1341"/>
      <c r="F365" s="1251"/>
      <c r="G365" s="926" t="s">
        <v>23</v>
      </c>
      <c r="H365" s="553">
        <f t="shared" si="165"/>
        <v>0</v>
      </c>
      <c r="I365" s="436">
        <f t="shared" si="165"/>
        <v>0</v>
      </c>
      <c r="J365" s="554">
        <f t="shared" si="165"/>
        <v>0</v>
      </c>
      <c r="K365" s="462">
        <f t="shared" si="165"/>
        <v>0</v>
      </c>
      <c r="L365" s="555">
        <v>0</v>
      </c>
      <c r="M365" s="591">
        <v>0</v>
      </c>
      <c r="N365" s="592">
        <v>0</v>
      </c>
      <c r="O365" s="46">
        <f t="shared" si="137"/>
        <v>0</v>
      </c>
      <c r="P365" s="1387"/>
    </row>
    <row r="366" spans="1:18" s="38" customFormat="1" ht="27" customHeight="1">
      <c r="A366" s="1354" t="s">
        <v>829</v>
      </c>
      <c r="B366" s="1207" t="s">
        <v>1293</v>
      </c>
      <c r="C366" s="1434" t="s">
        <v>19</v>
      </c>
      <c r="D366" s="1448" t="s">
        <v>19</v>
      </c>
      <c r="E366" s="1334" t="s">
        <v>19</v>
      </c>
      <c r="F366" s="1230" t="s">
        <v>19</v>
      </c>
      <c r="G366" s="59" t="s">
        <v>20</v>
      </c>
      <c r="H366" s="367">
        <f>SUM(H367:H369)</f>
        <v>60</v>
      </c>
      <c r="I366" s="271">
        <f>SUM(I367:I369)</f>
        <v>40</v>
      </c>
      <c r="J366" s="53">
        <f>SUM(J367:J369)</f>
        <v>40</v>
      </c>
      <c r="K366" s="31">
        <f>SUM(K367:K369)</f>
        <v>40</v>
      </c>
      <c r="L366" s="550">
        <f>J366/H366*100</f>
        <v>66.666666666666657</v>
      </c>
      <c r="M366" s="578">
        <f t="shared" si="136"/>
        <v>-20</v>
      </c>
      <c r="N366" s="41">
        <f>K366/H366*100</f>
        <v>66.666666666666657</v>
      </c>
      <c r="O366" s="42">
        <f t="shared" si="137"/>
        <v>-20</v>
      </c>
      <c r="P366" s="1387"/>
    </row>
    <row r="367" spans="1:18" s="38" customFormat="1" ht="18.75" customHeight="1">
      <c r="A367" s="1354"/>
      <c r="B367" s="1197"/>
      <c r="C367" s="1434"/>
      <c r="D367" s="1448"/>
      <c r="E367" s="1334"/>
      <c r="F367" s="1230"/>
      <c r="G367" s="926" t="s">
        <v>21</v>
      </c>
      <c r="H367" s="551">
        <f>H371</f>
        <v>60</v>
      </c>
      <c r="I367" s="272">
        <f>I371</f>
        <v>40</v>
      </c>
      <c r="J367" s="54">
        <f>J371</f>
        <v>40</v>
      </c>
      <c r="K367" s="17">
        <f>K371</f>
        <v>40</v>
      </c>
      <c r="L367" s="552">
        <f>J367/H367*100</f>
        <v>66.666666666666657</v>
      </c>
      <c r="M367" s="565">
        <f t="shared" si="136"/>
        <v>-20</v>
      </c>
      <c r="N367" s="32">
        <f>K367/H367*100</f>
        <v>66.666666666666657</v>
      </c>
      <c r="O367" s="36">
        <f t="shared" si="137"/>
        <v>-20</v>
      </c>
      <c r="P367" s="1387"/>
    </row>
    <row r="368" spans="1:18" s="38" customFormat="1" ht="18.75" customHeight="1">
      <c r="A368" s="1354"/>
      <c r="B368" s="1197"/>
      <c r="C368" s="1434"/>
      <c r="D368" s="1448"/>
      <c r="E368" s="1334"/>
      <c r="F368" s="1230"/>
      <c r="G368" s="926" t="s">
        <v>22</v>
      </c>
      <c r="H368" s="553">
        <f t="shared" ref="H368:K369" si="166">H372</f>
        <v>0</v>
      </c>
      <c r="I368" s="436">
        <f t="shared" si="166"/>
        <v>0</v>
      </c>
      <c r="J368" s="554">
        <f t="shared" si="166"/>
        <v>0</v>
      </c>
      <c r="K368" s="462">
        <f t="shared" si="166"/>
        <v>0</v>
      </c>
      <c r="L368" s="555">
        <v>0</v>
      </c>
      <c r="M368" s="591">
        <f t="shared" si="136"/>
        <v>0</v>
      </c>
      <c r="N368" s="592">
        <v>0</v>
      </c>
      <c r="O368" s="46">
        <f t="shared" si="137"/>
        <v>0</v>
      </c>
      <c r="P368" s="1387"/>
    </row>
    <row r="369" spans="1:16" s="38" customFormat="1" ht="18.75" customHeight="1">
      <c r="A369" s="1354"/>
      <c r="B369" s="1198"/>
      <c r="C369" s="1434"/>
      <c r="D369" s="1448"/>
      <c r="E369" s="1334"/>
      <c r="F369" s="1230"/>
      <c r="G369" s="926" t="s">
        <v>23</v>
      </c>
      <c r="H369" s="553">
        <f t="shared" si="166"/>
        <v>0</v>
      </c>
      <c r="I369" s="436">
        <f t="shared" si="166"/>
        <v>0</v>
      </c>
      <c r="J369" s="554">
        <f t="shared" si="166"/>
        <v>0</v>
      </c>
      <c r="K369" s="462">
        <f t="shared" si="166"/>
        <v>0</v>
      </c>
      <c r="L369" s="555">
        <v>0</v>
      </c>
      <c r="M369" s="591">
        <f t="shared" si="136"/>
        <v>0</v>
      </c>
      <c r="N369" s="592">
        <v>0</v>
      </c>
      <c r="O369" s="46">
        <f t="shared" si="137"/>
        <v>0</v>
      </c>
      <c r="P369" s="1387"/>
    </row>
    <row r="370" spans="1:16" s="38" customFormat="1" ht="27.75" customHeight="1">
      <c r="A370" s="1354" t="s">
        <v>830</v>
      </c>
      <c r="B370" s="1229" t="s">
        <v>1295</v>
      </c>
      <c r="C370" s="1434" t="s">
        <v>236</v>
      </c>
      <c r="D370" s="1183">
        <v>43952</v>
      </c>
      <c r="E370" s="1186">
        <v>44043</v>
      </c>
      <c r="F370" s="1506" t="s">
        <v>640</v>
      </c>
      <c r="G370" s="59" t="s">
        <v>20</v>
      </c>
      <c r="H370" s="367">
        <f>SUM(H371:H373)</f>
        <v>60</v>
      </c>
      <c r="I370" s="271">
        <f>SUM(I371:I373)</f>
        <v>40</v>
      </c>
      <c r="J370" s="53">
        <f>SUM(J371:J373)</f>
        <v>40</v>
      </c>
      <c r="K370" s="31">
        <f>SUM(K371:K373)</f>
        <v>40</v>
      </c>
      <c r="L370" s="550">
        <f>J370/H370*100</f>
        <v>66.666666666666657</v>
      </c>
      <c r="M370" s="578">
        <f t="shared" si="136"/>
        <v>-20</v>
      </c>
      <c r="N370" s="41">
        <f>K370/H370*100</f>
        <v>66.666666666666657</v>
      </c>
      <c r="O370" s="42">
        <f t="shared" si="137"/>
        <v>-20</v>
      </c>
      <c r="P370" s="1387"/>
    </row>
    <row r="371" spans="1:16" s="38" customFormat="1" ht="18.75" customHeight="1">
      <c r="A371" s="1354"/>
      <c r="B371" s="1229"/>
      <c r="C371" s="1434"/>
      <c r="D371" s="1184"/>
      <c r="E371" s="1187"/>
      <c r="F371" s="1506"/>
      <c r="G371" s="926" t="s">
        <v>21</v>
      </c>
      <c r="H371" s="559">
        <v>60</v>
      </c>
      <c r="I371" s="266">
        <v>40</v>
      </c>
      <c r="J371" s="229">
        <v>40</v>
      </c>
      <c r="K371" s="231">
        <v>40</v>
      </c>
      <c r="L371" s="552">
        <f>J371/H371*100</f>
        <v>66.666666666666657</v>
      </c>
      <c r="M371" s="565">
        <f t="shared" si="136"/>
        <v>-20</v>
      </c>
      <c r="N371" s="32">
        <f>K371/H371*100</f>
        <v>66.666666666666657</v>
      </c>
      <c r="O371" s="36">
        <f t="shared" si="137"/>
        <v>-20</v>
      </c>
      <c r="P371" s="1387"/>
    </row>
    <row r="372" spans="1:16" s="38" customFormat="1" ht="18.75" customHeight="1">
      <c r="A372" s="1354"/>
      <c r="B372" s="1229"/>
      <c r="C372" s="1434"/>
      <c r="D372" s="1184"/>
      <c r="E372" s="1187"/>
      <c r="F372" s="1506"/>
      <c r="G372" s="926" t="s">
        <v>22</v>
      </c>
      <c r="H372" s="553">
        <v>0</v>
      </c>
      <c r="I372" s="436">
        <v>0</v>
      </c>
      <c r="J372" s="554">
        <v>0</v>
      </c>
      <c r="K372" s="462">
        <v>0</v>
      </c>
      <c r="L372" s="555">
        <v>0</v>
      </c>
      <c r="M372" s="591">
        <f t="shared" si="136"/>
        <v>0</v>
      </c>
      <c r="N372" s="592">
        <v>0</v>
      </c>
      <c r="O372" s="46">
        <f t="shared" si="137"/>
        <v>0</v>
      </c>
      <c r="P372" s="1387"/>
    </row>
    <row r="373" spans="1:16" s="38" customFormat="1" ht="18.75" customHeight="1">
      <c r="A373" s="1354"/>
      <c r="B373" s="1229"/>
      <c r="C373" s="1434"/>
      <c r="D373" s="1185"/>
      <c r="E373" s="1188"/>
      <c r="F373" s="1506"/>
      <c r="G373" s="926" t="s">
        <v>23</v>
      </c>
      <c r="H373" s="553">
        <v>0</v>
      </c>
      <c r="I373" s="436">
        <v>0</v>
      </c>
      <c r="J373" s="554">
        <v>0</v>
      </c>
      <c r="K373" s="462">
        <v>0</v>
      </c>
      <c r="L373" s="555">
        <v>0</v>
      </c>
      <c r="M373" s="591">
        <f t="shared" si="136"/>
        <v>0</v>
      </c>
      <c r="N373" s="592">
        <v>0</v>
      </c>
      <c r="O373" s="46">
        <f t="shared" si="137"/>
        <v>0</v>
      </c>
      <c r="P373" s="1387"/>
    </row>
    <row r="374" spans="1:16" s="38" customFormat="1" ht="18.75" customHeight="1">
      <c r="A374" s="1196" t="s">
        <v>1296</v>
      </c>
      <c r="B374" s="1197" t="s">
        <v>1294</v>
      </c>
      <c r="C374" s="1182" t="s">
        <v>19</v>
      </c>
      <c r="D374" s="1393" t="s">
        <v>19</v>
      </c>
      <c r="E374" s="1449" t="s">
        <v>19</v>
      </c>
      <c r="F374" s="1367" t="s">
        <v>19</v>
      </c>
      <c r="G374" s="61" t="s">
        <v>20</v>
      </c>
      <c r="H374" s="778">
        <f>SUM(H375:H377)</f>
        <v>0</v>
      </c>
      <c r="I374" s="300">
        <f>SUM(I375:I377)</f>
        <v>0</v>
      </c>
      <c r="J374" s="301">
        <f>SUM(J375:J377)</f>
        <v>0</v>
      </c>
      <c r="K374" s="302">
        <f>SUM(K375:K377)</f>
        <v>0</v>
      </c>
      <c r="L374" s="300">
        <v>0</v>
      </c>
      <c r="M374" s="302">
        <f t="shared" ref="M374:M381" si="167">J374-H374</f>
        <v>0</v>
      </c>
      <c r="N374" s="300">
        <v>0</v>
      </c>
      <c r="O374" s="302">
        <f t="shared" ref="O374:O381" si="168">K374-H374</f>
        <v>0</v>
      </c>
      <c r="P374" s="1202"/>
    </row>
    <row r="375" spans="1:16" s="38" customFormat="1" ht="18.75" customHeight="1">
      <c r="A375" s="1354"/>
      <c r="B375" s="1197"/>
      <c r="C375" s="1434"/>
      <c r="D375" s="1448"/>
      <c r="E375" s="1334"/>
      <c r="F375" s="1230"/>
      <c r="G375" s="926" t="s">
        <v>21</v>
      </c>
      <c r="H375" s="932">
        <f>H379</f>
        <v>0</v>
      </c>
      <c r="I375" s="269">
        <f>I379</f>
        <v>0</v>
      </c>
      <c r="J375" s="170">
        <f>J379</f>
        <v>0</v>
      </c>
      <c r="K375" s="106">
        <f>K379</f>
        <v>0</v>
      </c>
      <c r="L375" s="269">
        <v>0</v>
      </c>
      <c r="M375" s="106">
        <f t="shared" si="167"/>
        <v>0</v>
      </c>
      <c r="N375" s="269">
        <v>0</v>
      </c>
      <c r="O375" s="106">
        <f t="shared" si="168"/>
        <v>0</v>
      </c>
      <c r="P375" s="1387"/>
    </row>
    <row r="376" spans="1:16" s="38" customFormat="1" ht="18.75" customHeight="1">
      <c r="A376" s="1354"/>
      <c r="B376" s="1197"/>
      <c r="C376" s="1434"/>
      <c r="D376" s="1448"/>
      <c r="E376" s="1334"/>
      <c r="F376" s="1230"/>
      <c r="G376" s="926" t="s">
        <v>22</v>
      </c>
      <c r="H376" s="932">
        <f t="shared" ref="H376:K376" si="169">H380</f>
        <v>0</v>
      </c>
      <c r="I376" s="269">
        <f t="shared" si="169"/>
        <v>0</v>
      </c>
      <c r="J376" s="170">
        <f t="shared" si="169"/>
        <v>0</v>
      </c>
      <c r="K376" s="106">
        <f t="shared" si="169"/>
        <v>0</v>
      </c>
      <c r="L376" s="269">
        <v>0</v>
      </c>
      <c r="M376" s="106">
        <f t="shared" si="167"/>
        <v>0</v>
      </c>
      <c r="N376" s="269">
        <v>0</v>
      </c>
      <c r="O376" s="106">
        <f t="shared" si="168"/>
        <v>0</v>
      </c>
      <c r="P376" s="1387"/>
    </row>
    <row r="377" spans="1:16" s="38" customFormat="1" ht="18.75" customHeight="1">
      <c r="A377" s="1354"/>
      <c r="B377" s="1198"/>
      <c r="C377" s="1434"/>
      <c r="D377" s="1448"/>
      <c r="E377" s="1334"/>
      <c r="F377" s="1230"/>
      <c r="G377" s="926" t="s">
        <v>23</v>
      </c>
      <c r="H377" s="932">
        <f t="shared" ref="H377:K377" si="170">H381</f>
        <v>0</v>
      </c>
      <c r="I377" s="269">
        <f t="shared" si="170"/>
        <v>0</v>
      </c>
      <c r="J377" s="170">
        <f t="shared" si="170"/>
        <v>0</v>
      </c>
      <c r="K377" s="106">
        <f t="shared" si="170"/>
        <v>0</v>
      </c>
      <c r="L377" s="269">
        <v>0</v>
      </c>
      <c r="M377" s="106">
        <f t="shared" si="167"/>
        <v>0</v>
      </c>
      <c r="N377" s="269">
        <v>0</v>
      </c>
      <c r="O377" s="106">
        <f t="shared" si="168"/>
        <v>0</v>
      </c>
      <c r="P377" s="1387"/>
    </row>
    <row r="378" spans="1:16" s="38" customFormat="1" ht="18.75" customHeight="1">
      <c r="A378" s="1354" t="s">
        <v>1297</v>
      </c>
      <c r="B378" s="1229" t="s">
        <v>1298</v>
      </c>
      <c r="C378" s="1434" t="s">
        <v>236</v>
      </c>
      <c r="D378" s="1522" t="s">
        <v>809</v>
      </c>
      <c r="E378" s="1524" t="s">
        <v>809</v>
      </c>
      <c r="F378" s="1243" t="s">
        <v>19</v>
      </c>
      <c r="G378" s="59" t="s">
        <v>20</v>
      </c>
      <c r="H378" s="368">
        <f>SUM(H379:H381)</f>
        <v>0</v>
      </c>
      <c r="I378" s="299">
        <f>SUM(I379:I381)</f>
        <v>0</v>
      </c>
      <c r="J378" s="173">
        <f>SUM(J379:J381)</f>
        <v>0</v>
      </c>
      <c r="K378" s="143">
        <f>SUM(K379:K381)</f>
        <v>0</v>
      </c>
      <c r="L378" s="299">
        <v>0</v>
      </c>
      <c r="M378" s="143">
        <f t="shared" si="167"/>
        <v>0</v>
      </c>
      <c r="N378" s="299">
        <v>0</v>
      </c>
      <c r="O378" s="143">
        <f t="shared" si="168"/>
        <v>0</v>
      </c>
      <c r="P378" s="1387"/>
    </row>
    <row r="379" spans="1:16" s="38" customFormat="1" ht="18.75" customHeight="1">
      <c r="A379" s="1354"/>
      <c r="B379" s="1229"/>
      <c r="C379" s="1434"/>
      <c r="D379" s="1523"/>
      <c r="E379" s="1525"/>
      <c r="F379" s="1244"/>
      <c r="G379" s="926" t="s">
        <v>21</v>
      </c>
      <c r="H379" s="932">
        <v>0</v>
      </c>
      <c r="I379" s="269">
        <v>0</v>
      </c>
      <c r="J379" s="170">
        <v>0</v>
      </c>
      <c r="K379" s="106">
        <v>0</v>
      </c>
      <c r="L379" s="269">
        <v>0</v>
      </c>
      <c r="M379" s="106">
        <f t="shared" si="167"/>
        <v>0</v>
      </c>
      <c r="N379" s="269">
        <v>0</v>
      </c>
      <c r="O379" s="106">
        <f t="shared" si="168"/>
        <v>0</v>
      </c>
      <c r="P379" s="1387"/>
    </row>
    <row r="380" spans="1:16" s="38" customFormat="1" ht="18.75" customHeight="1">
      <c r="A380" s="1354"/>
      <c r="B380" s="1229"/>
      <c r="C380" s="1434"/>
      <c r="D380" s="1523"/>
      <c r="E380" s="1525"/>
      <c r="F380" s="1244"/>
      <c r="G380" s="926" t="s">
        <v>22</v>
      </c>
      <c r="H380" s="553">
        <v>0</v>
      </c>
      <c r="I380" s="436">
        <v>0</v>
      </c>
      <c r="J380" s="554">
        <v>0</v>
      </c>
      <c r="K380" s="462">
        <v>0</v>
      </c>
      <c r="L380" s="555">
        <v>0</v>
      </c>
      <c r="M380" s="591">
        <f t="shared" si="167"/>
        <v>0</v>
      </c>
      <c r="N380" s="592">
        <v>0</v>
      </c>
      <c r="O380" s="46">
        <f t="shared" si="168"/>
        <v>0</v>
      </c>
      <c r="P380" s="1387"/>
    </row>
    <row r="381" spans="1:16" s="38" customFormat="1" ht="18.75" customHeight="1" thickBot="1">
      <c r="A381" s="1370"/>
      <c r="B381" s="1371"/>
      <c r="C381" s="1508"/>
      <c r="D381" s="1523"/>
      <c r="E381" s="1525"/>
      <c r="F381" s="1463"/>
      <c r="G381" s="928" t="s">
        <v>23</v>
      </c>
      <c r="H381" s="595">
        <v>0</v>
      </c>
      <c r="I381" s="596">
        <v>0</v>
      </c>
      <c r="J381" s="597">
        <v>0</v>
      </c>
      <c r="K381" s="598">
        <v>0</v>
      </c>
      <c r="L381" s="560">
        <v>0</v>
      </c>
      <c r="M381" s="599">
        <f t="shared" si="167"/>
        <v>0</v>
      </c>
      <c r="N381" s="600">
        <v>0</v>
      </c>
      <c r="O381" s="47">
        <f t="shared" si="168"/>
        <v>0</v>
      </c>
      <c r="P381" s="1526"/>
    </row>
    <row r="382" spans="1:16" s="38" customFormat="1" ht="26.25" customHeight="1">
      <c r="A382" s="1309" t="s">
        <v>64</v>
      </c>
      <c r="B382" s="1453" t="s">
        <v>249</v>
      </c>
      <c r="C382" s="1455" t="s">
        <v>236</v>
      </c>
      <c r="D382" s="1457" t="s">
        <v>19</v>
      </c>
      <c r="E382" s="1459" t="s">
        <v>19</v>
      </c>
      <c r="F382" s="1461" t="s">
        <v>19</v>
      </c>
      <c r="G382" s="58" t="s">
        <v>20</v>
      </c>
      <c r="H382" s="543">
        <f>SUM(H383:H385)</f>
        <v>40</v>
      </c>
      <c r="I382" s="529">
        <f>SUM(I383:I385)</f>
        <v>0</v>
      </c>
      <c r="J382" s="68">
        <f>SUM(J383:J385)</f>
        <v>0</v>
      </c>
      <c r="K382" s="530">
        <f>SUM(K383:K385)</f>
        <v>0</v>
      </c>
      <c r="L382" s="529">
        <f>J382/H382*100</f>
        <v>0</v>
      </c>
      <c r="M382" s="576">
        <f t="shared" si="136"/>
        <v>-40</v>
      </c>
      <c r="N382" s="529">
        <f>K382/H382*100</f>
        <v>0</v>
      </c>
      <c r="O382" s="28">
        <f t="shared" si="137"/>
        <v>-40</v>
      </c>
      <c r="P382" s="1450"/>
    </row>
    <row r="383" spans="1:16" s="38" customFormat="1" ht="18.75" customHeight="1">
      <c r="A383" s="1310"/>
      <c r="B383" s="1454"/>
      <c r="C383" s="1456"/>
      <c r="D383" s="1458"/>
      <c r="E383" s="1460"/>
      <c r="F383" s="1462"/>
      <c r="G383" s="927" t="s">
        <v>21</v>
      </c>
      <c r="H383" s="545">
        <f>H387</f>
        <v>40</v>
      </c>
      <c r="I383" s="427">
        <f>I387</f>
        <v>0</v>
      </c>
      <c r="J383" s="428">
        <f>J387</f>
        <v>0</v>
      </c>
      <c r="K383" s="429">
        <f>K387</f>
        <v>0</v>
      </c>
      <c r="L383" s="427">
        <f>J383/H383*100</f>
        <v>0</v>
      </c>
      <c r="M383" s="577">
        <f t="shared" ref="M383:M401" si="171">J383-H383</f>
        <v>-40</v>
      </c>
      <c r="N383" s="427">
        <f>K383/H383*100</f>
        <v>0</v>
      </c>
      <c r="O383" s="29">
        <f t="shared" ref="O383:O401" si="172">K383-H383</f>
        <v>-40</v>
      </c>
      <c r="P383" s="1451"/>
    </row>
    <row r="384" spans="1:16" s="38" customFormat="1" ht="18.75" customHeight="1">
      <c r="A384" s="1310"/>
      <c r="B384" s="1454"/>
      <c r="C384" s="1456"/>
      <c r="D384" s="1458"/>
      <c r="E384" s="1460"/>
      <c r="F384" s="1462"/>
      <c r="G384" s="927" t="s">
        <v>22</v>
      </c>
      <c r="H384" s="547">
        <f t="shared" ref="H384:K385" si="173">H388</f>
        <v>0</v>
      </c>
      <c r="I384" s="430">
        <f t="shared" si="173"/>
        <v>0</v>
      </c>
      <c r="J384" s="548">
        <f t="shared" si="173"/>
        <v>0</v>
      </c>
      <c r="K384" s="429">
        <f t="shared" si="173"/>
        <v>0</v>
      </c>
      <c r="L384" s="549">
        <v>0</v>
      </c>
      <c r="M384" s="429">
        <f t="shared" si="171"/>
        <v>0</v>
      </c>
      <c r="N384" s="427">
        <v>0</v>
      </c>
      <c r="O384" s="44">
        <f t="shared" si="172"/>
        <v>0</v>
      </c>
      <c r="P384" s="1451"/>
    </row>
    <row r="385" spans="1:16" s="38" customFormat="1" ht="18.75" customHeight="1">
      <c r="A385" s="1310"/>
      <c r="B385" s="1454"/>
      <c r="C385" s="1456"/>
      <c r="D385" s="1458"/>
      <c r="E385" s="1460"/>
      <c r="F385" s="1462"/>
      <c r="G385" s="927" t="s">
        <v>23</v>
      </c>
      <c r="H385" s="547">
        <f t="shared" si="173"/>
        <v>0</v>
      </c>
      <c r="I385" s="430">
        <f t="shared" si="173"/>
        <v>0</v>
      </c>
      <c r="J385" s="548">
        <f t="shared" si="173"/>
        <v>0</v>
      </c>
      <c r="K385" s="429">
        <f t="shared" si="173"/>
        <v>0</v>
      </c>
      <c r="L385" s="549">
        <v>0</v>
      </c>
      <c r="M385" s="429">
        <f t="shared" si="171"/>
        <v>0</v>
      </c>
      <c r="N385" s="427">
        <v>0</v>
      </c>
      <c r="O385" s="44">
        <f t="shared" si="172"/>
        <v>0</v>
      </c>
      <c r="P385" s="1451"/>
    </row>
    <row r="386" spans="1:16" s="38" customFormat="1" ht="43.5" customHeight="1">
      <c r="A386" s="1266" t="s">
        <v>66</v>
      </c>
      <c r="B386" s="1329" t="s">
        <v>668</v>
      </c>
      <c r="C386" s="1464" t="s">
        <v>19</v>
      </c>
      <c r="D386" s="1410" t="s">
        <v>19</v>
      </c>
      <c r="E386" s="1505" t="s">
        <v>19</v>
      </c>
      <c r="F386" s="1366" t="s">
        <v>19</v>
      </c>
      <c r="G386" s="61" t="s">
        <v>20</v>
      </c>
      <c r="H386" s="561">
        <f>SUM(H387:H389)</f>
        <v>40</v>
      </c>
      <c r="I386" s="458">
        <f>SUM(I387:I389)</f>
        <v>0</v>
      </c>
      <c r="J386" s="534">
        <f>SUM(J387:J389)</f>
        <v>0</v>
      </c>
      <c r="K386" s="563">
        <f>SUM(K387:K389)</f>
        <v>0</v>
      </c>
      <c r="L386" s="296">
        <f>J386/H386*100</f>
        <v>0</v>
      </c>
      <c r="M386" s="578">
        <f t="shared" si="171"/>
        <v>-40</v>
      </c>
      <c r="N386" s="296">
        <f>K386/H386*100</f>
        <v>0</v>
      </c>
      <c r="O386" s="42">
        <f t="shared" si="172"/>
        <v>-40</v>
      </c>
      <c r="P386" s="1202"/>
    </row>
    <row r="387" spans="1:16" s="38" customFormat="1" ht="24.75" customHeight="1">
      <c r="A387" s="1249"/>
      <c r="B387" s="1424"/>
      <c r="C387" s="1464"/>
      <c r="D387" s="1479"/>
      <c r="E387" s="1341"/>
      <c r="F387" s="1251"/>
      <c r="G387" s="926" t="s">
        <v>21</v>
      </c>
      <c r="H387" s="551">
        <f>H391</f>
        <v>40</v>
      </c>
      <c r="I387" s="267">
        <f>I391</f>
        <v>0</v>
      </c>
      <c r="J387" s="67">
        <f>J391</f>
        <v>0</v>
      </c>
      <c r="K387" s="19">
        <f>K391</f>
        <v>0</v>
      </c>
      <c r="L387" s="268">
        <f>J387/H387*100</f>
        <v>0</v>
      </c>
      <c r="M387" s="565">
        <f t="shared" si="171"/>
        <v>-40</v>
      </c>
      <c r="N387" s="268">
        <f>K387/H387*100</f>
        <v>0</v>
      </c>
      <c r="O387" s="36">
        <f t="shared" si="172"/>
        <v>-40</v>
      </c>
      <c r="P387" s="1387"/>
    </row>
    <row r="388" spans="1:16" s="38" customFormat="1" ht="24.75" customHeight="1">
      <c r="A388" s="1249"/>
      <c r="B388" s="1424"/>
      <c r="C388" s="1464"/>
      <c r="D388" s="1479"/>
      <c r="E388" s="1341"/>
      <c r="F388" s="1251"/>
      <c r="G388" s="926" t="s">
        <v>22</v>
      </c>
      <c r="H388" s="553">
        <f t="shared" ref="H388:K389" si="174">H392</f>
        <v>0</v>
      </c>
      <c r="I388" s="267">
        <f t="shared" si="174"/>
        <v>0</v>
      </c>
      <c r="J388" s="67">
        <f t="shared" si="174"/>
        <v>0</v>
      </c>
      <c r="K388" s="19">
        <f t="shared" si="174"/>
        <v>0</v>
      </c>
      <c r="L388" s="268">
        <v>0</v>
      </c>
      <c r="M388" s="104">
        <f t="shared" si="171"/>
        <v>0</v>
      </c>
      <c r="N388" s="268">
        <v>0</v>
      </c>
      <c r="O388" s="46">
        <f t="shared" si="172"/>
        <v>0</v>
      </c>
      <c r="P388" s="1387"/>
    </row>
    <row r="389" spans="1:16" s="38" customFormat="1" ht="24.75" customHeight="1">
      <c r="A389" s="1249"/>
      <c r="B389" s="1424"/>
      <c r="C389" s="1464"/>
      <c r="D389" s="1479"/>
      <c r="E389" s="1341"/>
      <c r="F389" s="1251"/>
      <c r="G389" s="926" t="s">
        <v>23</v>
      </c>
      <c r="H389" s="553">
        <f t="shared" si="174"/>
        <v>0</v>
      </c>
      <c r="I389" s="267">
        <f t="shared" si="174"/>
        <v>0</v>
      </c>
      <c r="J389" s="67">
        <f t="shared" si="174"/>
        <v>0</v>
      </c>
      <c r="K389" s="19">
        <f t="shared" si="174"/>
        <v>0</v>
      </c>
      <c r="L389" s="268"/>
      <c r="M389" s="104">
        <f t="shared" si="171"/>
        <v>0</v>
      </c>
      <c r="N389" s="268">
        <v>0</v>
      </c>
      <c r="O389" s="46">
        <f t="shared" si="172"/>
        <v>0</v>
      </c>
      <c r="P389" s="1387"/>
    </row>
    <row r="390" spans="1:16" s="38" customFormat="1" ht="24.75" customHeight="1">
      <c r="A390" s="1354" t="s">
        <v>67</v>
      </c>
      <c r="B390" s="1229" t="s">
        <v>669</v>
      </c>
      <c r="C390" s="1302" t="s">
        <v>19</v>
      </c>
      <c r="D390" s="1448" t="s">
        <v>19</v>
      </c>
      <c r="E390" s="1334" t="s">
        <v>19</v>
      </c>
      <c r="F390" s="1230" t="s">
        <v>19</v>
      </c>
      <c r="G390" s="59" t="s">
        <v>20</v>
      </c>
      <c r="H390" s="561">
        <f>SUM(H391:H393)</f>
        <v>40</v>
      </c>
      <c r="I390" s="458">
        <f>SUM(I391:I393)</f>
        <v>0</v>
      </c>
      <c r="J390" s="534">
        <f>SUM(J391:J393)</f>
        <v>0</v>
      </c>
      <c r="K390" s="563">
        <f>SUM(K391:K393)</f>
        <v>0</v>
      </c>
      <c r="L390" s="296">
        <f>J390/H390*100</f>
        <v>0</v>
      </c>
      <c r="M390" s="578">
        <f t="shared" si="171"/>
        <v>-40</v>
      </c>
      <c r="N390" s="296">
        <f>K390/H390*100</f>
        <v>0</v>
      </c>
      <c r="O390" s="42">
        <f t="shared" si="172"/>
        <v>-40</v>
      </c>
      <c r="P390" s="1387"/>
    </row>
    <row r="391" spans="1:16" s="38" customFormat="1" ht="19.5" customHeight="1">
      <c r="A391" s="1354"/>
      <c r="B391" s="1229"/>
      <c r="C391" s="1201"/>
      <c r="D391" s="1448"/>
      <c r="E391" s="1334"/>
      <c r="F391" s="1230"/>
      <c r="G391" s="926" t="s">
        <v>21</v>
      </c>
      <c r="H391" s="551">
        <f>H395+H399+H403</f>
        <v>40</v>
      </c>
      <c r="I391" s="267">
        <f t="shared" ref="I391:K391" si="175">I395+I399+I403</f>
        <v>0</v>
      </c>
      <c r="J391" s="67">
        <f t="shared" si="175"/>
        <v>0</v>
      </c>
      <c r="K391" s="19">
        <f t="shared" si="175"/>
        <v>0</v>
      </c>
      <c r="L391" s="268">
        <f>J391/H391*100</f>
        <v>0</v>
      </c>
      <c r="M391" s="565">
        <f t="shared" si="171"/>
        <v>-40</v>
      </c>
      <c r="N391" s="268">
        <f>K391/H391*100</f>
        <v>0</v>
      </c>
      <c r="O391" s="36">
        <f t="shared" si="172"/>
        <v>-40</v>
      </c>
      <c r="P391" s="1387"/>
    </row>
    <row r="392" spans="1:16" s="38" customFormat="1" ht="19.5" customHeight="1">
      <c r="A392" s="1354"/>
      <c r="B392" s="1229"/>
      <c r="C392" s="1201"/>
      <c r="D392" s="1448"/>
      <c r="E392" s="1334"/>
      <c r="F392" s="1230"/>
      <c r="G392" s="926" t="s">
        <v>22</v>
      </c>
      <c r="H392" s="553">
        <f t="shared" ref="H392:K393" si="176">H396+H400+H404</f>
        <v>0</v>
      </c>
      <c r="I392" s="436">
        <f t="shared" si="176"/>
        <v>0</v>
      </c>
      <c r="J392" s="554">
        <f t="shared" si="176"/>
        <v>0</v>
      </c>
      <c r="K392" s="462">
        <f t="shared" si="176"/>
        <v>0</v>
      </c>
      <c r="L392" s="555">
        <v>0</v>
      </c>
      <c r="M392" s="591">
        <f t="shared" si="171"/>
        <v>0</v>
      </c>
      <c r="N392" s="592">
        <v>0</v>
      </c>
      <c r="O392" s="46">
        <f t="shared" si="172"/>
        <v>0</v>
      </c>
      <c r="P392" s="1387"/>
    </row>
    <row r="393" spans="1:16" s="38" customFormat="1" ht="19.5" customHeight="1">
      <c r="A393" s="1354"/>
      <c r="B393" s="1229"/>
      <c r="C393" s="1202"/>
      <c r="D393" s="1448"/>
      <c r="E393" s="1334"/>
      <c r="F393" s="1230"/>
      <c r="G393" s="926" t="s">
        <v>23</v>
      </c>
      <c r="H393" s="553">
        <f t="shared" si="176"/>
        <v>0</v>
      </c>
      <c r="I393" s="436">
        <f t="shared" si="176"/>
        <v>0</v>
      </c>
      <c r="J393" s="554">
        <f t="shared" si="176"/>
        <v>0</v>
      </c>
      <c r="K393" s="462">
        <f t="shared" si="176"/>
        <v>0</v>
      </c>
      <c r="L393" s="555">
        <v>0</v>
      </c>
      <c r="M393" s="591">
        <f t="shared" si="171"/>
        <v>0</v>
      </c>
      <c r="N393" s="592">
        <v>0</v>
      </c>
      <c r="O393" s="46">
        <f t="shared" si="172"/>
        <v>0</v>
      </c>
      <c r="P393" s="1387"/>
    </row>
    <row r="394" spans="1:16" s="38" customFormat="1" ht="21" customHeight="1">
      <c r="A394" s="1354" t="s">
        <v>68</v>
      </c>
      <c r="B394" s="1229" t="s">
        <v>670</v>
      </c>
      <c r="C394" s="1434" t="s">
        <v>631</v>
      </c>
      <c r="D394" s="1183">
        <v>44105</v>
      </c>
      <c r="E394" s="1186">
        <v>44196</v>
      </c>
      <c r="F394" s="1261" t="s">
        <v>1525</v>
      </c>
      <c r="G394" s="59" t="s">
        <v>20</v>
      </c>
      <c r="H394" s="367">
        <f>SUM(H395:H397)</f>
        <v>15</v>
      </c>
      <c r="I394" s="458">
        <f>SUM(I395:I397)</f>
        <v>0</v>
      </c>
      <c r="J394" s="534">
        <f>SUM(J395:J397)</f>
        <v>0</v>
      </c>
      <c r="K394" s="459">
        <f>SUM(K395:K397)</f>
        <v>0</v>
      </c>
      <c r="L394" s="296">
        <f>J394/H394*100</f>
        <v>0</v>
      </c>
      <c r="M394" s="578">
        <f t="shared" si="171"/>
        <v>-15</v>
      </c>
      <c r="N394" s="296">
        <f>K394/H394*100</f>
        <v>0</v>
      </c>
      <c r="O394" s="578">
        <f t="shared" si="172"/>
        <v>-15</v>
      </c>
      <c r="P394" s="1430"/>
    </row>
    <row r="395" spans="1:16" s="38" customFormat="1" ht="18.75" customHeight="1">
      <c r="A395" s="1354"/>
      <c r="B395" s="1229"/>
      <c r="C395" s="1434"/>
      <c r="D395" s="1184"/>
      <c r="E395" s="1187"/>
      <c r="F395" s="1261"/>
      <c r="G395" s="926" t="s">
        <v>21</v>
      </c>
      <c r="H395" s="559">
        <v>15</v>
      </c>
      <c r="I395" s="328">
        <v>0</v>
      </c>
      <c r="J395" s="329">
        <v>0</v>
      </c>
      <c r="K395" s="330">
        <v>0</v>
      </c>
      <c r="L395" s="268">
        <f>J395/H395*100</f>
        <v>0</v>
      </c>
      <c r="M395" s="565">
        <f t="shared" si="171"/>
        <v>-15</v>
      </c>
      <c r="N395" s="268">
        <f>K395/H395*100</f>
        <v>0</v>
      </c>
      <c r="O395" s="565">
        <f t="shared" si="172"/>
        <v>-15</v>
      </c>
      <c r="P395" s="1430"/>
    </row>
    <row r="396" spans="1:16" s="38" customFormat="1" ht="18.75" customHeight="1">
      <c r="A396" s="1354"/>
      <c r="B396" s="1229"/>
      <c r="C396" s="1434"/>
      <c r="D396" s="1184"/>
      <c r="E396" s="1187"/>
      <c r="F396" s="1261"/>
      <c r="G396" s="926" t="s">
        <v>22</v>
      </c>
      <c r="H396" s="553">
        <v>0</v>
      </c>
      <c r="I396" s="436">
        <v>0</v>
      </c>
      <c r="J396" s="554">
        <v>0</v>
      </c>
      <c r="K396" s="462">
        <v>0</v>
      </c>
      <c r="L396" s="555">
        <v>0</v>
      </c>
      <c r="M396" s="591">
        <f t="shared" si="171"/>
        <v>0</v>
      </c>
      <c r="N396" s="592">
        <v>0</v>
      </c>
      <c r="O396" s="46">
        <f t="shared" si="172"/>
        <v>0</v>
      </c>
      <c r="P396" s="1430"/>
    </row>
    <row r="397" spans="1:16" s="38" customFormat="1" ht="18.75" customHeight="1">
      <c r="A397" s="1354"/>
      <c r="B397" s="1229"/>
      <c r="C397" s="1434"/>
      <c r="D397" s="1185"/>
      <c r="E397" s="1188"/>
      <c r="F397" s="1261"/>
      <c r="G397" s="926" t="s">
        <v>23</v>
      </c>
      <c r="H397" s="553">
        <v>0</v>
      </c>
      <c r="I397" s="436">
        <v>0</v>
      </c>
      <c r="J397" s="554">
        <v>0</v>
      </c>
      <c r="K397" s="462">
        <v>0</v>
      </c>
      <c r="L397" s="555">
        <v>0</v>
      </c>
      <c r="M397" s="591">
        <f t="shared" si="171"/>
        <v>0</v>
      </c>
      <c r="N397" s="592">
        <v>0</v>
      </c>
      <c r="O397" s="46">
        <f t="shared" si="172"/>
        <v>0</v>
      </c>
      <c r="P397" s="1430"/>
    </row>
    <row r="398" spans="1:16" s="38" customFormat="1" ht="24.75" customHeight="1">
      <c r="A398" s="1354" t="s">
        <v>250</v>
      </c>
      <c r="B398" s="1229" t="s">
        <v>251</v>
      </c>
      <c r="C398" s="1434" t="s">
        <v>631</v>
      </c>
      <c r="D398" s="1183">
        <v>44105</v>
      </c>
      <c r="E398" s="1186">
        <v>44196</v>
      </c>
      <c r="F398" s="1507" t="s">
        <v>1525</v>
      </c>
      <c r="G398" s="59" t="s">
        <v>20</v>
      </c>
      <c r="H398" s="367">
        <f>SUM(H399:H401)</f>
        <v>20</v>
      </c>
      <c r="I398" s="458">
        <f>SUM(I399:I401)</f>
        <v>0</v>
      </c>
      <c r="J398" s="534">
        <f>SUM(J399:J401)</f>
        <v>0</v>
      </c>
      <c r="K398" s="459">
        <f>SUM(K399:K401)</f>
        <v>0</v>
      </c>
      <c r="L398" s="296">
        <f>J398/H398*100</f>
        <v>0</v>
      </c>
      <c r="M398" s="578">
        <f t="shared" si="171"/>
        <v>-20</v>
      </c>
      <c r="N398" s="296">
        <f>K398/H398*100</f>
        <v>0</v>
      </c>
      <c r="O398" s="42">
        <f t="shared" si="172"/>
        <v>-20</v>
      </c>
      <c r="P398" s="1430"/>
    </row>
    <row r="399" spans="1:16" s="38" customFormat="1" ht="19.5" customHeight="1">
      <c r="A399" s="1354"/>
      <c r="B399" s="1229"/>
      <c r="C399" s="1434"/>
      <c r="D399" s="1184"/>
      <c r="E399" s="1187"/>
      <c r="F399" s="1507"/>
      <c r="G399" s="926" t="s">
        <v>21</v>
      </c>
      <c r="H399" s="559">
        <v>20</v>
      </c>
      <c r="I399" s="328">
        <v>0</v>
      </c>
      <c r="J399" s="329">
        <v>0</v>
      </c>
      <c r="K399" s="330">
        <v>0</v>
      </c>
      <c r="L399" s="268">
        <f>J399/H399*100</f>
        <v>0</v>
      </c>
      <c r="M399" s="565">
        <f t="shared" si="171"/>
        <v>-20</v>
      </c>
      <c r="N399" s="268">
        <f>K399/H399*100</f>
        <v>0</v>
      </c>
      <c r="O399" s="36">
        <f t="shared" si="172"/>
        <v>-20</v>
      </c>
      <c r="P399" s="1430"/>
    </row>
    <row r="400" spans="1:16" s="38" customFormat="1" ht="19.5" customHeight="1">
      <c r="A400" s="1354"/>
      <c r="B400" s="1229"/>
      <c r="C400" s="1434"/>
      <c r="D400" s="1184"/>
      <c r="E400" s="1187"/>
      <c r="F400" s="1507"/>
      <c r="G400" s="926" t="s">
        <v>22</v>
      </c>
      <c r="H400" s="553">
        <v>0</v>
      </c>
      <c r="I400" s="436">
        <v>0</v>
      </c>
      <c r="J400" s="554">
        <v>0</v>
      </c>
      <c r="K400" s="462">
        <v>0</v>
      </c>
      <c r="L400" s="555">
        <v>0</v>
      </c>
      <c r="M400" s="591">
        <f t="shared" si="171"/>
        <v>0</v>
      </c>
      <c r="N400" s="592">
        <v>0</v>
      </c>
      <c r="O400" s="46">
        <f t="shared" si="172"/>
        <v>0</v>
      </c>
      <c r="P400" s="1430"/>
    </row>
    <row r="401" spans="1:16" s="38" customFormat="1" ht="19.5" customHeight="1">
      <c r="A401" s="1354"/>
      <c r="B401" s="1229"/>
      <c r="C401" s="1434"/>
      <c r="D401" s="1185"/>
      <c r="E401" s="1188"/>
      <c r="F401" s="1507"/>
      <c r="G401" s="926" t="s">
        <v>23</v>
      </c>
      <c r="H401" s="553">
        <v>0</v>
      </c>
      <c r="I401" s="436">
        <v>0</v>
      </c>
      <c r="J401" s="554">
        <v>0</v>
      </c>
      <c r="K401" s="462">
        <v>0</v>
      </c>
      <c r="L401" s="555">
        <v>0</v>
      </c>
      <c r="M401" s="591">
        <f t="shared" si="171"/>
        <v>0</v>
      </c>
      <c r="N401" s="592">
        <v>0</v>
      </c>
      <c r="O401" s="46">
        <f t="shared" si="172"/>
        <v>0</v>
      </c>
      <c r="P401" s="1430"/>
    </row>
    <row r="402" spans="1:16" s="38" customFormat="1" ht="18.75" customHeight="1">
      <c r="A402" s="1196" t="s">
        <v>334</v>
      </c>
      <c r="B402" s="1198" t="s">
        <v>831</v>
      </c>
      <c r="C402" s="1434" t="s">
        <v>631</v>
      </c>
      <c r="D402" s="1183">
        <v>44105</v>
      </c>
      <c r="E402" s="1186">
        <v>44196</v>
      </c>
      <c r="F402" s="1507" t="s">
        <v>1525</v>
      </c>
      <c r="G402" s="59" t="s">
        <v>20</v>
      </c>
      <c r="H402" s="561">
        <f>SUM(H403:H405)</f>
        <v>5</v>
      </c>
      <c r="I402" s="458">
        <f>SUM(I403:I405)</f>
        <v>0</v>
      </c>
      <c r="J402" s="534">
        <f>SUM(J403:J405)</f>
        <v>0</v>
      </c>
      <c r="K402" s="563">
        <f>SUM(K403:K405)</f>
        <v>0</v>
      </c>
      <c r="L402" s="564">
        <f>J402/H402*100</f>
        <v>0</v>
      </c>
      <c r="M402" s="578">
        <f t="shared" ref="M402:M405" si="177">J402-H402</f>
        <v>-5</v>
      </c>
      <c r="N402" s="564">
        <f>K402/H402*100</f>
        <v>0</v>
      </c>
      <c r="O402" s="42">
        <f t="shared" ref="O402:O405" si="178">K402-H402</f>
        <v>-5</v>
      </c>
      <c r="P402" s="1519"/>
    </row>
    <row r="403" spans="1:16" ht="18" customHeight="1">
      <c r="A403" s="1354"/>
      <c r="B403" s="1229"/>
      <c r="C403" s="1434"/>
      <c r="D403" s="1184"/>
      <c r="E403" s="1187"/>
      <c r="F403" s="1507"/>
      <c r="G403" s="926" t="s">
        <v>21</v>
      </c>
      <c r="H403" s="559">
        <v>5</v>
      </c>
      <c r="I403" s="328">
        <v>0</v>
      </c>
      <c r="J403" s="329">
        <v>0</v>
      </c>
      <c r="K403" s="330">
        <v>0</v>
      </c>
      <c r="L403" s="268">
        <f>J403/H403*100</f>
        <v>0</v>
      </c>
      <c r="M403" s="565">
        <f t="shared" si="177"/>
        <v>-5</v>
      </c>
      <c r="N403" s="268">
        <f>K403/H403*100</f>
        <v>0</v>
      </c>
      <c r="O403" s="36">
        <f t="shared" si="178"/>
        <v>-5</v>
      </c>
      <c r="P403" s="1520"/>
    </row>
    <row r="404" spans="1:16" ht="18" customHeight="1">
      <c r="A404" s="1354"/>
      <c r="B404" s="1229"/>
      <c r="C404" s="1434"/>
      <c r="D404" s="1184"/>
      <c r="E404" s="1187"/>
      <c r="F404" s="1507"/>
      <c r="G404" s="926" t="s">
        <v>22</v>
      </c>
      <c r="H404" s="553">
        <v>0</v>
      </c>
      <c r="I404" s="436">
        <v>0</v>
      </c>
      <c r="J404" s="554">
        <v>0</v>
      </c>
      <c r="K404" s="462">
        <v>0</v>
      </c>
      <c r="L404" s="555">
        <v>0</v>
      </c>
      <c r="M404" s="591">
        <f t="shared" si="177"/>
        <v>0</v>
      </c>
      <c r="N404" s="592">
        <v>0</v>
      </c>
      <c r="O404" s="46">
        <f t="shared" si="178"/>
        <v>0</v>
      </c>
      <c r="P404" s="1520"/>
    </row>
    <row r="405" spans="1:16" ht="18" customHeight="1" thickBot="1">
      <c r="A405" s="1370"/>
      <c r="B405" s="1371"/>
      <c r="C405" s="1508"/>
      <c r="D405" s="1373"/>
      <c r="E405" s="1374"/>
      <c r="F405" s="1518"/>
      <c r="G405" s="928" t="s">
        <v>23</v>
      </c>
      <c r="H405" s="595">
        <v>0</v>
      </c>
      <c r="I405" s="596">
        <v>0</v>
      </c>
      <c r="J405" s="597">
        <v>0</v>
      </c>
      <c r="K405" s="598">
        <v>0</v>
      </c>
      <c r="L405" s="560">
        <v>0</v>
      </c>
      <c r="M405" s="599">
        <f t="shared" si="177"/>
        <v>0</v>
      </c>
      <c r="N405" s="600">
        <v>0</v>
      </c>
      <c r="O405" s="47">
        <f t="shared" si="178"/>
        <v>0</v>
      </c>
      <c r="P405" s="1521"/>
    </row>
  </sheetData>
  <mergeCells count="703">
    <mergeCell ref="A402:A405"/>
    <mergeCell ref="B402:B405"/>
    <mergeCell ref="C402:C405"/>
    <mergeCell ref="D402:D405"/>
    <mergeCell ref="E402:E405"/>
    <mergeCell ref="F402:F405"/>
    <mergeCell ref="P402:P405"/>
    <mergeCell ref="A374:A377"/>
    <mergeCell ref="B374:B377"/>
    <mergeCell ref="C374:C377"/>
    <mergeCell ref="D374:D377"/>
    <mergeCell ref="E374:E377"/>
    <mergeCell ref="F374:F377"/>
    <mergeCell ref="P374:P377"/>
    <mergeCell ref="A378:A381"/>
    <mergeCell ref="B378:B381"/>
    <mergeCell ref="C378:C381"/>
    <mergeCell ref="D378:D381"/>
    <mergeCell ref="E378:E381"/>
    <mergeCell ref="F378:F381"/>
    <mergeCell ref="P378:P381"/>
    <mergeCell ref="A398:A401"/>
    <mergeCell ref="B398:B401"/>
    <mergeCell ref="A306:A309"/>
    <mergeCell ref="B306:B309"/>
    <mergeCell ref="C306:C309"/>
    <mergeCell ref="D306:D309"/>
    <mergeCell ref="E306:E309"/>
    <mergeCell ref="F306:F309"/>
    <mergeCell ref="P306:P309"/>
    <mergeCell ref="A281:A284"/>
    <mergeCell ref="B281:B284"/>
    <mergeCell ref="A298:A301"/>
    <mergeCell ref="B298:B301"/>
    <mergeCell ref="C298:C301"/>
    <mergeCell ref="D298:D301"/>
    <mergeCell ref="E298:E301"/>
    <mergeCell ref="F298:F301"/>
    <mergeCell ref="A285:A288"/>
    <mergeCell ref="B285:B288"/>
    <mergeCell ref="C285:C288"/>
    <mergeCell ref="D285:D288"/>
    <mergeCell ref="E285:E288"/>
    <mergeCell ref="F285:F288"/>
    <mergeCell ref="P285:P288"/>
    <mergeCell ref="B289:B292"/>
    <mergeCell ref="B293:F293"/>
    <mergeCell ref="D310:D313"/>
    <mergeCell ref="E310:E313"/>
    <mergeCell ref="F310:F313"/>
    <mergeCell ref="P310:P313"/>
    <mergeCell ref="A322:A325"/>
    <mergeCell ref="B322:B325"/>
    <mergeCell ref="C322:C325"/>
    <mergeCell ref="D322:D325"/>
    <mergeCell ref="E322:E325"/>
    <mergeCell ref="F322:F325"/>
    <mergeCell ref="P322:P325"/>
    <mergeCell ref="A314:A317"/>
    <mergeCell ref="B314:B317"/>
    <mergeCell ref="C314:C317"/>
    <mergeCell ref="D314:D317"/>
    <mergeCell ref="E314:E317"/>
    <mergeCell ref="F314:F317"/>
    <mergeCell ref="P314:P317"/>
    <mergeCell ref="A318:A321"/>
    <mergeCell ref="B318:B321"/>
    <mergeCell ref="C318:C321"/>
    <mergeCell ref="D318:D321"/>
    <mergeCell ref="E318:E321"/>
    <mergeCell ref="F318:F321"/>
    <mergeCell ref="B264:B267"/>
    <mergeCell ref="C264:C267"/>
    <mergeCell ref="D264:D267"/>
    <mergeCell ref="E264:E267"/>
    <mergeCell ref="F264:F267"/>
    <mergeCell ref="P264:P267"/>
    <mergeCell ref="B255:B258"/>
    <mergeCell ref="E255:E258"/>
    <mergeCell ref="F255:F258"/>
    <mergeCell ref="P255:P258"/>
    <mergeCell ref="B259:F259"/>
    <mergeCell ref="G259:K259"/>
    <mergeCell ref="L259:P259"/>
    <mergeCell ref="A268:A280"/>
    <mergeCell ref="A239:A242"/>
    <mergeCell ref="B239:B242"/>
    <mergeCell ref="C239:C242"/>
    <mergeCell ref="D239:D242"/>
    <mergeCell ref="E239:E242"/>
    <mergeCell ref="F239:F242"/>
    <mergeCell ref="P239:P242"/>
    <mergeCell ref="A243:A246"/>
    <mergeCell ref="B243:B246"/>
    <mergeCell ref="C243:C246"/>
    <mergeCell ref="D243:D246"/>
    <mergeCell ref="E243:E246"/>
    <mergeCell ref="F243:F246"/>
    <mergeCell ref="P243:P246"/>
    <mergeCell ref="B273:B276"/>
    <mergeCell ref="C273:C276"/>
    <mergeCell ref="D273:D276"/>
    <mergeCell ref="E273:E276"/>
    <mergeCell ref="F273:F276"/>
    <mergeCell ref="P273:P276"/>
    <mergeCell ref="B268:B271"/>
    <mergeCell ref="A255:A267"/>
    <mergeCell ref="B260:B263"/>
    <mergeCell ref="A231:A234"/>
    <mergeCell ref="B231:B234"/>
    <mergeCell ref="C231:C234"/>
    <mergeCell ref="D231:D234"/>
    <mergeCell ref="E231:E234"/>
    <mergeCell ref="F231:F234"/>
    <mergeCell ref="P231:P234"/>
    <mergeCell ref="A235:A238"/>
    <mergeCell ref="B235:B238"/>
    <mergeCell ref="C235:C238"/>
    <mergeCell ref="D235:D238"/>
    <mergeCell ref="E235:E238"/>
    <mergeCell ref="F235:F238"/>
    <mergeCell ref="P235:P238"/>
    <mergeCell ref="A223:A226"/>
    <mergeCell ref="B223:B226"/>
    <mergeCell ref="C223:C226"/>
    <mergeCell ref="D223:D226"/>
    <mergeCell ref="E223:E226"/>
    <mergeCell ref="F223:F226"/>
    <mergeCell ref="P223:P226"/>
    <mergeCell ref="A227:A230"/>
    <mergeCell ref="B227:B230"/>
    <mergeCell ref="C227:C230"/>
    <mergeCell ref="D227:D230"/>
    <mergeCell ref="E227:E230"/>
    <mergeCell ref="F227:F230"/>
    <mergeCell ref="P227:P230"/>
    <mergeCell ref="F100:F103"/>
    <mergeCell ref="A219:A222"/>
    <mergeCell ref="B219:B222"/>
    <mergeCell ref="C219:C222"/>
    <mergeCell ref="D219:D222"/>
    <mergeCell ref="E219:E222"/>
    <mergeCell ref="F219:F222"/>
    <mergeCell ref="P219:P222"/>
    <mergeCell ref="A211:A214"/>
    <mergeCell ref="B211:B214"/>
    <mergeCell ref="C211:C214"/>
    <mergeCell ref="D211:D214"/>
    <mergeCell ref="E211:E214"/>
    <mergeCell ref="F211:F214"/>
    <mergeCell ref="P211:P214"/>
    <mergeCell ref="D215:D218"/>
    <mergeCell ref="P215:P218"/>
    <mergeCell ref="P120:P123"/>
    <mergeCell ref="P38:P41"/>
    <mergeCell ref="B25:B28"/>
    <mergeCell ref="C51:C54"/>
    <mergeCell ref="D51:D54"/>
    <mergeCell ref="E51:E54"/>
    <mergeCell ref="G174:K174"/>
    <mergeCell ref="L174:P174"/>
    <mergeCell ref="A170:A178"/>
    <mergeCell ref="B175:B178"/>
    <mergeCell ref="C175:C178"/>
    <mergeCell ref="D175:D178"/>
    <mergeCell ref="E175:E178"/>
    <mergeCell ref="F175:F178"/>
    <mergeCell ref="P175:P178"/>
    <mergeCell ref="G145:K145"/>
    <mergeCell ref="L145:P145"/>
    <mergeCell ref="B136:F136"/>
    <mergeCell ref="G136:K136"/>
    <mergeCell ref="L136:P136"/>
    <mergeCell ref="B137:B140"/>
    <mergeCell ref="C137:C140"/>
    <mergeCell ref="D137:D140"/>
    <mergeCell ref="E137:E140"/>
    <mergeCell ref="F137:F140"/>
    <mergeCell ref="E100:E103"/>
    <mergeCell ref="B145:F145"/>
    <mergeCell ref="L63:P63"/>
    <mergeCell ref="B29:F29"/>
    <mergeCell ref="G29:K29"/>
    <mergeCell ref="L29:P29"/>
    <mergeCell ref="A25:A41"/>
    <mergeCell ref="B30:B33"/>
    <mergeCell ref="C30:C33"/>
    <mergeCell ref="D30:D33"/>
    <mergeCell ref="E30:E33"/>
    <mergeCell ref="F30:F33"/>
    <mergeCell ref="P30:P33"/>
    <mergeCell ref="B34:B37"/>
    <mergeCell ref="C34:C37"/>
    <mergeCell ref="D34:D37"/>
    <mergeCell ref="E34:E37"/>
    <mergeCell ref="F34:F37"/>
    <mergeCell ref="P34:P37"/>
    <mergeCell ref="B38:B41"/>
    <mergeCell ref="C38:C41"/>
    <mergeCell ref="D38:D41"/>
    <mergeCell ref="E38:E41"/>
    <mergeCell ref="F38:F41"/>
    <mergeCell ref="F199:F202"/>
    <mergeCell ref="P199:P202"/>
    <mergeCell ref="C154:C157"/>
    <mergeCell ref="C150:C153"/>
    <mergeCell ref="D150:D153"/>
    <mergeCell ref="A59:A75"/>
    <mergeCell ref="B64:B67"/>
    <mergeCell ref="C64:C67"/>
    <mergeCell ref="D64:D67"/>
    <mergeCell ref="E64:E67"/>
    <mergeCell ref="F64:F67"/>
    <mergeCell ref="B68:B71"/>
    <mergeCell ref="C68:C71"/>
    <mergeCell ref="D68:D71"/>
    <mergeCell ref="E68:E71"/>
    <mergeCell ref="F68:F71"/>
    <mergeCell ref="B72:B75"/>
    <mergeCell ref="C72:C75"/>
    <mergeCell ref="D72:D75"/>
    <mergeCell ref="E72:E75"/>
    <mergeCell ref="F72:F75"/>
    <mergeCell ref="B63:F63"/>
    <mergeCell ref="A100:A103"/>
    <mergeCell ref="D100:D103"/>
    <mergeCell ref="B158:B161"/>
    <mergeCell ref="C158:C161"/>
    <mergeCell ref="D158:D161"/>
    <mergeCell ref="E158:E161"/>
    <mergeCell ref="F158:F161"/>
    <mergeCell ref="F162:F165"/>
    <mergeCell ref="P191:P194"/>
    <mergeCell ref="B195:B198"/>
    <mergeCell ref="C195:C198"/>
    <mergeCell ref="D195:D198"/>
    <mergeCell ref="E195:E198"/>
    <mergeCell ref="F195:F198"/>
    <mergeCell ref="P195:P198"/>
    <mergeCell ref="P100:P103"/>
    <mergeCell ref="B272:F272"/>
    <mergeCell ref="B174:F174"/>
    <mergeCell ref="B191:B194"/>
    <mergeCell ref="C191:C194"/>
    <mergeCell ref="D191:D194"/>
    <mergeCell ref="E191:E194"/>
    <mergeCell ref="F191:F194"/>
    <mergeCell ref="E124:E127"/>
    <mergeCell ref="F124:F127"/>
    <mergeCell ref="P124:P127"/>
    <mergeCell ref="D154:D157"/>
    <mergeCell ref="E154:E157"/>
    <mergeCell ref="F154:F157"/>
    <mergeCell ref="P154:P157"/>
    <mergeCell ref="B150:B153"/>
    <mergeCell ref="D179:D182"/>
    <mergeCell ref="E179:E182"/>
    <mergeCell ref="F179:F182"/>
    <mergeCell ref="P179:P182"/>
    <mergeCell ref="P187:P190"/>
    <mergeCell ref="P203:P206"/>
    <mergeCell ref="C207:C210"/>
    <mergeCell ref="D207:D210"/>
    <mergeCell ref="B183:B186"/>
    <mergeCell ref="C183:C186"/>
    <mergeCell ref="D183:D186"/>
    <mergeCell ref="E183:E186"/>
    <mergeCell ref="F183:F186"/>
    <mergeCell ref="P183:P186"/>
    <mergeCell ref="E215:E218"/>
    <mergeCell ref="F215:F218"/>
    <mergeCell ref="B277:B280"/>
    <mergeCell ref="C277:C280"/>
    <mergeCell ref="D277:D280"/>
    <mergeCell ref="E277:E280"/>
    <mergeCell ref="F277:F280"/>
    <mergeCell ref="P277:P280"/>
    <mergeCell ref="C255:C258"/>
    <mergeCell ref="D255:D258"/>
    <mergeCell ref="E207:E210"/>
    <mergeCell ref="F207:F210"/>
    <mergeCell ref="P207:P210"/>
    <mergeCell ref="G272:K272"/>
    <mergeCell ref="L272:P272"/>
    <mergeCell ref="C260:C263"/>
    <mergeCell ref="D260:D263"/>
    <mergeCell ref="E260:E263"/>
    <mergeCell ref="B354:B357"/>
    <mergeCell ref="C354:C357"/>
    <mergeCell ref="D354:D357"/>
    <mergeCell ref="E354:E357"/>
    <mergeCell ref="F354:F357"/>
    <mergeCell ref="A342:A345"/>
    <mergeCell ref="B342:B345"/>
    <mergeCell ref="C342:C345"/>
    <mergeCell ref="D342:D345"/>
    <mergeCell ref="E342:E345"/>
    <mergeCell ref="F342:F345"/>
    <mergeCell ref="A350:A353"/>
    <mergeCell ref="B350:B353"/>
    <mergeCell ref="C104:C107"/>
    <mergeCell ref="D104:D107"/>
    <mergeCell ref="E104:E107"/>
    <mergeCell ref="F104:F107"/>
    <mergeCell ref="P104:P107"/>
    <mergeCell ref="C382:C385"/>
    <mergeCell ref="D382:D385"/>
    <mergeCell ref="E382:E385"/>
    <mergeCell ref="F382:F385"/>
    <mergeCell ref="D268:D271"/>
    <mergeCell ref="E268:E271"/>
    <mergeCell ref="F268:F271"/>
    <mergeCell ref="P268:P271"/>
    <mergeCell ref="C281:C284"/>
    <mergeCell ref="D281:D284"/>
    <mergeCell ref="E281:E284"/>
    <mergeCell ref="F281:F284"/>
    <mergeCell ref="P281:P284"/>
    <mergeCell ref="F260:F263"/>
    <mergeCell ref="P260:P263"/>
    <mergeCell ref="C268:C271"/>
    <mergeCell ref="F170:F173"/>
    <mergeCell ref="P170:P173"/>
    <mergeCell ref="P158:P161"/>
    <mergeCell ref="C76:C79"/>
    <mergeCell ref="D76:D79"/>
    <mergeCell ref="E76:E79"/>
    <mergeCell ref="B170:B173"/>
    <mergeCell ref="C170:C173"/>
    <mergeCell ref="D170:D173"/>
    <mergeCell ref="E170:E173"/>
    <mergeCell ref="A150:A153"/>
    <mergeCell ref="A162:A165"/>
    <mergeCell ref="B162:B165"/>
    <mergeCell ref="C162:C165"/>
    <mergeCell ref="D162:D165"/>
    <mergeCell ref="E162:E165"/>
    <mergeCell ref="A154:A157"/>
    <mergeCell ref="B154:B157"/>
    <mergeCell ref="D80:D83"/>
    <mergeCell ref="A158:A161"/>
    <mergeCell ref="A80:A83"/>
    <mergeCell ref="A128:A131"/>
    <mergeCell ref="E150:E153"/>
    <mergeCell ref="A132:A140"/>
    <mergeCell ref="A141:A149"/>
    <mergeCell ref="A104:A107"/>
    <mergeCell ref="B104:B107"/>
    <mergeCell ref="C350:C353"/>
    <mergeCell ref="D350:D353"/>
    <mergeCell ref="E350:E353"/>
    <mergeCell ref="F350:F353"/>
    <mergeCell ref="A346:A349"/>
    <mergeCell ref="B346:B349"/>
    <mergeCell ref="C346:C349"/>
    <mergeCell ref="D346:D349"/>
    <mergeCell ref="E346:E349"/>
    <mergeCell ref="F346:F349"/>
    <mergeCell ref="P398:P401"/>
    <mergeCell ref="A390:A393"/>
    <mergeCell ref="B390:B393"/>
    <mergeCell ref="C390:C393"/>
    <mergeCell ref="D390:D393"/>
    <mergeCell ref="E390:E393"/>
    <mergeCell ref="F390:F393"/>
    <mergeCell ref="P390:P393"/>
    <mergeCell ref="A394:A397"/>
    <mergeCell ref="B394:B397"/>
    <mergeCell ref="C394:C397"/>
    <mergeCell ref="D394:D397"/>
    <mergeCell ref="E394:E397"/>
    <mergeCell ref="F394:F397"/>
    <mergeCell ref="P394:P397"/>
    <mergeCell ref="C398:C401"/>
    <mergeCell ref="D398:D401"/>
    <mergeCell ref="E398:E401"/>
    <mergeCell ref="F398:F401"/>
    <mergeCell ref="P382:P385"/>
    <mergeCell ref="A386:A389"/>
    <mergeCell ref="B386:B389"/>
    <mergeCell ref="C386:C389"/>
    <mergeCell ref="D386:D389"/>
    <mergeCell ref="E386:E389"/>
    <mergeCell ref="F386:F389"/>
    <mergeCell ref="P386:P389"/>
    <mergeCell ref="A366:A369"/>
    <mergeCell ref="B366:B369"/>
    <mergeCell ref="C366:C369"/>
    <mergeCell ref="D366:D369"/>
    <mergeCell ref="E366:E369"/>
    <mergeCell ref="F366:F369"/>
    <mergeCell ref="P366:P369"/>
    <mergeCell ref="A370:A373"/>
    <mergeCell ref="B370:B373"/>
    <mergeCell ref="C370:C373"/>
    <mergeCell ref="D370:D373"/>
    <mergeCell ref="E370:E373"/>
    <mergeCell ref="F370:F373"/>
    <mergeCell ref="P370:P373"/>
    <mergeCell ref="A382:A385"/>
    <mergeCell ref="B382:B385"/>
    <mergeCell ref="Q359:R359"/>
    <mergeCell ref="Q360:R360"/>
    <mergeCell ref="A362:A365"/>
    <mergeCell ref="B362:B365"/>
    <mergeCell ref="C362:C365"/>
    <mergeCell ref="D362:D365"/>
    <mergeCell ref="E362:E365"/>
    <mergeCell ref="F362:F365"/>
    <mergeCell ref="P362:P365"/>
    <mergeCell ref="A358:A361"/>
    <mergeCell ref="B358:B361"/>
    <mergeCell ref="C358:C361"/>
    <mergeCell ref="D358:D361"/>
    <mergeCell ref="E358:E361"/>
    <mergeCell ref="F358:F361"/>
    <mergeCell ref="P358:P361"/>
    <mergeCell ref="P354:P357"/>
    <mergeCell ref="A302:A305"/>
    <mergeCell ref="B302:B305"/>
    <mergeCell ref="C302:C305"/>
    <mergeCell ref="D302:D305"/>
    <mergeCell ref="E302:E305"/>
    <mergeCell ref="F302:F305"/>
    <mergeCell ref="P302:P305"/>
    <mergeCell ref="A338:A341"/>
    <mergeCell ref="B338:B341"/>
    <mergeCell ref="C338:C341"/>
    <mergeCell ref="D338:D341"/>
    <mergeCell ref="E338:E341"/>
    <mergeCell ref="F338:F341"/>
    <mergeCell ref="P338:P341"/>
    <mergeCell ref="A334:A337"/>
    <mergeCell ref="B334:B337"/>
    <mergeCell ref="C334:C337"/>
    <mergeCell ref="D334:D337"/>
    <mergeCell ref="E334:E337"/>
    <mergeCell ref="F334:F337"/>
    <mergeCell ref="A354:A357"/>
    <mergeCell ref="P350:P353"/>
    <mergeCell ref="P334:P337"/>
    <mergeCell ref="A203:A206"/>
    <mergeCell ref="B203:B206"/>
    <mergeCell ref="C203:C206"/>
    <mergeCell ref="D203:D206"/>
    <mergeCell ref="F187:F190"/>
    <mergeCell ref="E203:E206"/>
    <mergeCell ref="F203:F206"/>
    <mergeCell ref="A215:A218"/>
    <mergeCell ref="A187:A190"/>
    <mergeCell ref="B187:B190"/>
    <mergeCell ref="C187:C190"/>
    <mergeCell ref="D187:D190"/>
    <mergeCell ref="E187:E190"/>
    <mergeCell ref="A195:A198"/>
    <mergeCell ref="A199:A202"/>
    <mergeCell ref="A191:A194"/>
    <mergeCell ref="A207:A210"/>
    <mergeCell ref="B207:B210"/>
    <mergeCell ref="B215:B218"/>
    <mergeCell ref="C215:C218"/>
    <mergeCell ref="B199:B202"/>
    <mergeCell ref="C199:C202"/>
    <mergeCell ref="D199:D202"/>
    <mergeCell ref="E199:E202"/>
    <mergeCell ref="C179:C182"/>
    <mergeCell ref="A183:A186"/>
    <mergeCell ref="Q142:S142"/>
    <mergeCell ref="Q60:S60"/>
    <mergeCell ref="A92:A95"/>
    <mergeCell ref="B92:B95"/>
    <mergeCell ref="C92:C95"/>
    <mergeCell ref="D92:D95"/>
    <mergeCell ref="E92:E95"/>
    <mergeCell ref="F92:F95"/>
    <mergeCell ref="P92:P95"/>
    <mergeCell ref="A96:A99"/>
    <mergeCell ref="B96:B99"/>
    <mergeCell ref="C96:C99"/>
    <mergeCell ref="D96:D99"/>
    <mergeCell ref="E96:E99"/>
    <mergeCell ref="F96:F99"/>
    <mergeCell ref="P96:P99"/>
    <mergeCell ref="A124:A127"/>
    <mergeCell ref="B124:B127"/>
    <mergeCell ref="C124:C127"/>
    <mergeCell ref="D124:D127"/>
    <mergeCell ref="A76:A79"/>
    <mergeCell ref="B76:B79"/>
    <mergeCell ref="B42:B45"/>
    <mergeCell ref="C42:C45"/>
    <mergeCell ref="D42:D45"/>
    <mergeCell ref="E42:E45"/>
    <mergeCell ref="F42:F45"/>
    <mergeCell ref="P42:P45"/>
    <mergeCell ref="B59:B62"/>
    <mergeCell ref="C59:C62"/>
    <mergeCell ref="D59:D62"/>
    <mergeCell ref="E59:E62"/>
    <mergeCell ref="F59:F62"/>
    <mergeCell ref="P59:P62"/>
    <mergeCell ref="B46:F46"/>
    <mergeCell ref="L46:P46"/>
    <mergeCell ref="G46:K46"/>
    <mergeCell ref="F51:F54"/>
    <mergeCell ref="P51:P54"/>
    <mergeCell ref="B55:B58"/>
    <mergeCell ref="C55:C58"/>
    <mergeCell ref="D55:D58"/>
    <mergeCell ref="E55:E58"/>
    <mergeCell ref="F55:F58"/>
    <mergeCell ref="P55:P58"/>
    <mergeCell ref="A42:A58"/>
    <mergeCell ref="B47:B50"/>
    <mergeCell ref="C47:C50"/>
    <mergeCell ref="D47:D50"/>
    <mergeCell ref="E47:E50"/>
    <mergeCell ref="F47:F50"/>
    <mergeCell ref="P47:P50"/>
    <mergeCell ref="A13:B16"/>
    <mergeCell ref="C13:C16"/>
    <mergeCell ref="D13:D16"/>
    <mergeCell ref="E13:E16"/>
    <mergeCell ref="F13:F16"/>
    <mergeCell ref="P13:P16"/>
    <mergeCell ref="A17:A20"/>
    <mergeCell ref="B17:B20"/>
    <mergeCell ref="C17:C20"/>
    <mergeCell ref="D17:D20"/>
    <mergeCell ref="E17:E20"/>
    <mergeCell ref="F17:F20"/>
    <mergeCell ref="P17:P20"/>
    <mergeCell ref="A21:A24"/>
    <mergeCell ref="B21:B24"/>
    <mergeCell ref="C21:C24"/>
    <mergeCell ref="C25:C28"/>
    <mergeCell ref="D21:D24"/>
    <mergeCell ref="M1:P1"/>
    <mergeCell ref="M2:P2"/>
    <mergeCell ref="M3:P3"/>
    <mergeCell ref="M4:P4"/>
    <mergeCell ref="A5:P5"/>
    <mergeCell ref="A6:P6"/>
    <mergeCell ref="A7:P7"/>
    <mergeCell ref="A9:A11"/>
    <mergeCell ref="B9:B11"/>
    <mergeCell ref="C9:C11"/>
    <mergeCell ref="D9:O9"/>
    <mergeCell ref="P9:P11"/>
    <mergeCell ref="D10:D11"/>
    <mergeCell ref="E10:E11"/>
    <mergeCell ref="F10:F11"/>
    <mergeCell ref="G10:K10"/>
    <mergeCell ref="L10:M10"/>
    <mergeCell ref="N10:O10"/>
    <mergeCell ref="E21:E24"/>
    <mergeCell ref="F21:F24"/>
    <mergeCell ref="P21:P24"/>
    <mergeCell ref="D25:D28"/>
    <mergeCell ref="E25:E28"/>
    <mergeCell ref="F25:F28"/>
    <mergeCell ref="P25:P28"/>
    <mergeCell ref="B128:B131"/>
    <mergeCell ref="C128:C131"/>
    <mergeCell ref="D128:D131"/>
    <mergeCell ref="E128:E131"/>
    <mergeCell ref="F128:F131"/>
    <mergeCell ref="P128:P131"/>
    <mergeCell ref="B51:B54"/>
    <mergeCell ref="F76:F79"/>
    <mergeCell ref="P76:P79"/>
    <mergeCell ref="B80:B83"/>
    <mergeCell ref="C80:C83"/>
    <mergeCell ref="E80:E83"/>
    <mergeCell ref="F80:F83"/>
    <mergeCell ref="P80:P83"/>
    <mergeCell ref="B100:B103"/>
    <mergeCell ref="C100:C103"/>
    <mergeCell ref="P64:P67"/>
    <mergeCell ref="P68:P71"/>
    <mergeCell ref="P72:P75"/>
    <mergeCell ref="G63:K63"/>
    <mergeCell ref="F150:F153"/>
    <mergeCell ref="P150:P153"/>
    <mergeCell ref="B146:B149"/>
    <mergeCell ref="C146:C149"/>
    <mergeCell ref="D146:D149"/>
    <mergeCell ref="E146:E149"/>
    <mergeCell ref="F146:F149"/>
    <mergeCell ref="P146:P149"/>
    <mergeCell ref="B132:B135"/>
    <mergeCell ref="C132:C135"/>
    <mergeCell ref="D132:D135"/>
    <mergeCell ref="E132:E135"/>
    <mergeCell ref="F132:F135"/>
    <mergeCell ref="P132:P135"/>
    <mergeCell ref="B141:B144"/>
    <mergeCell ref="C141:C144"/>
    <mergeCell ref="D141:D144"/>
    <mergeCell ref="E141:E144"/>
    <mergeCell ref="F141:F144"/>
    <mergeCell ref="P141:P144"/>
    <mergeCell ref="P137:P140"/>
    <mergeCell ref="P162:P165"/>
    <mergeCell ref="A251:A254"/>
    <mergeCell ref="B251:B254"/>
    <mergeCell ref="C251:C254"/>
    <mergeCell ref="D251:D254"/>
    <mergeCell ref="E251:E254"/>
    <mergeCell ref="F251:F254"/>
    <mergeCell ref="P251:P254"/>
    <mergeCell ref="A247:A250"/>
    <mergeCell ref="B247:B250"/>
    <mergeCell ref="C247:C250"/>
    <mergeCell ref="D247:D250"/>
    <mergeCell ref="E247:E250"/>
    <mergeCell ref="F247:F250"/>
    <mergeCell ref="P247:P250"/>
    <mergeCell ref="A166:A169"/>
    <mergeCell ref="B166:B169"/>
    <mergeCell ref="C166:C169"/>
    <mergeCell ref="D166:D169"/>
    <mergeCell ref="E166:E169"/>
    <mergeCell ref="F166:F169"/>
    <mergeCell ref="P166:P169"/>
    <mergeCell ref="A179:A182"/>
    <mergeCell ref="B179:B182"/>
    <mergeCell ref="P346:P349"/>
    <mergeCell ref="P342:P345"/>
    <mergeCell ref="D289:D292"/>
    <mergeCell ref="E289:E292"/>
    <mergeCell ref="F289:F292"/>
    <mergeCell ref="P289:P292"/>
    <mergeCell ref="A330:A333"/>
    <mergeCell ref="B330:B333"/>
    <mergeCell ref="C330:C333"/>
    <mergeCell ref="D330:D333"/>
    <mergeCell ref="E330:E333"/>
    <mergeCell ref="F330:F333"/>
    <mergeCell ref="P330:P333"/>
    <mergeCell ref="P298:P301"/>
    <mergeCell ref="A326:A329"/>
    <mergeCell ref="B326:B329"/>
    <mergeCell ref="C326:C329"/>
    <mergeCell ref="D326:D329"/>
    <mergeCell ref="E326:E329"/>
    <mergeCell ref="F326:F329"/>
    <mergeCell ref="P326:P329"/>
    <mergeCell ref="A310:A313"/>
    <mergeCell ref="B310:B313"/>
    <mergeCell ref="C310:C313"/>
    <mergeCell ref="A108:A111"/>
    <mergeCell ref="B108:B111"/>
    <mergeCell ref="C108:C111"/>
    <mergeCell ref="D108:D111"/>
    <mergeCell ref="E108:E111"/>
    <mergeCell ref="F108:F111"/>
    <mergeCell ref="P108:P111"/>
    <mergeCell ref="A112:A115"/>
    <mergeCell ref="B112:B115"/>
    <mergeCell ref="C112:C115"/>
    <mergeCell ref="D112:D115"/>
    <mergeCell ref="E112:E115"/>
    <mergeCell ref="F112:F115"/>
    <mergeCell ref="P112:P115"/>
    <mergeCell ref="A84:A87"/>
    <mergeCell ref="B84:B87"/>
    <mergeCell ref="C84:C87"/>
    <mergeCell ref="D84:D87"/>
    <mergeCell ref="E84:E87"/>
    <mergeCell ref="F84:F87"/>
    <mergeCell ref="P84:P87"/>
    <mergeCell ref="A88:A91"/>
    <mergeCell ref="B88:B91"/>
    <mergeCell ref="C88:C91"/>
    <mergeCell ref="D88:D91"/>
    <mergeCell ref="E88:E91"/>
    <mergeCell ref="F88:F91"/>
    <mergeCell ref="P88:P91"/>
    <mergeCell ref="P318:P321"/>
    <mergeCell ref="A116:A119"/>
    <mergeCell ref="B116:B119"/>
    <mergeCell ref="C116:C119"/>
    <mergeCell ref="D116:D119"/>
    <mergeCell ref="E116:E119"/>
    <mergeCell ref="F116:F119"/>
    <mergeCell ref="P116:P119"/>
    <mergeCell ref="B120:B123"/>
    <mergeCell ref="C120:C123"/>
    <mergeCell ref="D120:D123"/>
    <mergeCell ref="E120:E123"/>
    <mergeCell ref="F120:F123"/>
    <mergeCell ref="A120:A123"/>
    <mergeCell ref="G293:K293"/>
    <mergeCell ref="L293:P293"/>
    <mergeCell ref="A289:A297"/>
    <mergeCell ref="B294:B297"/>
    <mergeCell ref="C294:C297"/>
    <mergeCell ref="D294:D297"/>
    <mergeCell ref="E294:E297"/>
    <mergeCell ref="F294:F297"/>
    <mergeCell ref="P294:P297"/>
    <mergeCell ref="C289:C292"/>
  </mergeCells>
  <pageMargins left="0.70866141732283472" right="0.70866141732283472" top="0.74803149606299213" bottom="0.74803149606299213" header="0.31496062992125984" footer="0.31496062992125984"/>
  <pageSetup paperSize="9" scale="51" fitToHeight="40" orientation="landscape" r:id="rId1"/>
  <rowBreaks count="10" manualBreakCount="10">
    <brk id="71" max="15" man="1"/>
    <brk id="111" max="15" man="1"/>
    <brk id="149" max="15" man="1"/>
    <brk id="186" max="15" man="1"/>
    <brk id="222" max="15" man="1"/>
    <brk id="258" max="15" man="1"/>
    <brk id="288" max="15" man="1"/>
    <brk id="321" max="15" man="1"/>
    <brk id="357" max="15" man="1"/>
    <brk id="39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U241"/>
  <sheetViews>
    <sheetView zoomScale="85" zoomScaleNormal="85" zoomScaleSheetLayoutView="85" workbookViewId="0">
      <selection activeCell="A5" sqref="A5:P5"/>
    </sheetView>
  </sheetViews>
  <sheetFormatPr defaultColWidth="9.140625" defaultRowHeight="15"/>
  <cols>
    <col min="1" max="1" width="8" style="397" customWidth="1"/>
    <col min="2" max="2" width="34" style="5" customWidth="1"/>
    <col min="3" max="3" width="24.85546875" style="5" customWidth="1"/>
    <col min="4" max="5" width="14.85546875" style="5" customWidth="1"/>
    <col min="6" max="6" width="29.28515625" style="5" customWidth="1"/>
    <col min="7" max="7" width="8.7109375" style="22" customWidth="1"/>
    <col min="8" max="8" width="14.42578125" style="5" customWidth="1"/>
    <col min="9" max="9" width="12.28515625" style="5" customWidth="1"/>
    <col min="10" max="10" width="12.140625" style="5" customWidth="1"/>
    <col min="11" max="11" width="14.28515625" style="5" customWidth="1"/>
    <col min="12" max="12" width="9.5703125" style="5" customWidth="1"/>
    <col min="13" max="13" width="10.42578125" style="5" customWidth="1"/>
    <col min="14" max="14" width="10.5703125" style="5" customWidth="1"/>
    <col min="15" max="15" width="10.85546875" style="5" customWidth="1"/>
    <col min="16" max="16" width="27.5703125" style="5" customWidth="1"/>
    <col min="17" max="16384" width="9.140625" style="5"/>
  </cols>
  <sheetData>
    <row r="1" spans="1:21" ht="17.25" customHeight="1">
      <c r="C1" s="536"/>
      <c r="M1" s="1480" t="s">
        <v>456</v>
      </c>
      <c r="N1" s="1480"/>
      <c r="O1" s="1480"/>
      <c r="P1" s="1480"/>
    </row>
    <row r="2" spans="1:21" ht="14.25" customHeight="1">
      <c r="C2" s="536"/>
      <c r="M2" s="1480" t="s">
        <v>0</v>
      </c>
      <c r="N2" s="1480"/>
      <c r="O2" s="1480"/>
      <c r="P2" s="1480"/>
    </row>
    <row r="3" spans="1:21" ht="12" customHeight="1">
      <c r="M3" s="1480" t="s">
        <v>1</v>
      </c>
      <c r="N3" s="1480"/>
      <c r="O3" s="1480"/>
      <c r="P3" s="1480"/>
    </row>
    <row r="4" spans="1:21" ht="13.5" customHeight="1">
      <c r="M4" s="1481" t="s">
        <v>233</v>
      </c>
      <c r="N4" s="1482"/>
      <c r="O4" s="1482"/>
      <c r="P4" s="1482"/>
    </row>
    <row r="5" spans="1:21" ht="25.9" customHeight="1">
      <c r="A5" s="1383" t="s">
        <v>457</v>
      </c>
      <c r="B5" s="1383"/>
      <c r="C5" s="1383"/>
      <c r="D5" s="1383"/>
      <c r="E5" s="1383"/>
      <c r="F5" s="1383"/>
      <c r="G5" s="1383"/>
      <c r="H5" s="1383"/>
      <c r="I5" s="1383"/>
      <c r="J5" s="1383"/>
      <c r="K5" s="1383"/>
      <c r="L5" s="1383"/>
      <c r="M5" s="1383"/>
      <c r="N5" s="1383"/>
      <c r="O5" s="1383"/>
      <c r="P5" s="1383"/>
    </row>
    <row r="6" spans="1:21" ht="25.9" customHeight="1">
      <c r="A6" s="1383" t="s">
        <v>111</v>
      </c>
      <c r="B6" s="1383"/>
      <c r="C6" s="1383"/>
      <c r="D6" s="1383"/>
      <c r="E6" s="1383"/>
      <c r="F6" s="1383"/>
      <c r="G6" s="1383"/>
      <c r="H6" s="1383"/>
      <c r="I6" s="1383"/>
      <c r="J6" s="1383"/>
      <c r="K6" s="1383"/>
      <c r="L6" s="1383"/>
      <c r="M6" s="1383"/>
      <c r="N6" s="1383"/>
      <c r="O6" s="1383"/>
      <c r="P6" s="1383"/>
    </row>
    <row r="7" spans="1:21" ht="19.5" customHeight="1">
      <c r="A7" s="1385" t="s">
        <v>1207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</row>
    <row r="8" spans="1:21" ht="15.75" thickBot="1">
      <c r="A8" s="399"/>
      <c r="B8" s="6"/>
      <c r="C8" s="6"/>
      <c r="D8" s="6"/>
      <c r="E8" s="6"/>
      <c r="F8" s="6"/>
      <c r="G8" s="23"/>
      <c r="H8" s="6"/>
      <c r="I8" s="6"/>
      <c r="J8" s="6"/>
      <c r="K8" s="6"/>
      <c r="L8" s="6"/>
      <c r="M8" s="6"/>
      <c r="N8" s="6"/>
      <c r="O8" s="6"/>
      <c r="P8" s="6"/>
    </row>
    <row r="9" spans="1:21" ht="21.75" customHeight="1" thickBot="1">
      <c r="A9" s="1411" t="s">
        <v>2</v>
      </c>
      <c r="B9" s="1412" t="s">
        <v>3</v>
      </c>
      <c r="C9" s="1386" t="s">
        <v>85</v>
      </c>
      <c r="D9" s="1417" t="s">
        <v>197</v>
      </c>
      <c r="E9" s="1417"/>
      <c r="F9" s="1417"/>
      <c r="G9" s="1417"/>
      <c r="H9" s="1417"/>
      <c r="I9" s="1417"/>
      <c r="J9" s="1417"/>
      <c r="K9" s="1417"/>
      <c r="L9" s="1417"/>
      <c r="M9" s="1417"/>
      <c r="N9" s="1483"/>
      <c r="O9" s="1484"/>
      <c r="P9" s="1386" t="s">
        <v>1208</v>
      </c>
    </row>
    <row r="10" spans="1:21" ht="46.5" customHeight="1" thickBot="1">
      <c r="A10" s="1354"/>
      <c r="B10" s="1413"/>
      <c r="C10" s="1387"/>
      <c r="D10" s="1420" t="s">
        <v>459</v>
      </c>
      <c r="E10" s="1188" t="s">
        <v>458</v>
      </c>
      <c r="F10" s="1274" t="s">
        <v>196</v>
      </c>
      <c r="G10" s="1416" t="s">
        <v>7</v>
      </c>
      <c r="H10" s="1417"/>
      <c r="I10" s="1417"/>
      <c r="J10" s="1417"/>
      <c r="K10" s="1421"/>
      <c r="L10" s="1416" t="s">
        <v>8</v>
      </c>
      <c r="M10" s="1421"/>
      <c r="N10" s="1416" t="s">
        <v>9</v>
      </c>
      <c r="O10" s="1421"/>
      <c r="P10" s="1387"/>
      <c r="S10" s="119"/>
      <c r="T10" s="119"/>
      <c r="U10" s="119"/>
    </row>
    <row r="11" spans="1:21" ht="58.5" customHeight="1" thickBot="1">
      <c r="A11" s="1205"/>
      <c r="B11" s="1301"/>
      <c r="C11" s="1302"/>
      <c r="D11" s="1270"/>
      <c r="E11" s="1271"/>
      <c r="F11" s="1272"/>
      <c r="G11" s="1072" t="s">
        <v>10</v>
      </c>
      <c r="H11" s="398" t="s">
        <v>11</v>
      </c>
      <c r="I11" s="277" t="s">
        <v>12</v>
      </c>
      <c r="J11" s="1067" t="s">
        <v>13</v>
      </c>
      <c r="K11" s="1069" t="s">
        <v>14</v>
      </c>
      <c r="L11" s="1065" t="s">
        <v>15</v>
      </c>
      <c r="M11" s="1066" t="s">
        <v>16</v>
      </c>
      <c r="N11" s="1065" t="s">
        <v>17</v>
      </c>
      <c r="O11" s="1066" t="s">
        <v>18</v>
      </c>
      <c r="P11" s="1302"/>
      <c r="S11" s="119"/>
      <c r="T11" s="119"/>
      <c r="U11" s="119"/>
    </row>
    <row r="12" spans="1:21" s="38" customFormat="1" ht="13.5" thickBot="1">
      <c r="A12" s="1078">
        <v>1</v>
      </c>
      <c r="B12" s="7">
        <v>2</v>
      </c>
      <c r="C12" s="8">
        <v>3</v>
      </c>
      <c r="D12" s="62">
        <v>4</v>
      </c>
      <c r="E12" s="7">
        <v>5</v>
      </c>
      <c r="F12" s="402">
        <v>6</v>
      </c>
      <c r="G12" s="1077">
        <v>7</v>
      </c>
      <c r="H12" s="1068">
        <v>8</v>
      </c>
      <c r="I12" s="278">
        <v>9</v>
      </c>
      <c r="J12" s="62">
        <v>10</v>
      </c>
      <c r="K12" s="8">
        <v>11</v>
      </c>
      <c r="L12" s="1068">
        <v>12</v>
      </c>
      <c r="M12" s="8">
        <v>13</v>
      </c>
      <c r="N12" s="278">
        <v>14</v>
      </c>
      <c r="O12" s="8">
        <v>15</v>
      </c>
      <c r="P12" s="8">
        <v>16</v>
      </c>
    </row>
    <row r="13" spans="1:21" ht="28.5" customHeight="1">
      <c r="A13" s="1554" t="s">
        <v>102</v>
      </c>
      <c r="B13" s="1555"/>
      <c r="C13" s="1560" t="s">
        <v>234</v>
      </c>
      <c r="D13" s="1563" t="s">
        <v>19</v>
      </c>
      <c r="E13" s="1566" t="s">
        <v>19</v>
      </c>
      <c r="F13" s="1569" t="s">
        <v>19</v>
      </c>
      <c r="G13" s="537" t="s">
        <v>20</v>
      </c>
      <c r="H13" s="178">
        <f>H14+H15+H16</f>
        <v>165165</v>
      </c>
      <c r="I13" s="868">
        <f t="shared" ref="I13:K13" si="0">I14+I15+I16</f>
        <v>112679.6</v>
      </c>
      <c r="J13" s="24">
        <f t="shared" si="0"/>
        <v>112679.6</v>
      </c>
      <c r="K13" s="810">
        <f t="shared" si="0"/>
        <v>109013.6</v>
      </c>
      <c r="L13" s="539">
        <f>J13/H13*100</f>
        <v>68.222444222444224</v>
      </c>
      <c r="M13" s="752">
        <f>J13-H13</f>
        <v>-52485.399999999994</v>
      </c>
      <c r="N13" s="49">
        <f>K13/H13*100</f>
        <v>66.002845639209283</v>
      </c>
      <c r="O13" s="25">
        <f>K13-H13</f>
        <v>-56151.399999999994</v>
      </c>
      <c r="P13" s="1549"/>
    </row>
    <row r="14" spans="1:21" ht="21" customHeight="1">
      <c r="A14" s="1556"/>
      <c r="B14" s="1557"/>
      <c r="C14" s="1561"/>
      <c r="D14" s="1564"/>
      <c r="E14" s="1567"/>
      <c r="F14" s="1570"/>
      <c r="G14" s="520" t="s">
        <v>21</v>
      </c>
      <c r="H14" s="179">
        <f t="shared" ref="H14:I16" si="1">H18+H112+H176</f>
        <v>95958.3</v>
      </c>
      <c r="I14" s="26">
        <f t="shared" si="1"/>
        <v>69227.100000000006</v>
      </c>
      <c r="J14" s="10">
        <f t="shared" ref="J14:K14" si="2">J18+J112+J176</f>
        <v>69227.100000000006</v>
      </c>
      <c r="K14" s="540">
        <f t="shared" si="2"/>
        <v>65561.100000000006</v>
      </c>
      <c r="L14" s="796">
        <f t="shared" ref="L14:L111" si="3">J14/H14*100</f>
        <v>72.142899572001596</v>
      </c>
      <c r="M14" s="808">
        <f t="shared" ref="M14:M111" si="4">J14-H14</f>
        <v>-26731.199999999997</v>
      </c>
      <c r="N14" s="63">
        <f t="shared" ref="N14:N111" si="5">K14/H14*100</f>
        <v>68.322490081629212</v>
      </c>
      <c r="O14" s="27">
        <f t="shared" ref="O14:O111" si="6">K14-H14</f>
        <v>-30397.199999999997</v>
      </c>
      <c r="P14" s="1550"/>
    </row>
    <row r="15" spans="1:21" ht="21" customHeight="1">
      <c r="A15" s="1556"/>
      <c r="B15" s="1557"/>
      <c r="C15" s="1561"/>
      <c r="D15" s="1564"/>
      <c r="E15" s="1567"/>
      <c r="F15" s="1570"/>
      <c r="G15" s="520" t="s">
        <v>22</v>
      </c>
      <c r="H15" s="179">
        <f t="shared" si="1"/>
        <v>69206.7</v>
      </c>
      <c r="I15" s="26">
        <f t="shared" si="1"/>
        <v>43452.5</v>
      </c>
      <c r="J15" s="10">
        <f>J19+J113+J177</f>
        <v>43452.5</v>
      </c>
      <c r="K15" s="540">
        <f>K19+K113+K177</f>
        <v>43452.5</v>
      </c>
      <c r="L15" s="796">
        <f t="shared" si="3"/>
        <v>62.786551013124459</v>
      </c>
      <c r="M15" s="808">
        <f t="shared" si="4"/>
        <v>-25754.199999999997</v>
      </c>
      <c r="N15" s="63">
        <f t="shared" si="5"/>
        <v>62.786551013124459</v>
      </c>
      <c r="O15" s="27">
        <f t="shared" si="6"/>
        <v>-25754.199999999997</v>
      </c>
      <c r="P15" s="1550"/>
      <c r="Q15" s="415"/>
      <c r="R15" s="415"/>
      <c r="S15" s="415"/>
    </row>
    <row r="16" spans="1:21" ht="21" customHeight="1" thickBot="1">
      <c r="A16" s="1558"/>
      <c r="B16" s="1559"/>
      <c r="C16" s="1562"/>
      <c r="D16" s="1565"/>
      <c r="E16" s="1568"/>
      <c r="F16" s="1571"/>
      <c r="G16" s="541" t="s">
        <v>23</v>
      </c>
      <c r="H16" s="811">
        <f t="shared" si="1"/>
        <v>0</v>
      </c>
      <c r="I16" s="675">
        <f t="shared" si="1"/>
        <v>0</v>
      </c>
      <c r="J16" s="127">
        <f>J20+J114+J178</f>
        <v>0</v>
      </c>
      <c r="K16" s="812">
        <f>K20+K114+K178</f>
        <v>0</v>
      </c>
      <c r="L16" s="542">
        <v>0</v>
      </c>
      <c r="M16" s="809">
        <f t="shared" si="4"/>
        <v>0</v>
      </c>
      <c r="N16" s="807">
        <v>0</v>
      </c>
      <c r="O16" s="43">
        <f t="shared" si="6"/>
        <v>0</v>
      </c>
      <c r="P16" s="1551"/>
      <c r="Q16" s="415"/>
      <c r="R16" s="415"/>
      <c r="S16" s="415"/>
    </row>
    <row r="17" spans="1:16" ht="27" customHeight="1">
      <c r="A17" s="1309" t="s">
        <v>24</v>
      </c>
      <c r="B17" s="1311" t="s">
        <v>103</v>
      </c>
      <c r="C17" s="1450" t="s">
        <v>236</v>
      </c>
      <c r="D17" s="1489" t="s">
        <v>19</v>
      </c>
      <c r="E17" s="1491" t="s">
        <v>19</v>
      </c>
      <c r="F17" s="1493" t="s">
        <v>19</v>
      </c>
      <c r="G17" s="58" t="s">
        <v>20</v>
      </c>
      <c r="H17" s="181">
        <f>H18+H19+H20</f>
        <v>46173.500000000007</v>
      </c>
      <c r="I17" s="51">
        <f t="shared" ref="I17:K17" si="7">I18+I19+I20</f>
        <v>37323.000000000015</v>
      </c>
      <c r="J17" s="51">
        <f t="shared" si="7"/>
        <v>37323.000000000015</v>
      </c>
      <c r="K17" s="28">
        <f t="shared" si="7"/>
        <v>37183.200000000012</v>
      </c>
      <c r="L17" s="544">
        <f t="shared" si="3"/>
        <v>80.83207900635648</v>
      </c>
      <c r="M17" s="576">
        <f t="shared" si="4"/>
        <v>-8850.4999999999927</v>
      </c>
      <c r="N17" s="805">
        <f t="shared" si="5"/>
        <v>80.529307936370444</v>
      </c>
      <c r="O17" s="35">
        <f t="shared" si="6"/>
        <v>-8990.2999999999956</v>
      </c>
      <c r="P17" s="1552"/>
    </row>
    <row r="18" spans="1:16" ht="21" customHeight="1">
      <c r="A18" s="1310"/>
      <c r="B18" s="1312"/>
      <c r="C18" s="1451"/>
      <c r="D18" s="1490"/>
      <c r="E18" s="1492"/>
      <c r="F18" s="1494"/>
      <c r="G18" s="1070" t="s">
        <v>21</v>
      </c>
      <c r="H18" s="545">
        <f t="shared" ref="H18:K20" si="8">H22+H100</f>
        <v>46173.500000000007</v>
      </c>
      <c r="I18" s="30">
        <f t="shared" si="8"/>
        <v>37323.000000000015</v>
      </c>
      <c r="J18" s="52">
        <f t="shared" si="8"/>
        <v>37323.000000000015</v>
      </c>
      <c r="K18" s="29">
        <f t="shared" si="8"/>
        <v>37183.200000000012</v>
      </c>
      <c r="L18" s="546">
        <f t="shared" si="3"/>
        <v>80.83207900635648</v>
      </c>
      <c r="M18" s="577">
        <f t="shared" si="4"/>
        <v>-8850.4999999999927</v>
      </c>
      <c r="N18" s="806">
        <f t="shared" si="5"/>
        <v>80.529307936370444</v>
      </c>
      <c r="O18" s="29">
        <f t="shared" si="6"/>
        <v>-8990.2999999999956</v>
      </c>
      <c r="P18" s="1553"/>
    </row>
    <row r="19" spans="1:16" ht="21" customHeight="1">
      <c r="A19" s="1310"/>
      <c r="B19" s="1312"/>
      <c r="C19" s="1451"/>
      <c r="D19" s="1490"/>
      <c r="E19" s="1492"/>
      <c r="F19" s="1494"/>
      <c r="G19" s="1070" t="s">
        <v>22</v>
      </c>
      <c r="H19" s="612">
        <f t="shared" si="8"/>
        <v>0</v>
      </c>
      <c r="I19" s="427">
        <f t="shared" si="8"/>
        <v>0</v>
      </c>
      <c r="J19" s="428">
        <f t="shared" si="8"/>
        <v>0</v>
      </c>
      <c r="K19" s="429">
        <f t="shared" si="8"/>
        <v>0</v>
      </c>
      <c r="L19" s="427">
        <v>0</v>
      </c>
      <c r="M19" s="429">
        <f t="shared" si="4"/>
        <v>0</v>
      </c>
      <c r="N19" s="803">
        <v>0</v>
      </c>
      <c r="O19" s="429">
        <f t="shared" si="6"/>
        <v>0</v>
      </c>
      <c r="P19" s="1553"/>
    </row>
    <row r="20" spans="1:16" ht="21" customHeight="1">
      <c r="A20" s="1310"/>
      <c r="B20" s="1312"/>
      <c r="C20" s="1451"/>
      <c r="D20" s="1490"/>
      <c r="E20" s="1492"/>
      <c r="F20" s="1494"/>
      <c r="G20" s="1070" t="s">
        <v>23</v>
      </c>
      <c r="H20" s="547">
        <f t="shared" si="8"/>
        <v>0</v>
      </c>
      <c r="I20" s="430">
        <f t="shared" si="8"/>
        <v>0</v>
      </c>
      <c r="J20" s="548">
        <f t="shared" si="8"/>
        <v>0</v>
      </c>
      <c r="K20" s="431">
        <f t="shared" si="8"/>
        <v>0</v>
      </c>
      <c r="L20" s="549">
        <v>0</v>
      </c>
      <c r="M20" s="590">
        <f t="shared" si="4"/>
        <v>0</v>
      </c>
      <c r="N20" s="804">
        <v>0</v>
      </c>
      <c r="O20" s="44">
        <f t="shared" si="6"/>
        <v>0</v>
      </c>
      <c r="P20" s="1553"/>
    </row>
    <row r="21" spans="1:16" ht="30" customHeight="1">
      <c r="A21" s="1249" t="s">
        <v>26</v>
      </c>
      <c r="B21" s="1424" t="s">
        <v>641</v>
      </c>
      <c r="C21" s="1464" t="s">
        <v>19</v>
      </c>
      <c r="D21" s="1479" t="s">
        <v>19</v>
      </c>
      <c r="E21" s="1341" t="s">
        <v>19</v>
      </c>
      <c r="F21" s="1251" t="s">
        <v>19</v>
      </c>
      <c r="G21" s="59" t="s">
        <v>20</v>
      </c>
      <c r="H21" s="367">
        <f>H22+H23+H24</f>
        <v>46163.500000000007</v>
      </c>
      <c r="I21" s="271">
        <f t="shared" ref="I21:K21" si="9">I22+I23+I24</f>
        <v>37323.000000000015</v>
      </c>
      <c r="J21" s="53">
        <f t="shared" si="9"/>
        <v>37323.000000000015</v>
      </c>
      <c r="K21" s="31">
        <f t="shared" si="9"/>
        <v>37183.200000000012</v>
      </c>
      <c r="L21" s="550">
        <f t="shared" si="3"/>
        <v>80.84958896097568</v>
      </c>
      <c r="M21" s="578">
        <f t="shared" si="4"/>
        <v>-8840.4999999999927</v>
      </c>
      <c r="N21" s="451">
        <f t="shared" si="5"/>
        <v>80.546752304309706</v>
      </c>
      <c r="O21" s="42">
        <f t="shared" si="6"/>
        <v>-8980.2999999999956</v>
      </c>
      <c r="P21" s="1541"/>
    </row>
    <row r="22" spans="1:16" ht="21" customHeight="1">
      <c r="A22" s="1249"/>
      <c r="B22" s="1424"/>
      <c r="C22" s="1464"/>
      <c r="D22" s="1479"/>
      <c r="E22" s="1341"/>
      <c r="F22" s="1251"/>
      <c r="G22" s="1071" t="s">
        <v>21</v>
      </c>
      <c r="H22" s="551">
        <f>H26</f>
        <v>46163.500000000007</v>
      </c>
      <c r="I22" s="272">
        <f t="shared" ref="I22:K22" si="10">I26</f>
        <v>37323.000000000015</v>
      </c>
      <c r="J22" s="54">
        <f t="shared" si="10"/>
        <v>37323.000000000015</v>
      </c>
      <c r="K22" s="17">
        <f t="shared" si="10"/>
        <v>37183.200000000012</v>
      </c>
      <c r="L22" s="552">
        <f t="shared" si="3"/>
        <v>80.84958896097568</v>
      </c>
      <c r="M22" s="565">
        <f t="shared" si="4"/>
        <v>-8840.4999999999927</v>
      </c>
      <c r="N22" s="797">
        <f t="shared" si="5"/>
        <v>80.546752304309706</v>
      </c>
      <c r="O22" s="36">
        <f t="shared" si="6"/>
        <v>-8980.2999999999956</v>
      </c>
      <c r="P22" s="1541"/>
    </row>
    <row r="23" spans="1:16" ht="21" customHeight="1">
      <c r="A23" s="1249"/>
      <c r="B23" s="1424"/>
      <c r="C23" s="1464"/>
      <c r="D23" s="1479"/>
      <c r="E23" s="1341"/>
      <c r="F23" s="1251"/>
      <c r="G23" s="1071" t="s">
        <v>22</v>
      </c>
      <c r="H23" s="558">
        <f t="shared" ref="H23:K24" si="11">H27</f>
        <v>0</v>
      </c>
      <c r="I23" s="267">
        <f t="shared" si="11"/>
        <v>0</v>
      </c>
      <c r="J23" s="67">
        <f t="shared" si="11"/>
        <v>0</v>
      </c>
      <c r="K23" s="19">
        <f t="shared" si="11"/>
        <v>0</v>
      </c>
      <c r="L23" s="268">
        <v>0</v>
      </c>
      <c r="M23" s="104">
        <f t="shared" si="4"/>
        <v>0</v>
      </c>
      <c r="N23" s="801">
        <v>0</v>
      </c>
      <c r="O23" s="104">
        <f t="shared" si="6"/>
        <v>0</v>
      </c>
      <c r="P23" s="1541"/>
    </row>
    <row r="24" spans="1:16" ht="21" customHeight="1">
      <c r="A24" s="1249"/>
      <c r="B24" s="1424"/>
      <c r="C24" s="1464"/>
      <c r="D24" s="1479"/>
      <c r="E24" s="1341"/>
      <c r="F24" s="1251"/>
      <c r="G24" s="1071" t="s">
        <v>23</v>
      </c>
      <c r="H24" s="553">
        <f t="shared" si="11"/>
        <v>0</v>
      </c>
      <c r="I24" s="436">
        <f t="shared" si="11"/>
        <v>0</v>
      </c>
      <c r="J24" s="554">
        <f t="shared" si="11"/>
        <v>0</v>
      </c>
      <c r="K24" s="462">
        <f t="shared" si="11"/>
        <v>0</v>
      </c>
      <c r="L24" s="555">
        <v>0</v>
      </c>
      <c r="M24" s="591">
        <f t="shared" si="4"/>
        <v>0</v>
      </c>
      <c r="N24" s="798">
        <v>0</v>
      </c>
      <c r="O24" s="46">
        <f t="shared" si="6"/>
        <v>0</v>
      </c>
      <c r="P24" s="1541"/>
    </row>
    <row r="25" spans="1:16" ht="28.5" customHeight="1">
      <c r="A25" s="1205" t="s">
        <v>27</v>
      </c>
      <c r="B25" s="1436" t="s">
        <v>642</v>
      </c>
      <c r="C25" s="1434" t="s">
        <v>19</v>
      </c>
      <c r="D25" s="1448" t="s">
        <v>19</v>
      </c>
      <c r="E25" s="1334" t="s">
        <v>19</v>
      </c>
      <c r="F25" s="1230" t="s">
        <v>19</v>
      </c>
      <c r="G25" s="59" t="s">
        <v>20</v>
      </c>
      <c r="H25" s="234">
        <f>H26+H27+H28</f>
        <v>46163.500000000007</v>
      </c>
      <c r="I25" s="53">
        <f t="shared" ref="I25:K25" si="12">I26+I27+I28</f>
        <v>37323.000000000015</v>
      </c>
      <c r="J25" s="3">
        <f t="shared" si="12"/>
        <v>37323.000000000015</v>
      </c>
      <c r="K25" s="557">
        <f t="shared" si="12"/>
        <v>37183.200000000012</v>
      </c>
      <c r="L25" s="550">
        <f t="shared" si="3"/>
        <v>80.84958896097568</v>
      </c>
      <c r="M25" s="578">
        <f t="shared" si="4"/>
        <v>-8840.4999999999927</v>
      </c>
      <c r="N25" s="451">
        <f t="shared" si="5"/>
        <v>80.546752304309706</v>
      </c>
      <c r="O25" s="42">
        <f t="shared" si="6"/>
        <v>-8980.2999999999956</v>
      </c>
      <c r="P25" s="1541"/>
    </row>
    <row r="26" spans="1:16" ht="21" customHeight="1">
      <c r="A26" s="1195"/>
      <c r="B26" s="1229"/>
      <c r="C26" s="1434"/>
      <c r="D26" s="1448"/>
      <c r="E26" s="1334"/>
      <c r="F26" s="1230"/>
      <c r="G26" s="1071" t="s">
        <v>21</v>
      </c>
      <c r="H26" s="235">
        <f>H35+H44+H48+H52+H56+H60+H64+H68+H72+H76+H80+H84++H88+H92+H96</f>
        <v>46163.500000000007</v>
      </c>
      <c r="I26" s="353">
        <f t="shared" ref="I26:K26" si="13">I35+I44+I48+I52+I56+I60+I64+I68+I72+I76+I80+I84++I88+I92+I96</f>
        <v>37323.000000000015</v>
      </c>
      <c r="J26" s="4">
        <f t="shared" si="13"/>
        <v>37323.000000000015</v>
      </c>
      <c r="K26" s="354">
        <f t="shared" si="13"/>
        <v>37183.200000000012</v>
      </c>
      <c r="L26" s="552">
        <f t="shared" si="3"/>
        <v>80.84958896097568</v>
      </c>
      <c r="M26" s="565">
        <f t="shared" si="4"/>
        <v>-8840.4999999999927</v>
      </c>
      <c r="N26" s="797">
        <f t="shared" si="5"/>
        <v>80.546752304309706</v>
      </c>
      <c r="O26" s="36">
        <f t="shared" si="6"/>
        <v>-8980.2999999999956</v>
      </c>
      <c r="P26" s="1541"/>
    </row>
    <row r="27" spans="1:16" ht="21" customHeight="1">
      <c r="A27" s="1195"/>
      <c r="B27" s="1229"/>
      <c r="C27" s="1434"/>
      <c r="D27" s="1448"/>
      <c r="E27" s="1334"/>
      <c r="F27" s="1230"/>
      <c r="G27" s="1071" t="s">
        <v>22</v>
      </c>
      <c r="H27" s="260">
        <f t="shared" ref="H27:K28" si="14">H36+H45+H49+H53+H57+H61+H65+H69+H73+H77+H81+H85++H89+H93+H97</f>
        <v>0</v>
      </c>
      <c r="I27" s="355">
        <f t="shared" si="14"/>
        <v>0</v>
      </c>
      <c r="J27" s="16">
        <f t="shared" si="14"/>
        <v>0</v>
      </c>
      <c r="K27" s="356">
        <f t="shared" si="14"/>
        <v>0</v>
      </c>
      <c r="L27" s="268">
        <v>0</v>
      </c>
      <c r="M27" s="104">
        <f t="shared" ref="M27" si="15">J27-H27</f>
        <v>0</v>
      </c>
      <c r="N27" s="801">
        <v>0</v>
      </c>
      <c r="O27" s="104">
        <f t="shared" ref="O27" si="16">K27-H27</f>
        <v>0</v>
      </c>
      <c r="P27" s="1541"/>
    </row>
    <row r="28" spans="1:16" ht="21" customHeight="1">
      <c r="A28" s="1195"/>
      <c r="B28" s="1229"/>
      <c r="C28" s="1434"/>
      <c r="D28" s="1448"/>
      <c r="E28" s="1334"/>
      <c r="F28" s="1230"/>
      <c r="G28" s="1071" t="s">
        <v>23</v>
      </c>
      <c r="H28" s="260">
        <f t="shared" si="14"/>
        <v>0</v>
      </c>
      <c r="I28" s="355">
        <f t="shared" si="14"/>
        <v>0</v>
      </c>
      <c r="J28" s="16">
        <f t="shared" si="14"/>
        <v>0</v>
      </c>
      <c r="K28" s="356">
        <f t="shared" si="14"/>
        <v>0</v>
      </c>
      <c r="L28" s="555">
        <v>0</v>
      </c>
      <c r="M28" s="591">
        <f t="shared" si="4"/>
        <v>0</v>
      </c>
      <c r="N28" s="798">
        <v>0</v>
      </c>
      <c r="O28" s="46">
        <f t="shared" si="6"/>
        <v>0</v>
      </c>
      <c r="P28" s="1541"/>
    </row>
    <row r="29" spans="1:16" ht="21" customHeight="1">
      <c r="A29" s="1195"/>
      <c r="B29" s="1495" t="s">
        <v>797</v>
      </c>
      <c r="C29" s="1496"/>
      <c r="D29" s="1496"/>
      <c r="E29" s="1496"/>
      <c r="F29" s="1497"/>
      <c r="G29" s="1542"/>
      <c r="H29" s="1543"/>
      <c r="I29" s="1543"/>
      <c r="J29" s="1543"/>
      <c r="K29" s="1544"/>
      <c r="L29" s="1545"/>
      <c r="M29" s="1546"/>
      <c r="N29" s="1546"/>
      <c r="O29" s="1546"/>
      <c r="P29" s="1547"/>
    </row>
    <row r="30" spans="1:16" ht="25.5" customHeight="1">
      <c r="A30" s="1195"/>
      <c r="B30" s="1515" t="s">
        <v>798</v>
      </c>
      <c r="C30" s="1434" t="s">
        <v>19</v>
      </c>
      <c r="D30" s="1448" t="s">
        <v>19</v>
      </c>
      <c r="E30" s="1334" t="s">
        <v>19</v>
      </c>
      <c r="F30" s="1230" t="s">
        <v>19</v>
      </c>
      <c r="G30" s="721" t="s">
        <v>20</v>
      </c>
      <c r="H30" s="368">
        <f>SUM(H31:H33)</f>
        <v>0</v>
      </c>
      <c r="I30" s="299">
        <f>SUM(I31:I33)</f>
        <v>0</v>
      </c>
      <c r="J30" s="173">
        <f>SUM(J31:J33)</f>
        <v>0</v>
      </c>
      <c r="K30" s="143">
        <f>SUM(K31:K33)</f>
        <v>0</v>
      </c>
      <c r="L30" s="299">
        <v>0</v>
      </c>
      <c r="M30" s="143">
        <f t="shared" ref="M30:M31" si="17">J30-H30</f>
        <v>0</v>
      </c>
      <c r="N30" s="299">
        <v>0</v>
      </c>
      <c r="O30" s="143">
        <f t="shared" ref="O30:O33" si="18">K30-H30</f>
        <v>0</v>
      </c>
      <c r="P30" s="1288"/>
    </row>
    <row r="31" spans="1:16" ht="21" customHeight="1">
      <c r="A31" s="1195"/>
      <c r="B31" s="1515"/>
      <c r="C31" s="1434"/>
      <c r="D31" s="1448"/>
      <c r="E31" s="1334"/>
      <c r="F31" s="1230"/>
      <c r="G31" s="722" t="s">
        <v>21</v>
      </c>
      <c r="H31" s="260">
        <f>H40</f>
        <v>0</v>
      </c>
      <c r="I31" s="355">
        <f t="shared" ref="I31:K31" si="19">I40</f>
        <v>0</v>
      </c>
      <c r="J31" s="16">
        <f t="shared" si="19"/>
        <v>0</v>
      </c>
      <c r="K31" s="356">
        <f t="shared" si="19"/>
        <v>0</v>
      </c>
      <c r="L31" s="269">
        <v>0</v>
      </c>
      <c r="M31" s="106">
        <f t="shared" si="17"/>
        <v>0</v>
      </c>
      <c r="N31" s="269">
        <v>0</v>
      </c>
      <c r="O31" s="106">
        <f t="shared" si="18"/>
        <v>0</v>
      </c>
      <c r="P31" s="1289"/>
    </row>
    <row r="32" spans="1:16" ht="21" customHeight="1">
      <c r="A32" s="1195"/>
      <c r="B32" s="1515"/>
      <c r="C32" s="1434"/>
      <c r="D32" s="1448"/>
      <c r="E32" s="1334"/>
      <c r="F32" s="1230"/>
      <c r="G32" s="722" t="s">
        <v>22</v>
      </c>
      <c r="H32" s="260">
        <f t="shared" ref="H32:K33" si="20">H41</f>
        <v>0</v>
      </c>
      <c r="I32" s="355">
        <f t="shared" si="20"/>
        <v>0</v>
      </c>
      <c r="J32" s="16">
        <f t="shared" si="20"/>
        <v>0</v>
      </c>
      <c r="K32" s="356">
        <f t="shared" si="20"/>
        <v>0</v>
      </c>
      <c r="L32" s="269">
        <v>0</v>
      </c>
      <c r="M32" s="106">
        <f>J32-H32</f>
        <v>0</v>
      </c>
      <c r="N32" s="269">
        <v>0</v>
      </c>
      <c r="O32" s="106">
        <f t="shared" si="18"/>
        <v>0</v>
      </c>
      <c r="P32" s="1289"/>
    </row>
    <row r="33" spans="1:19" ht="21" customHeight="1">
      <c r="A33" s="1196"/>
      <c r="B33" s="1515"/>
      <c r="C33" s="1434"/>
      <c r="D33" s="1448"/>
      <c r="E33" s="1334"/>
      <c r="F33" s="1230"/>
      <c r="G33" s="722" t="s">
        <v>23</v>
      </c>
      <c r="H33" s="260">
        <f t="shared" si="20"/>
        <v>0</v>
      </c>
      <c r="I33" s="355">
        <f t="shared" si="20"/>
        <v>0</v>
      </c>
      <c r="J33" s="16">
        <f t="shared" si="20"/>
        <v>0</v>
      </c>
      <c r="K33" s="356">
        <f t="shared" si="20"/>
        <v>0</v>
      </c>
      <c r="L33" s="790">
        <v>0</v>
      </c>
      <c r="M33" s="791">
        <f t="shared" ref="M33" si="21">J33-H33</f>
        <v>0</v>
      </c>
      <c r="N33" s="792">
        <v>0</v>
      </c>
      <c r="O33" s="793">
        <f t="shared" si="18"/>
        <v>0</v>
      </c>
      <c r="P33" s="1290"/>
    </row>
    <row r="34" spans="1:19" ht="35.25" customHeight="1">
      <c r="A34" s="1205" t="s">
        <v>28</v>
      </c>
      <c r="B34" s="1229" t="s">
        <v>252</v>
      </c>
      <c r="C34" s="1434" t="s">
        <v>650</v>
      </c>
      <c r="D34" s="1527">
        <v>43831</v>
      </c>
      <c r="E34" s="1528">
        <v>44196</v>
      </c>
      <c r="F34" s="1536" t="s">
        <v>1645</v>
      </c>
      <c r="G34" s="59" t="s">
        <v>20</v>
      </c>
      <c r="H34" s="367">
        <f>H35+H36+H37</f>
        <v>42847.7</v>
      </c>
      <c r="I34" s="271">
        <f t="shared" ref="I34:K34" si="22">I35+I36+I37</f>
        <v>35360.800000000003</v>
      </c>
      <c r="J34" s="53">
        <f t="shared" si="22"/>
        <v>35360.800000000003</v>
      </c>
      <c r="K34" s="31">
        <f t="shared" si="22"/>
        <v>35360.800000000003</v>
      </c>
      <c r="L34" s="470">
        <f t="shared" si="3"/>
        <v>82.526716719917303</v>
      </c>
      <c r="M34" s="472">
        <f t="shared" si="4"/>
        <v>-7486.8999999999942</v>
      </c>
      <c r="N34" s="615">
        <f t="shared" si="5"/>
        <v>82.526716719917303</v>
      </c>
      <c r="O34" s="48">
        <f t="shared" si="6"/>
        <v>-7486.8999999999942</v>
      </c>
      <c r="P34" s="1231" t="s">
        <v>1526</v>
      </c>
    </row>
    <row r="35" spans="1:19" ht="27.75" customHeight="1">
      <c r="A35" s="1195"/>
      <c r="B35" s="1229"/>
      <c r="C35" s="1434"/>
      <c r="D35" s="1527"/>
      <c r="E35" s="1528"/>
      <c r="F35" s="1537"/>
      <c r="G35" s="1071" t="s">
        <v>21</v>
      </c>
      <c r="H35" s="559">
        <v>42847.7</v>
      </c>
      <c r="I35" s="266">
        <v>35360.800000000003</v>
      </c>
      <c r="J35" s="229">
        <v>35360.800000000003</v>
      </c>
      <c r="K35" s="231">
        <v>35360.800000000003</v>
      </c>
      <c r="L35" s="773">
        <f t="shared" si="3"/>
        <v>82.526716719917303</v>
      </c>
      <c r="M35" s="767">
        <f t="shared" si="4"/>
        <v>-7486.8999999999942</v>
      </c>
      <c r="N35" s="265">
        <f t="shared" si="5"/>
        <v>82.526716719917303</v>
      </c>
      <c r="O35" s="103">
        <f t="shared" si="6"/>
        <v>-7486.8999999999942</v>
      </c>
      <c r="P35" s="1232"/>
    </row>
    <row r="36" spans="1:19" ht="27.75" customHeight="1">
      <c r="A36" s="1195"/>
      <c r="B36" s="1229"/>
      <c r="C36" s="1434"/>
      <c r="D36" s="1527"/>
      <c r="E36" s="1528"/>
      <c r="F36" s="1537"/>
      <c r="G36" s="1071" t="s">
        <v>22</v>
      </c>
      <c r="H36" s="1074">
        <v>0</v>
      </c>
      <c r="I36" s="269">
        <v>0</v>
      </c>
      <c r="J36" s="170">
        <v>0</v>
      </c>
      <c r="K36" s="106">
        <v>0</v>
      </c>
      <c r="L36" s="269">
        <v>0</v>
      </c>
      <c r="M36" s="106">
        <f t="shared" ref="M36" si="23">J36-H36</f>
        <v>0</v>
      </c>
      <c r="N36" s="269">
        <v>0</v>
      </c>
      <c r="O36" s="106">
        <f t="shared" ref="O36" si="24">K36-H36</f>
        <v>0</v>
      </c>
      <c r="P36" s="1232"/>
    </row>
    <row r="37" spans="1:19" ht="27.75" customHeight="1">
      <c r="A37" s="1195"/>
      <c r="B37" s="1229"/>
      <c r="C37" s="1434"/>
      <c r="D37" s="1527"/>
      <c r="E37" s="1528"/>
      <c r="F37" s="1538"/>
      <c r="G37" s="1071" t="s">
        <v>23</v>
      </c>
      <c r="H37" s="553">
        <f t="shared" ref="H37:K37" si="25">H46</f>
        <v>0</v>
      </c>
      <c r="I37" s="436">
        <f t="shared" si="25"/>
        <v>0</v>
      </c>
      <c r="J37" s="554">
        <f t="shared" si="25"/>
        <v>0</v>
      </c>
      <c r="K37" s="462">
        <f t="shared" si="25"/>
        <v>0</v>
      </c>
      <c r="L37" s="790">
        <v>0</v>
      </c>
      <c r="M37" s="791">
        <f t="shared" si="4"/>
        <v>0</v>
      </c>
      <c r="N37" s="792">
        <v>0</v>
      </c>
      <c r="O37" s="793">
        <f t="shared" si="6"/>
        <v>0</v>
      </c>
      <c r="P37" s="1233"/>
    </row>
    <row r="38" spans="1:19" ht="15.75" customHeight="1">
      <c r="A38" s="1195"/>
      <c r="B38" s="1495" t="s">
        <v>797</v>
      </c>
      <c r="C38" s="1496"/>
      <c r="D38" s="1496"/>
      <c r="E38" s="1496"/>
      <c r="F38" s="1497"/>
      <c r="G38" s="1542"/>
      <c r="H38" s="1543"/>
      <c r="I38" s="1543"/>
      <c r="J38" s="1543"/>
      <c r="K38" s="1544"/>
      <c r="L38" s="1545"/>
      <c r="M38" s="1546"/>
      <c r="N38" s="1546"/>
      <c r="O38" s="1546"/>
      <c r="P38" s="1547"/>
    </row>
    <row r="39" spans="1:19" ht="22.9" customHeight="1">
      <c r="A39" s="1195"/>
      <c r="B39" s="1515" t="s">
        <v>798</v>
      </c>
      <c r="C39" s="1434" t="s">
        <v>650</v>
      </c>
      <c r="D39" s="1527" t="s">
        <v>977</v>
      </c>
      <c r="E39" s="1528" t="s">
        <v>977</v>
      </c>
      <c r="F39" s="1243" t="s">
        <v>19</v>
      </c>
      <c r="G39" s="721" t="s">
        <v>20</v>
      </c>
      <c r="H39" s="368">
        <f>SUM(H40:H42)</f>
        <v>0</v>
      </c>
      <c r="I39" s="299">
        <f>SUM(I40:I42)</f>
        <v>0</v>
      </c>
      <c r="J39" s="173">
        <f>SUM(J40:J42)</f>
        <v>0</v>
      </c>
      <c r="K39" s="143">
        <f>SUM(K40:K42)</f>
        <v>0</v>
      </c>
      <c r="L39" s="299">
        <v>0</v>
      </c>
      <c r="M39" s="143">
        <f t="shared" ref="M39:M40" si="26">J39-H39</f>
        <v>0</v>
      </c>
      <c r="N39" s="299">
        <v>0</v>
      </c>
      <c r="O39" s="143">
        <f t="shared" ref="O39:O42" si="27">K39-H39</f>
        <v>0</v>
      </c>
      <c r="P39" s="1288"/>
    </row>
    <row r="40" spans="1:19" ht="22.9" customHeight="1">
      <c r="A40" s="1195"/>
      <c r="B40" s="1515"/>
      <c r="C40" s="1434"/>
      <c r="D40" s="1527"/>
      <c r="E40" s="1528"/>
      <c r="F40" s="1244"/>
      <c r="G40" s="722" t="s">
        <v>21</v>
      </c>
      <c r="H40" s="940">
        <v>0</v>
      </c>
      <c r="I40" s="941">
        <v>0</v>
      </c>
      <c r="J40" s="916">
        <v>0</v>
      </c>
      <c r="K40" s="918">
        <v>0</v>
      </c>
      <c r="L40" s="269">
        <v>0</v>
      </c>
      <c r="M40" s="106">
        <f t="shared" si="26"/>
        <v>0</v>
      </c>
      <c r="N40" s="269">
        <v>0</v>
      </c>
      <c r="O40" s="106">
        <f t="shared" si="27"/>
        <v>0</v>
      </c>
      <c r="P40" s="1289"/>
    </row>
    <row r="41" spans="1:19" ht="22.9" customHeight="1">
      <c r="A41" s="1195"/>
      <c r="B41" s="1515"/>
      <c r="C41" s="1434"/>
      <c r="D41" s="1527"/>
      <c r="E41" s="1528"/>
      <c r="F41" s="1244"/>
      <c r="G41" s="722" t="s">
        <v>22</v>
      </c>
      <c r="H41" s="940">
        <v>0</v>
      </c>
      <c r="I41" s="941">
        <v>0</v>
      </c>
      <c r="J41" s="916">
        <v>0</v>
      </c>
      <c r="K41" s="918">
        <v>0</v>
      </c>
      <c r="L41" s="269">
        <v>0</v>
      </c>
      <c r="M41" s="106">
        <f>J41-H41</f>
        <v>0</v>
      </c>
      <c r="N41" s="269">
        <v>0</v>
      </c>
      <c r="O41" s="106">
        <f t="shared" si="27"/>
        <v>0</v>
      </c>
      <c r="P41" s="1289"/>
    </row>
    <row r="42" spans="1:19" ht="22.9" customHeight="1">
      <c r="A42" s="1196"/>
      <c r="B42" s="1515"/>
      <c r="C42" s="1434"/>
      <c r="D42" s="1527"/>
      <c r="E42" s="1528"/>
      <c r="F42" s="1245"/>
      <c r="G42" s="722" t="s">
        <v>23</v>
      </c>
      <c r="H42" s="1074"/>
      <c r="I42" s="269"/>
      <c r="J42" s="170"/>
      <c r="K42" s="106"/>
      <c r="L42" s="790">
        <v>0</v>
      </c>
      <c r="M42" s="791">
        <f t="shared" ref="M42" si="28">J42-H42</f>
        <v>0</v>
      </c>
      <c r="N42" s="792">
        <v>0</v>
      </c>
      <c r="O42" s="793">
        <f t="shared" si="27"/>
        <v>0</v>
      </c>
      <c r="P42" s="1290"/>
    </row>
    <row r="43" spans="1:19" ht="25.5" customHeight="1">
      <c r="A43" s="1354" t="s">
        <v>30</v>
      </c>
      <c r="B43" s="1574" t="s">
        <v>253</v>
      </c>
      <c r="C43" s="1434" t="s">
        <v>650</v>
      </c>
      <c r="D43" s="1527" t="s">
        <v>994</v>
      </c>
      <c r="E43" s="1528" t="s">
        <v>994</v>
      </c>
      <c r="F43" s="1500" t="s">
        <v>19</v>
      </c>
      <c r="G43" s="59" t="s">
        <v>20</v>
      </c>
      <c r="H43" s="368">
        <f>H44+H45+H46</f>
        <v>0</v>
      </c>
      <c r="I43" s="299">
        <f t="shared" ref="I43:K43" si="29">I44+I45+I46</f>
        <v>0</v>
      </c>
      <c r="J43" s="173">
        <f t="shared" si="29"/>
        <v>0</v>
      </c>
      <c r="K43" s="143">
        <f t="shared" si="29"/>
        <v>0</v>
      </c>
      <c r="L43" s="299">
        <v>0</v>
      </c>
      <c r="M43" s="143">
        <f t="shared" si="4"/>
        <v>0</v>
      </c>
      <c r="N43" s="299">
        <v>0</v>
      </c>
      <c r="O43" s="143">
        <f t="shared" si="6"/>
        <v>0</v>
      </c>
      <c r="P43" s="1279"/>
    </row>
    <row r="44" spans="1:19" ht="21.75" customHeight="1">
      <c r="A44" s="1354"/>
      <c r="B44" s="1574"/>
      <c r="C44" s="1434"/>
      <c r="D44" s="1527"/>
      <c r="E44" s="1528"/>
      <c r="F44" s="1501"/>
      <c r="G44" s="1071" t="s">
        <v>21</v>
      </c>
      <c r="H44" s="1074">
        <v>0</v>
      </c>
      <c r="I44" s="269">
        <v>0</v>
      </c>
      <c r="J44" s="170">
        <v>0</v>
      </c>
      <c r="K44" s="106">
        <v>0</v>
      </c>
      <c r="L44" s="269">
        <v>0</v>
      </c>
      <c r="M44" s="106">
        <v>0</v>
      </c>
      <c r="N44" s="269">
        <v>0</v>
      </c>
      <c r="O44" s="106">
        <v>0</v>
      </c>
      <c r="P44" s="1280"/>
      <c r="Q44" s="1572"/>
      <c r="R44" s="1573"/>
      <c r="S44" s="1573"/>
    </row>
    <row r="45" spans="1:19" ht="21.75" customHeight="1">
      <c r="A45" s="1354"/>
      <c r="B45" s="1574"/>
      <c r="C45" s="1434"/>
      <c r="D45" s="1527"/>
      <c r="E45" s="1528"/>
      <c r="F45" s="1501"/>
      <c r="G45" s="1071" t="s">
        <v>22</v>
      </c>
      <c r="H45" s="553">
        <f t="shared" ref="H45:K46" si="30">H49</f>
        <v>0</v>
      </c>
      <c r="I45" s="436">
        <f t="shared" si="30"/>
        <v>0</v>
      </c>
      <c r="J45" s="554">
        <f t="shared" si="30"/>
        <v>0</v>
      </c>
      <c r="K45" s="462">
        <f t="shared" si="30"/>
        <v>0</v>
      </c>
      <c r="L45" s="269">
        <v>0</v>
      </c>
      <c r="M45" s="106">
        <f t="shared" si="4"/>
        <v>0</v>
      </c>
      <c r="N45" s="269">
        <v>0</v>
      </c>
      <c r="O45" s="106">
        <f t="shared" si="6"/>
        <v>0</v>
      </c>
      <c r="P45" s="1280"/>
    </row>
    <row r="46" spans="1:19" ht="21.75" customHeight="1">
      <c r="A46" s="1354"/>
      <c r="B46" s="1574"/>
      <c r="C46" s="1434"/>
      <c r="D46" s="1527"/>
      <c r="E46" s="1528"/>
      <c r="F46" s="1502"/>
      <c r="G46" s="1071" t="s">
        <v>23</v>
      </c>
      <c r="H46" s="553">
        <f t="shared" si="30"/>
        <v>0</v>
      </c>
      <c r="I46" s="436">
        <f t="shared" si="30"/>
        <v>0</v>
      </c>
      <c r="J46" s="554">
        <f t="shared" si="30"/>
        <v>0</v>
      </c>
      <c r="K46" s="462">
        <f t="shared" si="30"/>
        <v>0</v>
      </c>
      <c r="L46" s="951">
        <v>0</v>
      </c>
      <c r="M46" s="952">
        <f t="shared" si="4"/>
        <v>0</v>
      </c>
      <c r="N46" s="953">
        <v>0</v>
      </c>
      <c r="O46" s="146">
        <f t="shared" si="6"/>
        <v>0</v>
      </c>
      <c r="P46" s="1281"/>
    </row>
    <row r="47" spans="1:19" ht="31.5" customHeight="1">
      <c r="A47" s="1354" t="s">
        <v>104</v>
      </c>
      <c r="B47" s="1229" t="s">
        <v>995</v>
      </c>
      <c r="C47" s="1434" t="s">
        <v>650</v>
      </c>
      <c r="D47" s="1527">
        <v>43831</v>
      </c>
      <c r="E47" s="1528">
        <v>44196</v>
      </c>
      <c r="F47" s="1536" t="s">
        <v>1527</v>
      </c>
      <c r="G47" s="59" t="s">
        <v>20</v>
      </c>
      <c r="H47" s="367">
        <f>H48+H49+H50</f>
        <v>333.3</v>
      </c>
      <c r="I47" s="271">
        <f t="shared" ref="I47:K47" si="31">I48+I49+I50</f>
        <v>110</v>
      </c>
      <c r="J47" s="53">
        <f t="shared" si="31"/>
        <v>110</v>
      </c>
      <c r="K47" s="31">
        <f t="shared" si="31"/>
        <v>110</v>
      </c>
      <c r="L47" s="550">
        <f t="shared" si="3"/>
        <v>33.003300330032999</v>
      </c>
      <c r="M47" s="578">
        <f t="shared" si="4"/>
        <v>-223.3</v>
      </c>
      <c r="N47" s="258">
        <f t="shared" si="5"/>
        <v>33.003300330032999</v>
      </c>
      <c r="O47" s="42">
        <f t="shared" si="6"/>
        <v>-223.3</v>
      </c>
      <c r="P47" s="1222" t="s">
        <v>1528</v>
      </c>
    </row>
    <row r="48" spans="1:19" ht="27.75" customHeight="1">
      <c r="A48" s="1354"/>
      <c r="B48" s="1229"/>
      <c r="C48" s="1434"/>
      <c r="D48" s="1527"/>
      <c r="E48" s="1528"/>
      <c r="F48" s="1537"/>
      <c r="G48" s="1071" t="s">
        <v>21</v>
      </c>
      <c r="H48" s="559">
        <v>333.3</v>
      </c>
      <c r="I48" s="266">
        <v>110</v>
      </c>
      <c r="J48" s="229">
        <v>110</v>
      </c>
      <c r="K48" s="231">
        <v>110</v>
      </c>
      <c r="L48" s="552">
        <f t="shared" si="3"/>
        <v>33.003300330032999</v>
      </c>
      <c r="M48" s="565">
        <f t="shared" si="4"/>
        <v>-223.3</v>
      </c>
      <c r="N48" s="797">
        <f t="shared" si="5"/>
        <v>33.003300330032999</v>
      </c>
      <c r="O48" s="36">
        <f t="shared" si="6"/>
        <v>-223.3</v>
      </c>
      <c r="P48" s="1203"/>
    </row>
    <row r="49" spans="1:16" ht="27.75" customHeight="1">
      <c r="A49" s="1354"/>
      <c r="B49" s="1229"/>
      <c r="C49" s="1434"/>
      <c r="D49" s="1527"/>
      <c r="E49" s="1528"/>
      <c r="F49" s="1537"/>
      <c r="G49" s="1071" t="s">
        <v>22</v>
      </c>
      <c r="H49" s="553">
        <f t="shared" ref="H49:K50" si="32">H53</f>
        <v>0</v>
      </c>
      <c r="I49" s="436">
        <f t="shared" si="32"/>
        <v>0</v>
      </c>
      <c r="J49" s="554">
        <f t="shared" si="32"/>
        <v>0</v>
      </c>
      <c r="K49" s="462">
        <f t="shared" si="32"/>
        <v>0</v>
      </c>
      <c r="L49" s="555">
        <v>0</v>
      </c>
      <c r="M49" s="591">
        <f t="shared" si="4"/>
        <v>0</v>
      </c>
      <c r="N49" s="798">
        <v>0</v>
      </c>
      <c r="O49" s="46">
        <f t="shared" si="6"/>
        <v>0</v>
      </c>
      <c r="P49" s="1203"/>
    </row>
    <row r="50" spans="1:16" ht="27.75" customHeight="1">
      <c r="A50" s="1354"/>
      <c r="B50" s="1229"/>
      <c r="C50" s="1434"/>
      <c r="D50" s="1527"/>
      <c r="E50" s="1528"/>
      <c r="F50" s="1538"/>
      <c r="G50" s="1071" t="s">
        <v>23</v>
      </c>
      <c r="H50" s="553">
        <f t="shared" si="32"/>
        <v>0</v>
      </c>
      <c r="I50" s="436">
        <f t="shared" si="32"/>
        <v>0</v>
      </c>
      <c r="J50" s="554">
        <f t="shared" si="32"/>
        <v>0</v>
      </c>
      <c r="K50" s="462">
        <f t="shared" si="32"/>
        <v>0</v>
      </c>
      <c r="L50" s="555">
        <v>0</v>
      </c>
      <c r="M50" s="591">
        <f t="shared" si="4"/>
        <v>0</v>
      </c>
      <c r="N50" s="798">
        <v>0</v>
      </c>
      <c r="O50" s="46">
        <f t="shared" si="6"/>
        <v>0</v>
      </c>
      <c r="P50" s="1204"/>
    </row>
    <row r="51" spans="1:16" ht="36" customHeight="1">
      <c r="A51" s="1354" t="s">
        <v>105</v>
      </c>
      <c r="B51" s="1229" t="s">
        <v>477</v>
      </c>
      <c r="C51" s="1434" t="s">
        <v>650</v>
      </c>
      <c r="D51" s="1527">
        <v>43831</v>
      </c>
      <c r="E51" s="1528">
        <v>44196</v>
      </c>
      <c r="F51" s="1536" t="s">
        <v>1529</v>
      </c>
      <c r="G51" s="59" t="s">
        <v>20</v>
      </c>
      <c r="H51" s="367">
        <f>H52+H53+H54</f>
        <v>54.7</v>
      </c>
      <c r="I51" s="271">
        <f t="shared" ref="I51:K51" si="33">I52+I53+I54</f>
        <v>18.100000000000001</v>
      </c>
      <c r="J51" s="53">
        <f t="shared" si="33"/>
        <v>18.100000000000001</v>
      </c>
      <c r="K51" s="31">
        <f t="shared" si="33"/>
        <v>18.100000000000001</v>
      </c>
      <c r="L51" s="550">
        <f t="shared" si="3"/>
        <v>33.089579524680076</v>
      </c>
      <c r="M51" s="578">
        <f t="shared" si="4"/>
        <v>-36.6</v>
      </c>
      <c r="N51" s="451">
        <f t="shared" si="5"/>
        <v>33.089579524680076</v>
      </c>
      <c r="O51" s="42">
        <f t="shared" si="6"/>
        <v>-36.6</v>
      </c>
      <c r="P51" s="1222" t="s">
        <v>1528</v>
      </c>
    </row>
    <row r="52" spans="1:16" ht="24.75" customHeight="1">
      <c r="A52" s="1354"/>
      <c r="B52" s="1229"/>
      <c r="C52" s="1434"/>
      <c r="D52" s="1527"/>
      <c r="E52" s="1528"/>
      <c r="F52" s="1537"/>
      <c r="G52" s="1071" t="s">
        <v>21</v>
      </c>
      <c r="H52" s="559">
        <v>54.7</v>
      </c>
      <c r="I52" s="266">
        <v>18.100000000000001</v>
      </c>
      <c r="J52" s="229">
        <v>18.100000000000001</v>
      </c>
      <c r="K52" s="231">
        <v>18.100000000000001</v>
      </c>
      <c r="L52" s="552">
        <f t="shared" si="3"/>
        <v>33.089579524680076</v>
      </c>
      <c r="M52" s="565">
        <f t="shared" si="4"/>
        <v>-36.6</v>
      </c>
      <c r="N52" s="797">
        <f t="shared" si="5"/>
        <v>33.089579524680076</v>
      </c>
      <c r="O52" s="36">
        <f t="shared" si="6"/>
        <v>-36.6</v>
      </c>
      <c r="P52" s="1203"/>
    </row>
    <row r="53" spans="1:16" ht="24.75" customHeight="1">
      <c r="A53" s="1354"/>
      <c r="B53" s="1229"/>
      <c r="C53" s="1434"/>
      <c r="D53" s="1527"/>
      <c r="E53" s="1528"/>
      <c r="F53" s="1537"/>
      <c r="G53" s="1071" t="s">
        <v>22</v>
      </c>
      <c r="H53" s="553">
        <f t="shared" ref="H53:K54" si="34">H57</f>
        <v>0</v>
      </c>
      <c r="I53" s="436"/>
      <c r="J53" s="554"/>
      <c r="K53" s="462"/>
      <c r="L53" s="555">
        <v>0</v>
      </c>
      <c r="M53" s="591">
        <f t="shared" si="4"/>
        <v>0</v>
      </c>
      <c r="N53" s="798">
        <v>0</v>
      </c>
      <c r="O53" s="46">
        <f t="shared" si="6"/>
        <v>0</v>
      </c>
      <c r="P53" s="1203"/>
    </row>
    <row r="54" spans="1:16" ht="24.75" customHeight="1">
      <c r="A54" s="1354"/>
      <c r="B54" s="1229"/>
      <c r="C54" s="1434"/>
      <c r="D54" s="1527"/>
      <c r="E54" s="1528"/>
      <c r="F54" s="1538"/>
      <c r="G54" s="1071" t="s">
        <v>23</v>
      </c>
      <c r="H54" s="553">
        <f t="shared" si="34"/>
        <v>0</v>
      </c>
      <c r="I54" s="436">
        <f t="shared" si="34"/>
        <v>0</v>
      </c>
      <c r="J54" s="554">
        <f t="shared" si="34"/>
        <v>0</v>
      </c>
      <c r="K54" s="462">
        <f t="shared" si="34"/>
        <v>0</v>
      </c>
      <c r="L54" s="555">
        <v>0</v>
      </c>
      <c r="M54" s="591">
        <f t="shared" si="4"/>
        <v>0</v>
      </c>
      <c r="N54" s="798">
        <v>0</v>
      </c>
      <c r="O54" s="46">
        <f t="shared" si="6"/>
        <v>0</v>
      </c>
      <c r="P54" s="1204"/>
    </row>
    <row r="55" spans="1:16" ht="26.25" customHeight="1">
      <c r="A55" s="1205" t="s">
        <v>254</v>
      </c>
      <c r="B55" s="1304" t="s">
        <v>996</v>
      </c>
      <c r="C55" s="1434" t="s">
        <v>650</v>
      </c>
      <c r="D55" s="1527" t="s">
        <v>994</v>
      </c>
      <c r="E55" s="1528" t="s">
        <v>994</v>
      </c>
      <c r="F55" s="1500" t="s">
        <v>19</v>
      </c>
      <c r="G55" s="59" t="s">
        <v>20</v>
      </c>
      <c r="H55" s="368">
        <f>H56+H57+H58</f>
        <v>0</v>
      </c>
      <c r="I55" s="299">
        <f t="shared" ref="I55:K55" si="35">I56+I57+I58</f>
        <v>0</v>
      </c>
      <c r="J55" s="173">
        <f t="shared" si="35"/>
        <v>0</v>
      </c>
      <c r="K55" s="143">
        <f t="shared" si="35"/>
        <v>0</v>
      </c>
      <c r="L55" s="299">
        <v>0</v>
      </c>
      <c r="M55" s="143">
        <f t="shared" ref="M55" si="36">J55-H55</f>
        <v>0</v>
      </c>
      <c r="N55" s="299">
        <v>0</v>
      </c>
      <c r="O55" s="143">
        <f t="shared" ref="O55" si="37">K55-H55</f>
        <v>0</v>
      </c>
      <c r="P55" s="1279"/>
    </row>
    <row r="56" spans="1:16" ht="20.25" customHeight="1">
      <c r="A56" s="1195"/>
      <c r="B56" s="1197"/>
      <c r="C56" s="1434"/>
      <c r="D56" s="1527"/>
      <c r="E56" s="1528"/>
      <c r="F56" s="1501"/>
      <c r="G56" s="1071" t="s">
        <v>21</v>
      </c>
      <c r="H56" s="1074">
        <v>0</v>
      </c>
      <c r="I56" s="269">
        <v>0</v>
      </c>
      <c r="J56" s="170">
        <v>0</v>
      </c>
      <c r="K56" s="106">
        <v>0</v>
      </c>
      <c r="L56" s="269">
        <v>0</v>
      </c>
      <c r="M56" s="106">
        <v>0</v>
      </c>
      <c r="N56" s="269">
        <v>0</v>
      </c>
      <c r="O56" s="106">
        <v>0</v>
      </c>
      <c r="P56" s="1280"/>
    </row>
    <row r="57" spans="1:16" ht="20.25" customHeight="1">
      <c r="A57" s="1195"/>
      <c r="B57" s="1197"/>
      <c r="C57" s="1434"/>
      <c r="D57" s="1527"/>
      <c r="E57" s="1528"/>
      <c r="F57" s="1501"/>
      <c r="G57" s="1071" t="s">
        <v>22</v>
      </c>
      <c r="H57" s="553">
        <f t="shared" ref="H57:K57" si="38">H61</f>
        <v>0</v>
      </c>
      <c r="I57" s="436">
        <f t="shared" si="38"/>
        <v>0</v>
      </c>
      <c r="J57" s="554">
        <f t="shared" si="38"/>
        <v>0</v>
      </c>
      <c r="K57" s="462">
        <f t="shared" si="38"/>
        <v>0</v>
      </c>
      <c r="L57" s="269">
        <v>0</v>
      </c>
      <c r="M57" s="106">
        <f t="shared" ref="M57:M59" si="39">J57-H57</f>
        <v>0</v>
      </c>
      <c r="N57" s="269">
        <v>0</v>
      </c>
      <c r="O57" s="106">
        <f t="shared" ref="O57:O59" si="40">K57-H57</f>
        <v>0</v>
      </c>
      <c r="P57" s="1280"/>
    </row>
    <row r="58" spans="1:16" ht="20.25" customHeight="1">
      <c r="A58" s="1196"/>
      <c r="B58" s="1198"/>
      <c r="C58" s="1434"/>
      <c r="D58" s="1527"/>
      <c r="E58" s="1528"/>
      <c r="F58" s="1502"/>
      <c r="G58" s="1071" t="s">
        <v>23</v>
      </c>
      <c r="H58" s="553">
        <f t="shared" ref="H58:K58" si="41">H62</f>
        <v>0</v>
      </c>
      <c r="I58" s="436">
        <f t="shared" si="41"/>
        <v>0</v>
      </c>
      <c r="J58" s="554">
        <f t="shared" si="41"/>
        <v>0</v>
      </c>
      <c r="K58" s="462">
        <f t="shared" si="41"/>
        <v>0</v>
      </c>
      <c r="L58" s="951">
        <v>0</v>
      </c>
      <c r="M58" s="952">
        <f t="shared" si="39"/>
        <v>0</v>
      </c>
      <c r="N58" s="953">
        <v>0</v>
      </c>
      <c r="O58" s="146">
        <f t="shared" si="40"/>
        <v>0</v>
      </c>
      <c r="P58" s="1281"/>
    </row>
    <row r="59" spans="1:16" ht="21.75" customHeight="1">
      <c r="A59" s="1354" t="s">
        <v>255</v>
      </c>
      <c r="B59" s="1436" t="s">
        <v>643</v>
      </c>
      <c r="C59" s="1434" t="s">
        <v>650</v>
      </c>
      <c r="D59" s="1527" t="s">
        <v>994</v>
      </c>
      <c r="E59" s="1528" t="s">
        <v>994</v>
      </c>
      <c r="F59" s="1500" t="s">
        <v>19</v>
      </c>
      <c r="G59" s="59" t="s">
        <v>20</v>
      </c>
      <c r="H59" s="368">
        <f>H60+H61+H62</f>
        <v>0</v>
      </c>
      <c r="I59" s="299">
        <f t="shared" ref="I59:K59" si="42">I60+I61+I62</f>
        <v>0</v>
      </c>
      <c r="J59" s="173">
        <f t="shared" si="42"/>
        <v>0</v>
      </c>
      <c r="K59" s="143">
        <f t="shared" si="42"/>
        <v>0</v>
      </c>
      <c r="L59" s="299">
        <v>0</v>
      </c>
      <c r="M59" s="143">
        <f t="shared" si="39"/>
        <v>0</v>
      </c>
      <c r="N59" s="299">
        <v>0</v>
      </c>
      <c r="O59" s="143">
        <f t="shared" si="40"/>
        <v>0</v>
      </c>
      <c r="P59" s="1279"/>
    </row>
    <row r="60" spans="1:16" ht="21" customHeight="1">
      <c r="A60" s="1354"/>
      <c r="B60" s="1229"/>
      <c r="C60" s="1434"/>
      <c r="D60" s="1527"/>
      <c r="E60" s="1528"/>
      <c r="F60" s="1501"/>
      <c r="G60" s="1071" t="s">
        <v>21</v>
      </c>
      <c r="H60" s="1074">
        <v>0</v>
      </c>
      <c r="I60" s="269">
        <v>0</v>
      </c>
      <c r="J60" s="170">
        <v>0</v>
      </c>
      <c r="K60" s="106">
        <v>0</v>
      </c>
      <c r="L60" s="269">
        <v>0</v>
      </c>
      <c r="M60" s="106">
        <v>0</v>
      </c>
      <c r="N60" s="269">
        <v>0</v>
      </c>
      <c r="O60" s="106">
        <v>0</v>
      </c>
      <c r="P60" s="1280"/>
    </row>
    <row r="61" spans="1:16" ht="21" customHeight="1">
      <c r="A61" s="1354"/>
      <c r="B61" s="1229"/>
      <c r="C61" s="1434"/>
      <c r="D61" s="1527"/>
      <c r="E61" s="1528"/>
      <c r="F61" s="1501"/>
      <c r="G61" s="1071" t="s">
        <v>22</v>
      </c>
      <c r="H61" s="553">
        <f t="shared" ref="H61:K61" si="43">H65</f>
        <v>0</v>
      </c>
      <c r="I61" s="436">
        <f t="shared" si="43"/>
        <v>0</v>
      </c>
      <c r="J61" s="554">
        <f t="shared" si="43"/>
        <v>0</v>
      </c>
      <c r="K61" s="462">
        <f t="shared" si="43"/>
        <v>0</v>
      </c>
      <c r="L61" s="269">
        <v>0</v>
      </c>
      <c r="M61" s="106">
        <f t="shared" ref="M61:M62" si="44">J61-H61</f>
        <v>0</v>
      </c>
      <c r="N61" s="269">
        <v>0</v>
      </c>
      <c r="O61" s="106">
        <f t="shared" ref="O61:O62" si="45">K61-H61</f>
        <v>0</v>
      </c>
      <c r="P61" s="1280"/>
    </row>
    <row r="62" spans="1:16" ht="21" customHeight="1">
      <c r="A62" s="1354"/>
      <c r="B62" s="1229"/>
      <c r="C62" s="1434"/>
      <c r="D62" s="1527"/>
      <c r="E62" s="1528"/>
      <c r="F62" s="1502"/>
      <c r="G62" s="1071" t="s">
        <v>23</v>
      </c>
      <c r="H62" s="553">
        <f t="shared" ref="H62:K62" si="46">H66</f>
        <v>0</v>
      </c>
      <c r="I62" s="436">
        <f t="shared" si="46"/>
        <v>0</v>
      </c>
      <c r="J62" s="554">
        <f t="shared" si="46"/>
        <v>0</v>
      </c>
      <c r="K62" s="462">
        <f t="shared" si="46"/>
        <v>0</v>
      </c>
      <c r="L62" s="951">
        <v>0</v>
      </c>
      <c r="M62" s="952">
        <f t="shared" si="44"/>
        <v>0</v>
      </c>
      <c r="N62" s="953">
        <v>0</v>
      </c>
      <c r="O62" s="146">
        <f t="shared" si="45"/>
        <v>0</v>
      </c>
      <c r="P62" s="1281"/>
    </row>
    <row r="63" spans="1:16" ht="30" customHeight="1">
      <c r="A63" s="1354" t="s">
        <v>256</v>
      </c>
      <c r="B63" s="1229" t="s">
        <v>832</v>
      </c>
      <c r="C63" s="1434" t="s">
        <v>650</v>
      </c>
      <c r="D63" s="1527">
        <v>43831</v>
      </c>
      <c r="E63" s="1528">
        <v>44196</v>
      </c>
      <c r="F63" s="1536" t="s">
        <v>1527</v>
      </c>
      <c r="G63" s="59" t="s">
        <v>20</v>
      </c>
      <c r="H63" s="367">
        <f>H64+H65+H66</f>
        <v>35.9</v>
      </c>
      <c r="I63" s="271">
        <f t="shared" ref="I63:K63" si="47">I64+I65+I66</f>
        <v>11.8</v>
      </c>
      <c r="J63" s="53">
        <f t="shared" si="47"/>
        <v>11.8</v>
      </c>
      <c r="K63" s="31">
        <f t="shared" si="47"/>
        <v>11.8</v>
      </c>
      <c r="L63" s="550">
        <f t="shared" si="3"/>
        <v>32.869080779944291</v>
      </c>
      <c r="M63" s="578">
        <f t="shared" si="4"/>
        <v>-24.099999999999998</v>
      </c>
      <c r="N63" s="258">
        <f t="shared" si="5"/>
        <v>32.869080779944291</v>
      </c>
      <c r="O63" s="42">
        <f t="shared" si="6"/>
        <v>-24.099999999999998</v>
      </c>
      <c r="P63" s="1222" t="s">
        <v>1528</v>
      </c>
    </row>
    <row r="64" spans="1:16" ht="27.75" customHeight="1">
      <c r="A64" s="1354"/>
      <c r="B64" s="1229"/>
      <c r="C64" s="1434"/>
      <c r="D64" s="1527"/>
      <c r="E64" s="1528"/>
      <c r="F64" s="1537"/>
      <c r="G64" s="1071" t="s">
        <v>21</v>
      </c>
      <c r="H64" s="559">
        <v>35.9</v>
      </c>
      <c r="I64" s="266">
        <v>11.8</v>
      </c>
      <c r="J64" s="229">
        <v>11.8</v>
      </c>
      <c r="K64" s="231">
        <v>11.8</v>
      </c>
      <c r="L64" s="552">
        <f t="shared" si="3"/>
        <v>32.869080779944291</v>
      </c>
      <c r="M64" s="565">
        <f t="shared" si="4"/>
        <v>-24.099999999999998</v>
      </c>
      <c r="N64" s="797">
        <f t="shared" si="5"/>
        <v>32.869080779944291</v>
      </c>
      <c r="O64" s="36">
        <f t="shared" si="6"/>
        <v>-24.099999999999998</v>
      </c>
      <c r="P64" s="1203"/>
    </row>
    <row r="65" spans="1:19" ht="27.75" customHeight="1">
      <c r="A65" s="1354"/>
      <c r="B65" s="1229"/>
      <c r="C65" s="1434"/>
      <c r="D65" s="1527"/>
      <c r="E65" s="1528"/>
      <c r="F65" s="1537"/>
      <c r="G65" s="1071" t="s">
        <v>22</v>
      </c>
      <c r="H65" s="553">
        <f t="shared" ref="H65:K66" si="48">H69</f>
        <v>0</v>
      </c>
      <c r="I65" s="436">
        <f t="shared" si="48"/>
        <v>0</v>
      </c>
      <c r="J65" s="554">
        <f t="shared" si="48"/>
        <v>0</v>
      </c>
      <c r="K65" s="462">
        <f t="shared" si="48"/>
        <v>0</v>
      </c>
      <c r="L65" s="555">
        <v>0</v>
      </c>
      <c r="M65" s="591">
        <f t="shared" si="4"/>
        <v>0</v>
      </c>
      <c r="N65" s="798">
        <v>0</v>
      </c>
      <c r="O65" s="46">
        <f t="shared" si="6"/>
        <v>0</v>
      </c>
      <c r="P65" s="1203"/>
    </row>
    <row r="66" spans="1:19" ht="27.75" customHeight="1">
      <c r="A66" s="1354"/>
      <c r="B66" s="1229"/>
      <c r="C66" s="1434"/>
      <c r="D66" s="1527"/>
      <c r="E66" s="1528"/>
      <c r="F66" s="1538"/>
      <c r="G66" s="1071" t="s">
        <v>23</v>
      </c>
      <c r="H66" s="553">
        <f t="shared" si="48"/>
        <v>0</v>
      </c>
      <c r="I66" s="436">
        <f t="shared" si="48"/>
        <v>0</v>
      </c>
      <c r="J66" s="554">
        <f t="shared" si="48"/>
        <v>0</v>
      </c>
      <c r="K66" s="462">
        <f t="shared" si="48"/>
        <v>0</v>
      </c>
      <c r="L66" s="555">
        <v>0</v>
      </c>
      <c r="M66" s="591">
        <f t="shared" si="4"/>
        <v>0</v>
      </c>
      <c r="N66" s="798">
        <v>0</v>
      </c>
      <c r="O66" s="46">
        <f t="shared" si="6"/>
        <v>0</v>
      </c>
      <c r="P66" s="1204"/>
    </row>
    <row r="67" spans="1:19" ht="27.75" customHeight="1">
      <c r="A67" s="1354" t="s">
        <v>257</v>
      </c>
      <c r="B67" s="1304" t="s">
        <v>833</v>
      </c>
      <c r="C67" s="1434" t="s">
        <v>650</v>
      </c>
      <c r="D67" s="1527">
        <v>43831</v>
      </c>
      <c r="E67" s="1528">
        <v>44196</v>
      </c>
      <c r="F67" s="1536" t="s">
        <v>1527</v>
      </c>
      <c r="G67" s="59" t="s">
        <v>20</v>
      </c>
      <c r="H67" s="367">
        <f>H68+H69+H70</f>
        <v>35.9</v>
      </c>
      <c r="I67" s="271">
        <f t="shared" ref="I67:K67" si="49">I68+I69+I70</f>
        <v>11.8</v>
      </c>
      <c r="J67" s="53">
        <f t="shared" si="49"/>
        <v>11.8</v>
      </c>
      <c r="K67" s="31">
        <f t="shared" si="49"/>
        <v>11.8</v>
      </c>
      <c r="L67" s="550">
        <f t="shared" ref="L67:L68" si="50">J67/H67*100</f>
        <v>32.869080779944291</v>
      </c>
      <c r="M67" s="578">
        <f t="shared" ref="M67:M70" si="51">J67-H67</f>
        <v>-24.099999999999998</v>
      </c>
      <c r="N67" s="258">
        <f t="shared" ref="N67:N68" si="52">K67/H67*100</f>
        <v>32.869080779944291</v>
      </c>
      <c r="O67" s="42">
        <f t="shared" ref="O67:O70" si="53">K67-H67</f>
        <v>-24.099999999999998</v>
      </c>
      <c r="P67" s="1222" t="s">
        <v>1528</v>
      </c>
    </row>
    <row r="68" spans="1:19" ht="25.5" customHeight="1">
      <c r="A68" s="1354"/>
      <c r="B68" s="1575"/>
      <c r="C68" s="1434"/>
      <c r="D68" s="1527"/>
      <c r="E68" s="1528"/>
      <c r="F68" s="1537"/>
      <c r="G68" s="1071" t="s">
        <v>21</v>
      </c>
      <c r="H68" s="559">
        <v>35.9</v>
      </c>
      <c r="I68" s="266">
        <v>11.8</v>
      </c>
      <c r="J68" s="229">
        <v>11.8</v>
      </c>
      <c r="K68" s="231">
        <v>11.8</v>
      </c>
      <c r="L68" s="552">
        <f t="shared" si="50"/>
        <v>32.869080779944291</v>
      </c>
      <c r="M68" s="565">
        <f t="shared" si="51"/>
        <v>-24.099999999999998</v>
      </c>
      <c r="N68" s="797">
        <f t="shared" si="52"/>
        <v>32.869080779944291</v>
      </c>
      <c r="O68" s="36">
        <f t="shared" si="53"/>
        <v>-24.099999999999998</v>
      </c>
      <c r="P68" s="1203"/>
      <c r="Q68" s="1572"/>
      <c r="R68" s="1573"/>
      <c r="S68" s="1573"/>
    </row>
    <row r="69" spans="1:19" ht="25.5" customHeight="1">
      <c r="A69" s="1354"/>
      <c r="B69" s="1575"/>
      <c r="C69" s="1434"/>
      <c r="D69" s="1527"/>
      <c r="E69" s="1528"/>
      <c r="F69" s="1537"/>
      <c r="G69" s="1071" t="s">
        <v>22</v>
      </c>
      <c r="H69" s="553">
        <f t="shared" ref="H69:K69" si="54">H73</f>
        <v>0</v>
      </c>
      <c r="I69" s="436">
        <f t="shared" si="54"/>
        <v>0</v>
      </c>
      <c r="J69" s="554">
        <f t="shared" si="54"/>
        <v>0</v>
      </c>
      <c r="K69" s="462">
        <f t="shared" si="54"/>
        <v>0</v>
      </c>
      <c r="L69" s="555">
        <v>0</v>
      </c>
      <c r="M69" s="591">
        <f t="shared" si="51"/>
        <v>0</v>
      </c>
      <c r="N69" s="798">
        <v>0</v>
      </c>
      <c r="O69" s="46">
        <f t="shared" si="53"/>
        <v>0</v>
      </c>
      <c r="P69" s="1203"/>
    </row>
    <row r="70" spans="1:19" ht="25.5" customHeight="1">
      <c r="A70" s="1354"/>
      <c r="B70" s="1433"/>
      <c r="C70" s="1434"/>
      <c r="D70" s="1527"/>
      <c r="E70" s="1528"/>
      <c r="F70" s="1538"/>
      <c r="G70" s="1071" t="s">
        <v>23</v>
      </c>
      <c r="H70" s="553">
        <f t="shared" ref="H70:K70" si="55">H74</f>
        <v>0</v>
      </c>
      <c r="I70" s="436">
        <f t="shared" si="55"/>
        <v>0</v>
      </c>
      <c r="J70" s="554">
        <f t="shared" si="55"/>
        <v>0</v>
      </c>
      <c r="K70" s="462">
        <f t="shared" si="55"/>
        <v>0</v>
      </c>
      <c r="L70" s="555">
        <v>0</v>
      </c>
      <c r="M70" s="591">
        <f t="shared" si="51"/>
        <v>0</v>
      </c>
      <c r="N70" s="798">
        <v>0</v>
      </c>
      <c r="O70" s="46">
        <f t="shared" si="53"/>
        <v>0</v>
      </c>
      <c r="P70" s="1204"/>
    </row>
    <row r="71" spans="1:19" ht="30.75" customHeight="1">
      <c r="A71" s="1354" t="s">
        <v>258</v>
      </c>
      <c r="B71" s="1207" t="s">
        <v>834</v>
      </c>
      <c r="C71" s="1434" t="s">
        <v>650</v>
      </c>
      <c r="D71" s="1476" t="s">
        <v>810</v>
      </c>
      <c r="E71" s="1477" t="s">
        <v>835</v>
      </c>
      <c r="F71" s="1500" t="s">
        <v>19</v>
      </c>
      <c r="G71" s="59" t="s">
        <v>20</v>
      </c>
      <c r="H71" s="368">
        <f>H72+H73+H74</f>
        <v>0</v>
      </c>
      <c r="I71" s="299">
        <f t="shared" ref="I71:K71" si="56">I72+I73+I74</f>
        <v>0</v>
      </c>
      <c r="J71" s="173">
        <f t="shared" si="56"/>
        <v>0</v>
      </c>
      <c r="K71" s="143">
        <f t="shared" si="56"/>
        <v>0</v>
      </c>
      <c r="L71" s="299">
        <v>0</v>
      </c>
      <c r="M71" s="143">
        <f t="shared" si="4"/>
        <v>0</v>
      </c>
      <c r="N71" s="301">
        <v>0</v>
      </c>
      <c r="O71" s="143">
        <f t="shared" si="6"/>
        <v>0</v>
      </c>
      <c r="P71" s="1387"/>
    </row>
    <row r="72" spans="1:19" ht="21.75" customHeight="1">
      <c r="A72" s="1354"/>
      <c r="B72" s="1197"/>
      <c r="C72" s="1434"/>
      <c r="D72" s="1448"/>
      <c r="E72" s="1334"/>
      <c r="F72" s="1501"/>
      <c r="G72" s="1071" t="s">
        <v>21</v>
      </c>
      <c r="H72" s="1074">
        <v>0</v>
      </c>
      <c r="I72" s="269">
        <v>0</v>
      </c>
      <c r="J72" s="170">
        <v>0</v>
      </c>
      <c r="K72" s="106">
        <v>0</v>
      </c>
      <c r="L72" s="269">
        <v>0</v>
      </c>
      <c r="M72" s="106">
        <f t="shared" si="4"/>
        <v>0</v>
      </c>
      <c r="N72" s="799">
        <v>0</v>
      </c>
      <c r="O72" s="106">
        <f t="shared" si="6"/>
        <v>0</v>
      </c>
      <c r="P72" s="1387"/>
    </row>
    <row r="73" spans="1:19" ht="21.75" customHeight="1">
      <c r="A73" s="1354"/>
      <c r="B73" s="1197"/>
      <c r="C73" s="1434"/>
      <c r="D73" s="1448"/>
      <c r="E73" s="1334"/>
      <c r="F73" s="1501"/>
      <c r="G73" s="1071" t="s">
        <v>22</v>
      </c>
      <c r="H73" s="553">
        <f t="shared" ref="H73:K74" si="57">H101</f>
        <v>0</v>
      </c>
      <c r="I73" s="436">
        <f t="shared" si="57"/>
        <v>0</v>
      </c>
      <c r="J73" s="554">
        <f t="shared" si="57"/>
        <v>0</v>
      </c>
      <c r="K73" s="462">
        <f t="shared" si="57"/>
        <v>0</v>
      </c>
      <c r="L73" s="555">
        <v>0</v>
      </c>
      <c r="M73" s="591">
        <f t="shared" si="4"/>
        <v>0</v>
      </c>
      <c r="N73" s="798">
        <v>0</v>
      </c>
      <c r="O73" s="46">
        <f t="shared" si="6"/>
        <v>0</v>
      </c>
      <c r="P73" s="1387"/>
    </row>
    <row r="74" spans="1:19" ht="21.75" customHeight="1">
      <c r="A74" s="1354"/>
      <c r="B74" s="1198"/>
      <c r="C74" s="1434"/>
      <c r="D74" s="1448"/>
      <c r="E74" s="1334"/>
      <c r="F74" s="1502"/>
      <c r="G74" s="1071" t="s">
        <v>23</v>
      </c>
      <c r="H74" s="553">
        <f t="shared" si="57"/>
        <v>0</v>
      </c>
      <c r="I74" s="436">
        <f t="shared" si="57"/>
        <v>0</v>
      </c>
      <c r="J74" s="554">
        <f t="shared" si="57"/>
        <v>0</v>
      </c>
      <c r="K74" s="462">
        <f t="shared" si="57"/>
        <v>0</v>
      </c>
      <c r="L74" s="555">
        <v>0</v>
      </c>
      <c r="M74" s="591">
        <f t="shared" si="4"/>
        <v>0</v>
      </c>
      <c r="N74" s="798">
        <v>0</v>
      </c>
      <c r="O74" s="46">
        <f t="shared" si="6"/>
        <v>0</v>
      </c>
      <c r="P74" s="1387"/>
    </row>
    <row r="75" spans="1:19" ht="55.5" customHeight="1">
      <c r="A75" s="1354" t="s">
        <v>478</v>
      </c>
      <c r="B75" s="1207" t="s">
        <v>997</v>
      </c>
      <c r="C75" s="1434" t="s">
        <v>650</v>
      </c>
      <c r="D75" s="1527">
        <v>43831</v>
      </c>
      <c r="E75" s="1528">
        <v>44196</v>
      </c>
      <c r="F75" s="1536" t="s">
        <v>998</v>
      </c>
      <c r="G75" s="59" t="s">
        <v>20</v>
      </c>
      <c r="H75" s="367">
        <f>H76+H77+H78</f>
        <v>600</v>
      </c>
      <c r="I75" s="271">
        <f t="shared" ref="I75:K75" si="58">I76+I77+I78</f>
        <v>514</v>
      </c>
      <c r="J75" s="53">
        <f t="shared" si="58"/>
        <v>514</v>
      </c>
      <c r="K75" s="31">
        <f t="shared" si="58"/>
        <v>374.2</v>
      </c>
      <c r="L75" s="550">
        <f t="shared" ref="L75:L76" si="59">J75/H75*100</f>
        <v>85.666666666666671</v>
      </c>
      <c r="M75" s="578">
        <f t="shared" ref="M75:M78" si="60">J75-H75</f>
        <v>-86</v>
      </c>
      <c r="N75" s="258">
        <f t="shared" ref="N75:N76" si="61">K75/H75*100</f>
        <v>62.366666666666667</v>
      </c>
      <c r="O75" s="42">
        <f t="shared" ref="O75:O78" si="62">K75-H75</f>
        <v>-225.8</v>
      </c>
      <c r="P75" s="1387"/>
    </row>
    <row r="76" spans="1:19" ht="36" customHeight="1">
      <c r="A76" s="1354"/>
      <c r="B76" s="1197"/>
      <c r="C76" s="1434"/>
      <c r="D76" s="1527"/>
      <c r="E76" s="1528"/>
      <c r="F76" s="1537"/>
      <c r="G76" s="1071" t="s">
        <v>21</v>
      </c>
      <c r="H76" s="559">
        <v>600</v>
      </c>
      <c r="I76" s="266">
        <v>514</v>
      </c>
      <c r="J76" s="229">
        <v>514</v>
      </c>
      <c r="K76" s="231">
        <v>374.2</v>
      </c>
      <c r="L76" s="552">
        <f t="shared" si="59"/>
        <v>85.666666666666671</v>
      </c>
      <c r="M76" s="565">
        <f t="shared" si="60"/>
        <v>-86</v>
      </c>
      <c r="N76" s="797">
        <f t="shared" si="61"/>
        <v>62.366666666666667</v>
      </c>
      <c r="O76" s="36">
        <f t="shared" si="62"/>
        <v>-225.8</v>
      </c>
      <c r="P76" s="1387"/>
    </row>
    <row r="77" spans="1:19" ht="36" customHeight="1">
      <c r="A77" s="1354"/>
      <c r="B77" s="1197"/>
      <c r="C77" s="1434"/>
      <c r="D77" s="1527"/>
      <c r="E77" s="1528"/>
      <c r="F77" s="1537"/>
      <c r="G77" s="1071" t="s">
        <v>22</v>
      </c>
      <c r="H77" s="553">
        <v>0</v>
      </c>
      <c r="I77" s="436">
        <v>0</v>
      </c>
      <c r="J77" s="554">
        <v>0</v>
      </c>
      <c r="K77" s="462">
        <v>0</v>
      </c>
      <c r="L77" s="555">
        <v>0</v>
      </c>
      <c r="M77" s="591">
        <f t="shared" si="60"/>
        <v>0</v>
      </c>
      <c r="N77" s="798">
        <v>0</v>
      </c>
      <c r="O77" s="46">
        <f t="shared" si="62"/>
        <v>0</v>
      </c>
      <c r="P77" s="1387"/>
    </row>
    <row r="78" spans="1:19" ht="36" customHeight="1">
      <c r="A78" s="1354"/>
      <c r="B78" s="1198"/>
      <c r="C78" s="1434"/>
      <c r="D78" s="1527"/>
      <c r="E78" s="1528"/>
      <c r="F78" s="1538"/>
      <c r="G78" s="1071" t="s">
        <v>23</v>
      </c>
      <c r="H78" s="553">
        <v>0</v>
      </c>
      <c r="I78" s="436">
        <v>0</v>
      </c>
      <c r="J78" s="554">
        <v>0</v>
      </c>
      <c r="K78" s="462">
        <v>0</v>
      </c>
      <c r="L78" s="555">
        <v>0</v>
      </c>
      <c r="M78" s="591">
        <f t="shared" si="60"/>
        <v>0</v>
      </c>
      <c r="N78" s="798">
        <v>0</v>
      </c>
      <c r="O78" s="46">
        <f t="shared" si="62"/>
        <v>0</v>
      </c>
      <c r="P78" s="1387"/>
    </row>
    <row r="79" spans="1:19" ht="36" customHeight="1">
      <c r="A79" s="1354" t="s">
        <v>479</v>
      </c>
      <c r="B79" s="1207" t="s">
        <v>481</v>
      </c>
      <c r="C79" s="1434" t="s">
        <v>650</v>
      </c>
      <c r="D79" s="1527">
        <v>43831</v>
      </c>
      <c r="E79" s="1528">
        <v>44196</v>
      </c>
      <c r="F79" s="1536" t="s">
        <v>1530</v>
      </c>
      <c r="G79" s="59" t="s">
        <v>20</v>
      </c>
      <c r="H79" s="367">
        <f>H80+H81+H82</f>
        <v>657</v>
      </c>
      <c r="I79" s="271">
        <f t="shared" ref="I79:K79" si="63">I80+I81+I82</f>
        <v>492.8</v>
      </c>
      <c r="J79" s="53">
        <f t="shared" si="63"/>
        <v>492.8</v>
      </c>
      <c r="K79" s="31">
        <f t="shared" si="63"/>
        <v>492.8</v>
      </c>
      <c r="L79" s="550">
        <f t="shared" ref="L79:L80" si="64">J79/H79*100</f>
        <v>75.007610350076106</v>
      </c>
      <c r="M79" s="578">
        <f t="shared" ref="M79:M82" si="65">J79-H79</f>
        <v>-164.2</v>
      </c>
      <c r="N79" s="451">
        <f t="shared" ref="N79:N80" si="66">K79/H79*100</f>
        <v>75.007610350076106</v>
      </c>
      <c r="O79" s="42">
        <f t="shared" ref="O79:O82" si="67">K79-H79</f>
        <v>-164.2</v>
      </c>
      <c r="P79" s="1387"/>
    </row>
    <row r="80" spans="1:19" ht="24.75" customHeight="1">
      <c r="A80" s="1354"/>
      <c r="B80" s="1197"/>
      <c r="C80" s="1434"/>
      <c r="D80" s="1527"/>
      <c r="E80" s="1528"/>
      <c r="F80" s="1537"/>
      <c r="G80" s="1071" t="s">
        <v>21</v>
      </c>
      <c r="H80" s="559">
        <v>657</v>
      </c>
      <c r="I80" s="266">
        <v>492.8</v>
      </c>
      <c r="J80" s="229">
        <v>492.8</v>
      </c>
      <c r="K80" s="231">
        <v>492.8</v>
      </c>
      <c r="L80" s="552">
        <f t="shared" si="64"/>
        <v>75.007610350076106</v>
      </c>
      <c r="M80" s="565">
        <f t="shared" si="65"/>
        <v>-164.2</v>
      </c>
      <c r="N80" s="797">
        <f t="shared" si="66"/>
        <v>75.007610350076106</v>
      </c>
      <c r="O80" s="36">
        <f t="shared" si="67"/>
        <v>-164.2</v>
      </c>
      <c r="P80" s="1387"/>
    </row>
    <row r="81" spans="1:16" ht="24.75" customHeight="1">
      <c r="A81" s="1354"/>
      <c r="B81" s="1197"/>
      <c r="C81" s="1434"/>
      <c r="D81" s="1527"/>
      <c r="E81" s="1528"/>
      <c r="F81" s="1537"/>
      <c r="G81" s="1071" t="s">
        <v>22</v>
      </c>
      <c r="H81" s="553">
        <v>0</v>
      </c>
      <c r="I81" s="436">
        <v>0</v>
      </c>
      <c r="J81" s="554">
        <v>0</v>
      </c>
      <c r="K81" s="462">
        <v>0</v>
      </c>
      <c r="L81" s="555">
        <v>0</v>
      </c>
      <c r="M81" s="591">
        <f t="shared" si="65"/>
        <v>0</v>
      </c>
      <c r="N81" s="798">
        <v>0</v>
      </c>
      <c r="O81" s="46">
        <f t="shared" si="67"/>
        <v>0</v>
      </c>
      <c r="P81" s="1387"/>
    </row>
    <row r="82" spans="1:16" ht="24.75" customHeight="1">
      <c r="A82" s="1354"/>
      <c r="B82" s="1198"/>
      <c r="C82" s="1434"/>
      <c r="D82" s="1527"/>
      <c r="E82" s="1528"/>
      <c r="F82" s="1538"/>
      <c r="G82" s="1071" t="s">
        <v>23</v>
      </c>
      <c r="H82" s="553">
        <v>0</v>
      </c>
      <c r="I82" s="436">
        <v>0</v>
      </c>
      <c r="J82" s="554">
        <v>0</v>
      </c>
      <c r="K82" s="462">
        <v>0</v>
      </c>
      <c r="L82" s="555">
        <v>0</v>
      </c>
      <c r="M82" s="591">
        <f t="shared" si="65"/>
        <v>0</v>
      </c>
      <c r="N82" s="798">
        <v>0</v>
      </c>
      <c r="O82" s="46">
        <f t="shared" si="67"/>
        <v>0</v>
      </c>
      <c r="P82" s="1387"/>
    </row>
    <row r="83" spans="1:16" ht="37.5" customHeight="1">
      <c r="A83" s="1354" t="s">
        <v>480</v>
      </c>
      <c r="B83" s="1207" t="s">
        <v>482</v>
      </c>
      <c r="C83" s="1434" t="s">
        <v>650</v>
      </c>
      <c r="D83" s="1527">
        <v>43831</v>
      </c>
      <c r="E83" s="1528">
        <v>44196</v>
      </c>
      <c r="F83" s="1536" t="s">
        <v>1530</v>
      </c>
      <c r="G83" s="59" t="s">
        <v>20</v>
      </c>
      <c r="H83" s="367">
        <f>H84+H85+H86</f>
        <v>656.9</v>
      </c>
      <c r="I83" s="271">
        <f t="shared" ref="I83:K83" si="68">I84+I85+I86</f>
        <v>492.8</v>
      </c>
      <c r="J83" s="53">
        <f t="shared" si="68"/>
        <v>492.8</v>
      </c>
      <c r="K83" s="31">
        <f t="shared" si="68"/>
        <v>492.8</v>
      </c>
      <c r="L83" s="550">
        <f t="shared" ref="L83:L84" si="69">J83/H83*100</f>
        <v>75.019028771502519</v>
      </c>
      <c r="M83" s="578">
        <f t="shared" ref="M83:M86" si="70">J83-H83</f>
        <v>-164.09999999999997</v>
      </c>
      <c r="N83" s="451">
        <f t="shared" ref="N83:N84" si="71">K83/H83*100</f>
        <v>75.019028771502519</v>
      </c>
      <c r="O83" s="42">
        <f t="shared" ref="O83:O86" si="72">K83-H83</f>
        <v>-164.09999999999997</v>
      </c>
      <c r="P83" s="1387"/>
    </row>
    <row r="84" spans="1:16" ht="27.75" customHeight="1">
      <c r="A84" s="1354"/>
      <c r="B84" s="1197"/>
      <c r="C84" s="1434"/>
      <c r="D84" s="1527"/>
      <c r="E84" s="1528"/>
      <c r="F84" s="1537"/>
      <c r="G84" s="1071" t="s">
        <v>21</v>
      </c>
      <c r="H84" s="559">
        <v>656.9</v>
      </c>
      <c r="I84" s="266">
        <v>492.8</v>
      </c>
      <c r="J84" s="229">
        <v>492.8</v>
      </c>
      <c r="K84" s="231">
        <v>492.8</v>
      </c>
      <c r="L84" s="552">
        <f t="shared" si="69"/>
        <v>75.019028771502519</v>
      </c>
      <c r="M84" s="565">
        <f t="shared" si="70"/>
        <v>-164.09999999999997</v>
      </c>
      <c r="N84" s="797">
        <f t="shared" si="71"/>
        <v>75.019028771502519</v>
      </c>
      <c r="O84" s="36">
        <f t="shared" si="72"/>
        <v>-164.09999999999997</v>
      </c>
      <c r="P84" s="1387"/>
    </row>
    <row r="85" spans="1:16" ht="27.75" customHeight="1">
      <c r="A85" s="1354"/>
      <c r="B85" s="1197"/>
      <c r="C85" s="1434"/>
      <c r="D85" s="1527"/>
      <c r="E85" s="1528"/>
      <c r="F85" s="1537"/>
      <c r="G85" s="1071" t="s">
        <v>22</v>
      </c>
      <c r="H85" s="553">
        <v>0</v>
      </c>
      <c r="I85" s="436">
        <v>0</v>
      </c>
      <c r="J85" s="554">
        <v>0</v>
      </c>
      <c r="K85" s="462">
        <v>0</v>
      </c>
      <c r="L85" s="555">
        <v>0</v>
      </c>
      <c r="M85" s="591">
        <f t="shared" si="70"/>
        <v>0</v>
      </c>
      <c r="N85" s="798">
        <v>0</v>
      </c>
      <c r="O85" s="46">
        <f t="shared" si="72"/>
        <v>0</v>
      </c>
      <c r="P85" s="1387"/>
    </row>
    <row r="86" spans="1:16" ht="27.75" customHeight="1">
      <c r="A86" s="1354"/>
      <c r="B86" s="1198"/>
      <c r="C86" s="1434"/>
      <c r="D86" s="1527"/>
      <c r="E86" s="1528"/>
      <c r="F86" s="1538"/>
      <c r="G86" s="1071" t="s">
        <v>23</v>
      </c>
      <c r="H86" s="553">
        <v>0</v>
      </c>
      <c r="I86" s="436">
        <v>0</v>
      </c>
      <c r="J86" s="554">
        <v>0</v>
      </c>
      <c r="K86" s="462">
        <v>0</v>
      </c>
      <c r="L86" s="555">
        <v>0</v>
      </c>
      <c r="M86" s="591">
        <f t="shared" si="70"/>
        <v>0</v>
      </c>
      <c r="N86" s="798">
        <v>0</v>
      </c>
      <c r="O86" s="46">
        <f t="shared" si="72"/>
        <v>0</v>
      </c>
      <c r="P86" s="1387"/>
    </row>
    <row r="87" spans="1:16" ht="27.75" customHeight="1">
      <c r="A87" s="1354" t="s">
        <v>836</v>
      </c>
      <c r="B87" s="1207" t="s">
        <v>837</v>
      </c>
      <c r="C87" s="1434" t="s">
        <v>650</v>
      </c>
      <c r="D87" s="1476" t="s">
        <v>809</v>
      </c>
      <c r="E87" s="1477" t="s">
        <v>809</v>
      </c>
      <c r="F87" s="1500" t="s">
        <v>19</v>
      </c>
      <c r="G87" s="59" t="s">
        <v>20</v>
      </c>
      <c r="H87" s="368">
        <f>H88+H89+H90</f>
        <v>0</v>
      </c>
      <c r="I87" s="299">
        <f t="shared" ref="I87:K87" si="73">I88+I89+I90</f>
        <v>0</v>
      </c>
      <c r="J87" s="173">
        <f t="shared" si="73"/>
        <v>0</v>
      </c>
      <c r="K87" s="143">
        <f t="shared" si="73"/>
        <v>0</v>
      </c>
      <c r="L87" s="299">
        <v>0</v>
      </c>
      <c r="M87" s="143">
        <f t="shared" ref="M87:M94" si="74">J87-H87</f>
        <v>0</v>
      </c>
      <c r="N87" s="301">
        <v>0</v>
      </c>
      <c r="O87" s="143">
        <f t="shared" ref="O87:O94" si="75">K87-H87</f>
        <v>0</v>
      </c>
      <c r="P87" s="1387"/>
    </row>
    <row r="88" spans="1:16" ht="27.75" customHeight="1">
      <c r="A88" s="1354"/>
      <c r="B88" s="1197"/>
      <c r="C88" s="1434"/>
      <c r="D88" s="1448"/>
      <c r="E88" s="1334"/>
      <c r="F88" s="1501"/>
      <c r="G88" s="1071" t="s">
        <v>21</v>
      </c>
      <c r="H88" s="1074">
        <v>0</v>
      </c>
      <c r="I88" s="269">
        <v>0</v>
      </c>
      <c r="J88" s="170">
        <v>0</v>
      </c>
      <c r="K88" s="106">
        <v>0</v>
      </c>
      <c r="L88" s="269">
        <v>0</v>
      </c>
      <c r="M88" s="106">
        <v>0</v>
      </c>
      <c r="N88" s="799">
        <v>0</v>
      </c>
      <c r="O88" s="106">
        <f t="shared" si="75"/>
        <v>0</v>
      </c>
      <c r="P88" s="1387"/>
    </row>
    <row r="89" spans="1:16" ht="27.75" customHeight="1">
      <c r="A89" s="1354"/>
      <c r="B89" s="1197"/>
      <c r="C89" s="1434"/>
      <c r="D89" s="1448"/>
      <c r="E89" s="1334"/>
      <c r="F89" s="1501"/>
      <c r="G89" s="1071" t="s">
        <v>22</v>
      </c>
      <c r="H89" s="553">
        <v>0</v>
      </c>
      <c r="I89" s="436">
        <v>0</v>
      </c>
      <c r="J89" s="554">
        <v>0</v>
      </c>
      <c r="K89" s="462">
        <v>0</v>
      </c>
      <c r="L89" s="555">
        <v>0</v>
      </c>
      <c r="M89" s="591">
        <f t="shared" si="74"/>
        <v>0</v>
      </c>
      <c r="N89" s="798">
        <v>0</v>
      </c>
      <c r="O89" s="46">
        <f t="shared" si="75"/>
        <v>0</v>
      </c>
      <c r="P89" s="1387"/>
    </row>
    <row r="90" spans="1:16" ht="27.75" customHeight="1">
      <c r="A90" s="1354"/>
      <c r="B90" s="1198"/>
      <c r="C90" s="1434"/>
      <c r="D90" s="1448"/>
      <c r="E90" s="1334"/>
      <c r="F90" s="1502"/>
      <c r="G90" s="1071" t="s">
        <v>23</v>
      </c>
      <c r="H90" s="553">
        <v>0</v>
      </c>
      <c r="I90" s="436">
        <v>0</v>
      </c>
      <c r="J90" s="554">
        <v>0</v>
      </c>
      <c r="K90" s="462">
        <v>0</v>
      </c>
      <c r="L90" s="555">
        <v>0</v>
      </c>
      <c r="M90" s="591">
        <f t="shared" si="74"/>
        <v>0</v>
      </c>
      <c r="N90" s="798">
        <v>0</v>
      </c>
      <c r="O90" s="46">
        <f t="shared" si="75"/>
        <v>0</v>
      </c>
      <c r="P90" s="1387"/>
    </row>
    <row r="91" spans="1:16" ht="27.75" customHeight="1">
      <c r="A91" s="1354" t="s">
        <v>838</v>
      </c>
      <c r="B91" s="1207" t="s">
        <v>839</v>
      </c>
      <c r="C91" s="1434" t="s">
        <v>650</v>
      </c>
      <c r="D91" s="1527">
        <v>43831</v>
      </c>
      <c r="E91" s="1528">
        <v>44196</v>
      </c>
      <c r="F91" s="1536" t="s">
        <v>1527</v>
      </c>
      <c r="G91" s="59" t="s">
        <v>20</v>
      </c>
      <c r="H91" s="367">
        <f>H92+H93+H94</f>
        <v>934.3</v>
      </c>
      <c r="I91" s="271">
        <f t="shared" ref="I91:K91" si="76">I92+I93+I94</f>
        <v>308.3</v>
      </c>
      <c r="J91" s="53">
        <f t="shared" si="76"/>
        <v>308.3</v>
      </c>
      <c r="K91" s="31">
        <f t="shared" si="76"/>
        <v>308.3</v>
      </c>
      <c r="L91" s="550">
        <f t="shared" ref="L91:L92" si="77">J91/H91*100</f>
        <v>32.997966391951195</v>
      </c>
      <c r="M91" s="578">
        <f t="shared" si="74"/>
        <v>-626</v>
      </c>
      <c r="N91" s="451">
        <f t="shared" ref="N91:N92" si="78">K91/H91*100</f>
        <v>32.997966391951195</v>
      </c>
      <c r="O91" s="42">
        <f t="shared" si="75"/>
        <v>-626</v>
      </c>
      <c r="P91" s="1222" t="s">
        <v>1528</v>
      </c>
    </row>
    <row r="92" spans="1:16" ht="27.75" customHeight="1">
      <c r="A92" s="1354"/>
      <c r="B92" s="1197"/>
      <c r="C92" s="1434"/>
      <c r="D92" s="1527"/>
      <c r="E92" s="1528"/>
      <c r="F92" s="1537"/>
      <c r="G92" s="1071" t="s">
        <v>21</v>
      </c>
      <c r="H92" s="559">
        <v>934.3</v>
      </c>
      <c r="I92" s="266">
        <v>308.3</v>
      </c>
      <c r="J92" s="229">
        <v>308.3</v>
      </c>
      <c r="K92" s="231">
        <v>308.3</v>
      </c>
      <c r="L92" s="552">
        <f t="shared" si="77"/>
        <v>32.997966391951195</v>
      </c>
      <c r="M92" s="565">
        <f t="shared" si="74"/>
        <v>-626</v>
      </c>
      <c r="N92" s="797">
        <f t="shared" si="78"/>
        <v>32.997966391951195</v>
      </c>
      <c r="O92" s="36">
        <f t="shared" si="75"/>
        <v>-626</v>
      </c>
      <c r="P92" s="1203"/>
    </row>
    <row r="93" spans="1:16" ht="27.75" customHeight="1">
      <c r="A93" s="1354"/>
      <c r="B93" s="1197"/>
      <c r="C93" s="1434"/>
      <c r="D93" s="1527"/>
      <c r="E93" s="1528"/>
      <c r="F93" s="1537"/>
      <c r="G93" s="1071" t="s">
        <v>22</v>
      </c>
      <c r="H93" s="553">
        <v>0</v>
      </c>
      <c r="I93" s="436">
        <v>0</v>
      </c>
      <c r="J93" s="554">
        <v>0</v>
      </c>
      <c r="K93" s="462">
        <v>0</v>
      </c>
      <c r="L93" s="555">
        <v>0</v>
      </c>
      <c r="M93" s="591">
        <f t="shared" si="74"/>
        <v>0</v>
      </c>
      <c r="N93" s="798">
        <v>0</v>
      </c>
      <c r="O93" s="46">
        <f t="shared" si="75"/>
        <v>0</v>
      </c>
      <c r="P93" s="1203"/>
    </row>
    <row r="94" spans="1:16" ht="27.75" customHeight="1">
      <c r="A94" s="1354"/>
      <c r="B94" s="1198"/>
      <c r="C94" s="1434"/>
      <c r="D94" s="1527"/>
      <c r="E94" s="1528"/>
      <c r="F94" s="1538"/>
      <c r="G94" s="1071" t="s">
        <v>23</v>
      </c>
      <c r="H94" s="553">
        <v>0</v>
      </c>
      <c r="I94" s="436">
        <v>0</v>
      </c>
      <c r="J94" s="554">
        <v>0</v>
      </c>
      <c r="K94" s="462">
        <v>0</v>
      </c>
      <c r="L94" s="555">
        <v>0</v>
      </c>
      <c r="M94" s="591">
        <f t="shared" si="74"/>
        <v>0</v>
      </c>
      <c r="N94" s="798">
        <v>0</v>
      </c>
      <c r="O94" s="46">
        <f t="shared" si="75"/>
        <v>0</v>
      </c>
      <c r="P94" s="1204"/>
    </row>
    <row r="95" spans="1:16" ht="27.75" customHeight="1">
      <c r="A95" s="1354" t="s">
        <v>840</v>
      </c>
      <c r="B95" s="1207" t="s">
        <v>999</v>
      </c>
      <c r="C95" s="1434" t="s">
        <v>650</v>
      </c>
      <c r="D95" s="1527">
        <v>43831</v>
      </c>
      <c r="E95" s="1528">
        <v>44196</v>
      </c>
      <c r="F95" s="1536" t="s">
        <v>1527</v>
      </c>
      <c r="G95" s="59" t="s">
        <v>20</v>
      </c>
      <c r="H95" s="367">
        <f>H96+H97+H98</f>
        <v>7.8</v>
      </c>
      <c r="I95" s="271">
        <f t="shared" ref="I95:K95" si="79">I96+I97+I98</f>
        <v>2.6</v>
      </c>
      <c r="J95" s="53">
        <f t="shared" si="79"/>
        <v>2.6</v>
      </c>
      <c r="K95" s="31">
        <f t="shared" si="79"/>
        <v>2.6</v>
      </c>
      <c r="L95" s="550">
        <f t="shared" ref="L95:L96" si="80">J95/H95*100</f>
        <v>33.333333333333336</v>
      </c>
      <c r="M95" s="578">
        <f t="shared" ref="M95:M96" si="81">J95-H95</f>
        <v>-5.1999999999999993</v>
      </c>
      <c r="N95" s="451">
        <f t="shared" ref="N95:N96" si="82">K95/H95*100</f>
        <v>33.333333333333336</v>
      </c>
      <c r="O95" s="42">
        <f t="shared" ref="O95:O96" si="83">K95-H95</f>
        <v>-5.1999999999999993</v>
      </c>
      <c r="P95" s="1222" t="s">
        <v>1528</v>
      </c>
    </row>
    <row r="96" spans="1:16" ht="27.75" customHeight="1">
      <c r="A96" s="1354"/>
      <c r="B96" s="1197"/>
      <c r="C96" s="1434"/>
      <c r="D96" s="1527"/>
      <c r="E96" s="1528"/>
      <c r="F96" s="1537"/>
      <c r="G96" s="1071" t="s">
        <v>21</v>
      </c>
      <c r="H96" s="559">
        <v>7.8</v>
      </c>
      <c r="I96" s="266">
        <v>2.6</v>
      </c>
      <c r="J96" s="229">
        <v>2.6</v>
      </c>
      <c r="K96" s="231">
        <v>2.6</v>
      </c>
      <c r="L96" s="552">
        <f t="shared" si="80"/>
        <v>33.333333333333336</v>
      </c>
      <c r="M96" s="565">
        <f t="shared" si="81"/>
        <v>-5.1999999999999993</v>
      </c>
      <c r="N96" s="797">
        <f t="shared" si="82"/>
        <v>33.333333333333336</v>
      </c>
      <c r="O96" s="36">
        <f t="shared" si="83"/>
        <v>-5.1999999999999993</v>
      </c>
      <c r="P96" s="1203"/>
    </row>
    <row r="97" spans="1:16" ht="27.75" customHeight="1">
      <c r="A97" s="1354"/>
      <c r="B97" s="1197"/>
      <c r="C97" s="1434"/>
      <c r="D97" s="1527"/>
      <c r="E97" s="1528"/>
      <c r="F97" s="1537"/>
      <c r="G97" s="1071" t="s">
        <v>22</v>
      </c>
      <c r="H97" s="553">
        <v>0</v>
      </c>
      <c r="I97" s="436">
        <v>0</v>
      </c>
      <c r="J97" s="554">
        <v>0</v>
      </c>
      <c r="K97" s="462">
        <v>0</v>
      </c>
      <c r="L97" s="555">
        <v>0</v>
      </c>
      <c r="M97" s="591">
        <f t="shared" ref="M97:M98" si="84">J97-H97</f>
        <v>0</v>
      </c>
      <c r="N97" s="798">
        <v>0</v>
      </c>
      <c r="O97" s="46">
        <f t="shared" ref="O97:O98" si="85">K97-H97</f>
        <v>0</v>
      </c>
      <c r="P97" s="1203"/>
    </row>
    <row r="98" spans="1:16" ht="27.75" customHeight="1">
      <c r="A98" s="1354"/>
      <c r="B98" s="1198"/>
      <c r="C98" s="1434"/>
      <c r="D98" s="1527"/>
      <c r="E98" s="1528"/>
      <c r="F98" s="1538"/>
      <c r="G98" s="1071" t="s">
        <v>23</v>
      </c>
      <c r="H98" s="553">
        <v>0</v>
      </c>
      <c r="I98" s="436">
        <v>0</v>
      </c>
      <c r="J98" s="554">
        <v>0</v>
      </c>
      <c r="K98" s="462">
        <v>0</v>
      </c>
      <c r="L98" s="555">
        <v>0</v>
      </c>
      <c r="M98" s="591">
        <f t="shared" si="84"/>
        <v>0</v>
      </c>
      <c r="N98" s="798">
        <v>0</v>
      </c>
      <c r="O98" s="46">
        <f t="shared" si="85"/>
        <v>0</v>
      </c>
      <c r="P98" s="1204"/>
    </row>
    <row r="99" spans="1:16" ht="34.5" customHeight="1">
      <c r="A99" s="1249" t="s">
        <v>106</v>
      </c>
      <c r="B99" s="1250" t="s">
        <v>644</v>
      </c>
      <c r="C99" s="1300" t="s">
        <v>19</v>
      </c>
      <c r="D99" s="1479" t="s">
        <v>19</v>
      </c>
      <c r="E99" s="1341" t="s">
        <v>19</v>
      </c>
      <c r="F99" s="1251" t="s">
        <v>19</v>
      </c>
      <c r="G99" s="59" t="s">
        <v>20</v>
      </c>
      <c r="H99" s="367">
        <f>H100+H101+H102</f>
        <v>10</v>
      </c>
      <c r="I99" s="528">
        <f t="shared" ref="I99:K99" si="86">I100+I101+I102</f>
        <v>0</v>
      </c>
      <c r="J99" s="358">
        <f t="shared" si="86"/>
        <v>0</v>
      </c>
      <c r="K99" s="459">
        <f t="shared" si="86"/>
        <v>0</v>
      </c>
      <c r="L99" s="296">
        <f t="shared" si="3"/>
        <v>0</v>
      </c>
      <c r="M99" s="578">
        <f t="shared" si="4"/>
        <v>-10</v>
      </c>
      <c r="N99" s="800">
        <f t="shared" si="5"/>
        <v>0</v>
      </c>
      <c r="O99" s="42">
        <f t="shared" si="6"/>
        <v>-10</v>
      </c>
      <c r="P99" s="1541"/>
    </row>
    <row r="100" spans="1:16" ht="23.25" customHeight="1">
      <c r="A100" s="1249"/>
      <c r="B100" s="1424"/>
      <c r="C100" s="1548"/>
      <c r="D100" s="1479"/>
      <c r="E100" s="1341"/>
      <c r="F100" s="1251"/>
      <c r="G100" s="1071" t="s">
        <v>21</v>
      </c>
      <c r="H100" s="551">
        <f>H104</f>
        <v>10</v>
      </c>
      <c r="I100" s="267">
        <f t="shared" ref="I100:K100" si="87">I104</f>
        <v>0</v>
      </c>
      <c r="J100" s="67">
        <f t="shared" si="87"/>
        <v>0</v>
      </c>
      <c r="K100" s="19">
        <f t="shared" si="87"/>
        <v>0</v>
      </c>
      <c r="L100" s="268">
        <f t="shared" si="3"/>
        <v>0</v>
      </c>
      <c r="M100" s="565">
        <f t="shared" si="4"/>
        <v>-10</v>
      </c>
      <c r="N100" s="801">
        <f t="shared" si="5"/>
        <v>0</v>
      </c>
      <c r="O100" s="36">
        <f t="shared" si="6"/>
        <v>-10</v>
      </c>
      <c r="P100" s="1541"/>
    </row>
    <row r="101" spans="1:16" ht="23.25" customHeight="1">
      <c r="A101" s="1249"/>
      <c r="B101" s="1424"/>
      <c r="C101" s="1548"/>
      <c r="D101" s="1479"/>
      <c r="E101" s="1341"/>
      <c r="F101" s="1251"/>
      <c r="G101" s="1071" t="s">
        <v>22</v>
      </c>
      <c r="H101" s="553">
        <f t="shared" ref="H101:K102" si="88">H105</f>
        <v>0</v>
      </c>
      <c r="I101" s="436">
        <f t="shared" si="88"/>
        <v>0</v>
      </c>
      <c r="J101" s="554">
        <f t="shared" si="88"/>
        <v>0</v>
      </c>
      <c r="K101" s="462">
        <f t="shared" si="88"/>
        <v>0</v>
      </c>
      <c r="L101" s="555">
        <v>0</v>
      </c>
      <c r="M101" s="591">
        <f t="shared" si="4"/>
        <v>0</v>
      </c>
      <c r="N101" s="798">
        <v>0</v>
      </c>
      <c r="O101" s="46">
        <f t="shared" si="6"/>
        <v>0</v>
      </c>
      <c r="P101" s="1541"/>
    </row>
    <row r="102" spans="1:16" ht="23.25" customHeight="1">
      <c r="A102" s="1249"/>
      <c r="B102" s="1424"/>
      <c r="C102" s="1548"/>
      <c r="D102" s="1479"/>
      <c r="E102" s="1341"/>
      <c r="F102" s="1251"/>
      <c r="G102" s="1071" t="s">
        <v>23</v>
      </c>
      <c r="H102" s="553">
        <f t="shared" si="88"/>
        <v>0</v>
      </c>
      <c r="I102" s="436">
        <f t="shared" si="88"/>
        <v>0</v>
      </c>
      <c r="J102" s="554">
        <f t="shared" si="88"/>
        <v>0</v>
      </c>
      <c r="K102" s="462">
        <f t="shared" si="88"/>
        <v>0</v>
      </c>
      <c r="L102" s="555">
        <v>0</v>
      </c>
      <c r="M102" s="591">
        <f t="shared" si="4"/>
        <v>0</v>
      </c>
      <c r="N102" s="798">
        <v>0</v>
      </c>
      <c r="O102" s="46">
        <f t="shared" si="6"/>
        <v>0</v>
      </c>
      <c r="P102" s="1541"/>
    </row>
    <row r="103" spans="1:16" ht="28.5" customHeight="1">
      <c r="A103" s="1354" t="s">
        <v>107</v>
      </c>
      <c r="B103" s="1229" t="s">
        <v>1000</v>
      </c>
      <c r="C103" s="1387" t="s">
        <v>19</v>
      </c>
      <c r="D103" s="1448" t="s">
        <v>19</v>
      </c>
      <c r="E103" s="1334" t="s">
        <v>19</v>
      </c>
      <c r="F103" s="1533" t="s">
        <v>19</v>
      </c>
      <c r="G103" s="59" t="s">
        <v>20</v>
      </c>
      <c r="H103" s="367">
        <f>H104+H105+H106</f>
        <v>10</v>
      </c>
      <c r="I103" s="528">
        <f t="shared" ref="I103:K103" si="89">I104+I105+I106</f>
        <v>0</v>
      </c>
      <c r="J103" s="358">
        <f t="shared" si="89"/>
        <v>0</v>
      </c>
      <c r="K103" s="459">
        <f t="shared" si="89"/>
        <v>0</v>
      </c>
      <c r="L103" s="296">
        <f t="shared" si="3"/>
        <v>0</v>
      </c>
      <c r="M103" s="578">
        <f t="shared" si="4"/>
        <v>-10</v>
      </c>
      <c r="N103" s="297">
        <f t="shared" si="5"/>
        <v>0</v>
      </c>
      <c r="O103" s="42">
        <f t="shared" si="6"/>
        <v>-10</v>
      </c>
      <c r="P103" s="1541"/>
    </row>
    <row r="104" spans="1:16" ht="21" customHeight="1">
      <c r="A104" s="1354"/>
      <c r="B104" s="1229"/>
      <c r="C104" s="1387"/>
      <c r="D104" s="1448"/>
      <c r="E104" s="1334"/>
      <c r="F104" s="1533"/>
      <c r="G104" s="1071" t="s">
        <v>21</v>
      </c>
      <c r="H104" s="551">
        <f>H108</f>
        <v>10</v>
      </c>
      <c r="I104" s="267">
        <f t="shared" ref="I104:K104" si="90">I108</f>
        <v>0</v>
      </c>
      <c r="J104" s="67">
        <f t="shared" si="90"/>
        <v>0</v>
      </c>
      <c r="K104" s="19">
        <f t="shared" si="90"/>
        <v>0</v>
      </c>
      <c r="L104" s="268">
        <f t="shared" si="3"/>
        <v>0</v>
      </c>
      <c r="M104" s="565">
        <f t="shared" si="4"/>
        <v>-10</v>
      </c>
      <c r="N104" s="801">
        <f t="shared" si="5"/>
        <v>0</v>
      </c>
      <c r="O104" s="36">
        <f t="shared" si="6"/>
        <v>-10</v>
      </c>
      <c r="P104" s="1541"/>
    </row>
    <row r="105" spans="1:16" ht="21" customHeight="1">
      <c r="A105" s="1354"/>
      <c r="B105" s="1229"/>
      <c r="C105" s="1387"/>
      <c r="D105" s="1448"/>
      <c r="E105" s="1334"/>
      <c r="F105" s="1533"/>
      <c r="G105" s="1071" t="s">
        <v>22</v>
      </c>
      <c r="H105" s="553">
        <f t="shared" ref="H105:K106" si="91">H109</f>
        <v>0</v>
      </c>
      <c r="I105" s="436">
        <f t="shared" si="91"/>
        <v>0</v>
      </c>
      <c r="J105" s="554">
        <f t="shared" si="91"/>
        <v>0</v>
      </c>
      <c r="K105" s="462">
        <f t="shared" si="91"/>
        <v>0</v>
      </c>
      <c r="L105" s="555">
        <v>0</v>
      </c>
      <c r="M105" s="591">
        <f t="shared" si="4"/>
        <v>0</v>
      </c>
      <c r="N105" s="798">
        <v>0</v>
      </c>
      <c r="O105" s="46">
        <f t="shared" si="6"/>
        <v>0</v>
      </c>
      <c r="P105" s="1541"/>
    </row>
    <row r="106" spans="1:16" ht="21" customHeight="1">
      <c r="A106" s="1354"/>
      <c r="B106" s="1229"/>
      <c r="C106" s="1387"/>
      <c r="D106" s="1448"/>
      <c r="E106" s="1334"/>
      <c r="F106" s="1533"/>
      <c r="G106" s="1071" t="s">
        <v>23</v>
      </c>
      <c r="H106" s="553">
        <f t="shared" si="91"/>
        <v>0</v>
      </c>
      <c r="I106" s="436">
        <f t="shared" si="91"/>
        <v>0</v>
      </c>
      <c r="J106" s="554">
        <f t="shared" si="91"/>
        <v>0</v>
      </c>
      <c r="K106" s="462">
        <f t="shared" si="91"/>
        <v>0</v>
      </c>
      <c r="L106" s="555">
        <v>0</v>
      </c>
      <c r="M106" s="591">
        <f t="shared" si="4"/>
        <v>0</v>
      </c>
      <c r="N106" s="798">
        <v>0</v>
      </c>
      <c r="O106" s="46">
        <f t="shared" si="6"/>
        <v>0</v>
      </c>
      <c r="P106" s="1541"/>
    </row>
    <row r="107" spans="1:16" ht="28.5" customHeight="1">
      <c r="A107" s="1354" t="s">
        <v>108</v>
      </c>
      <c r="B107" s="1229" t="s">
        <v>1001</v>
      </c>
      <c r="C107" s="1202" t="s">
        <v>236</v>
      </c>
      <c r="D107" s="1527">
        <v>44105</v>
      </c>
      <c r="E107" s="1528">
        <v>44196</v>
      </c>
      <c r="F107" s="1536" t="s">
        <v>1531</v>
      </c>
      <c r="G107" s="59" t="s">
        <v>20</v>
      </c>
      <c r="H107" s="367">
        <f>H108+H109+H110</f>
        <v>10</v>
      </c>
      <c r="I107" s="528">
        <f t="shared" ref="I107:K107" si="92">I108+I109+I110</f>
        <v>0</v>
      </c>
      <c r="J107" s="358">
        <f t="shared" si="92"/>
        <v>0</v>
      </c>
      <c r="K107" s="459">
        <f t="shared" si="92"/>
        <v>0</v>
      </c>
      <c r="L107" s="296">
        <f t="shared" si="3"/>
        <v>0</v>
      </c>
      <c r="M107" s="578">
        <f t="shared" si="4"/>
        <v>-10</v>
      </c>
      <c r="N107" s="800">
        <f t="shared" si="5"/>
        <v>0</v>
      </c>
      <c r="O107" s="42">
        <f t="shared" si="6"/>
        <v>-10</v>
      </c>
      <c r="P107" s="1541"/>
    </row>
    <row r="108" spans="1:16" ht="21" customHeight="1">
      <c r="A108" s="1354"/>
      <c r="B108" s="1229"/>
      <c r="C108" s="1387"/>
      <c r="D108" s="1527"/>
      <c r="E108" s="1528"/>
      <c r="F108" s="1537"/>
      <c r="G108" s="1071" t="s">
        <v>21</v>
      </c>
      <c r="H108" s="559">
        <v>10</v>
      </c>
      <c r="I108" s="328">
        <v>0</v>
      </c>
      <c r="J108" s="329">
        <v>0</v>
      </c>
      <c r="K108" s="330">
        <v>0</v>
      </c>
      <c r="L108" s="268">
        <f t="shared" si="3"/>
        <v>0</v>
      </c>
      <c r="M108" s="565">
        <f t="shared" si="4"/>
        <v>-10</v>
      </c>
      <c r="N108" s="801">
        <f t="shared" si="5"/>
        <v>0</v>
      </c>
      <c r="O108" s="36">
        <f t="shared" si="6"/>
        <v>-10</v>
      </c>
      <c r="P108" s="1541"/>
    </row>
    <row r="109" spans="1:16" ht="21" customHeight="1">
      <c r="A109" s="1354"/>
      <c r="B109" s="1229"/>
      <c r="C109" s="1387"/>
      <c r="D109" s="1527"/>
      <c r="E109" s="1528"/>
      <c r="F109" s="1537"/>
      <c r="G109" s="1071" t="s">
        <v>22</v>
      </c>
      <c r="H109" s="553">
        <v>0</v>
      </c>
      <c r="I109" s="436">
        <v>0</v>
      </c>
      <c r="J109" s="554">
        <v>0</v>
      </c>
      <c r="K109" s="462">
        <v>0</v>
      </c>
      <c r="L109" s="555">
        <v>0</v>
      </c>
      <c r="M109" s="591">
        <f t="shared" si="4"/>
        <v>0</v>
      </c>
      <c r="N109" s="798">
        <v>0</v>
      </c>
      <c r="O109" s="46">
        <f t="shared" si="6"/>
        <v>0</v>
      </c>
      <c r="P109" s="1541"/>
    </row>
    <row r="110" spans="1:16" ht="21" customHeight="1" thickBot="1">
      <c r="A110" s="1370"/>
      <c r="B110" s="1371"/>
      <c r="C110" s="1526"/>
      <c r="D110" s="1527"/>
      <c r="E110" s="1528"/>
      <c r="F110" s="1576"/>
      <c r="G110" s="1076" t="s">
        <v>23</v>
      </c>
      <c r="H110" s="595">
        <v>0</v>
      </c>
      <c r="I110" s="596">
        <v>0</v>
      </c>
      <c r="J110" s="597">
        <v>0</v>
      </c>
      <c r="K110" s="598">
        <v>0</v>
      </c>
      <c r="L110" s="560">
        <v>0</v>
      </c>
      <c r="M110" s="599">
        <f t="shared" si="4"/>
        <v>0</v>
      </c>
      <c r="N110" s="802">
        <v>0</v>
      </c>
      <c r="O110" s="47">
        <f t="shared" si="6"/>
        <v>0</v>
      </c>
      <c r="P110" s="1577"/>
    </row>
    <row r="111" spans="1:16" ht="29.25" customHeight="1">
      <c r="A111" s="1309" t="s">
        <v>31</v>
      </c>
      <c r="B111" s="1453" t="s">
        <v>259</v>
      </c>
      <c r="C111" s="1450" t="s">
        <v>236</v>
      </c>
      <c r="D111" s="1457" t="s">
        <v>19</v>
      </c>
      <c r="E111" s="1459" t="s">
        <v>19</v>
      </c>
      <c r="F111" s="1461" t="s">
        <v>19</v>
      </c>
      <c r="G111" s="58" t="s">
        <v>20</v>
      </c>
      <c r="H111" s="543">
        <f>H112+H113+H114</f>
        <v>77816.5</v>
      </c>
      <c r="I111" s="544">
        <f>I112+I113+I114</f>
        <v>44510.2</v>
      </c>
      <c r="J111" s="854">
        <f>J112+J113+J114</f>
        <v>44510.2</v>
      </c>
      <c r="K111" s="576">
        <f>K112+K113+K114</f>
        <v>40985.599999999999</v>
      </c>
      <c r="L111" s="544">
        <f t="shared" si="3"/>
        <v>57.198923107567154</v>
      </c>
      <c r="M111" s="576">
        <f t="shared" si="4"/>
        <v>-33306.300000000003</v>
      </c>
      <c r="N111" s="805">
        <f t="shared" si="5"/>
        <v>52.669549517133248</v>
      </c>
      <c r="O111" s="35">
        <f t="shared" si="6"/>
        <v>-36830.9</v>
      </c>
      <c r="P111" s="1539"/>
    </row>
    <row r="112" spans="1:16" ht="21" customHeight="1">
      <c r="A112" s="1310"/>
      <c r="B112" s="1454"/>
      <c r="C112" s="1451"/>
      <c r="D112" s="1458"/>
      <c r="E112" s="1460"/>
      <c r="F112" s="1462"/>
      <c r="G112" s="1070" t="s">
        <v>21</v>
      </c>
      <c r="H112" s="545">
        <f>H116</f>
        <v>15689</v>
      </c>
      <c r="I112" s="546">
        <f>I116</f>
        <v>6897.6</v>
      </c>
      <c r="J112" s="855">
        <f>J116</f>
        <v>6897.6</v>
      </c>
      <c r="K112" s="577">
        <f>K116</f>
        <v>3373</v>
      </c>
      <c r="L112" s="546">
        <f>J112/H112*100</f>
        <v>43.964561157498885</v>
      </c>
      <c r="M112" s="577">
        <f>J112-H112</f>
        <v>-8791.4</v>
      </c>
      <c r="N112" s="806">
        <f>K112/H112*100</f>
        <v>21.499139524507616</v>
      </c>
      <c r="O112" s="29">
        <f>K112-H112</f>
        <v>-12316</v>
      </c>
      <c r="P112" s="1540"/>
    </row>
    <row r="113" spans="1:16" ht="21" customHeight="1">
      <c r="A113" s="1310"/>
      <c r="B113" s="1454"/>
      <c r="C113" s="1451"/>
      <c r="D113" s="1458"/>
      <c r="E113" s="1460"/>
      <c r="F113" s="1462"/>
      <c r="G113" s="1070" t="s">
        <v>22</v>
      </c>
      <c r="H113" s="545">
        <f t="shared" ref="H113:K114" si="93">H117</f>
        <v>62127.5</v>
      </c>
      <c r="I113" s="546">
        <f>I117</f>
        <v>37612.6</v>
      </c>
      <c r="J113" s="855">
        <f>J117</f>
        <v>37612.6</v>
      </c>
      <c r="K113" s="577">
        <f>K117</f>
        <v>37612.6</v>
      </c>
      <c r="L113" s="546">
        <f>J113/H113*100</f>
        <v>60.540984266226708</v>
      </c>
      <c r="M113" s="577">
        <f>J113-H113</f>
        <v>-24514.9</v>
      </c>
      <c r="N113" s="860">
        <f>K113/H113*100</f>
        <v>60.540984266226708</v>
      </c>
      <c r="O113" s="29">
        <f>K113-H113</f>
        <v>-24514.9</v>
      </c>
      <c r="P113" s="1540"/>
    </row>
    <row r="114" spans="1:16" ht="21" customHeight="1">
      <c r="A114" s="1310"/>
      <c r="B114" s="1454"/>
      <c r="C114" s="1451"/>
      <c r="D114" s="1458"/>
      <c r="E114" s="1460"/>
      <c r="F114" s="1462"/>
      <c r="G114" s="1070" t="s">
        <v>23</v>
      </c>
      <c r="H114" s="547">
        <f t="shared" si="93"/>
        <v>0</v>
      </c>
      <c r="I114" s="430">
        <f t="shared" si="93"/>
        <v>0</v>
      </c>
      <c r="J114" s="548">
        <f t="shared" si="93"/>
        <v>0</v>
      </c>
      <c r="K114" s="431">
        <f t="shared" si="93"/>
        <v>0</v>
      </c>
      <c r="L114" s="549">
        <v>0</v>
      </c>
      <c r="M114" s="429">
        <f>J114-H114</f>
        <v>0</v>
      </c>
      <c r="N114" s="804">
        <v>0</v>
      </c>
      <c r="O114" s="429">
        <f>K114-H114</f>
        <v>0</v>
      </c>
      <c r="P114" s="1540"/>
    </row>
    <row r="115" spans="1:16" ht="29.25" customHeight="1">
      <c r="A115" s="1249" t="s">
        <v>33</v>
      </c>
      <c r="B115" s="1250" t="s">
        <v>645</v>
      </c>
      <c r="C115" s="1464" t="s">
        <v>19</v>
      </c>
      <c r="D115" s="1479" t="s">
        <v>19</v>
      </c>
      <c r="E115" s="1341" t="s">
        <v>19</v>
      </c>
      <c r="F115" s="1251" t="s">
        <v>19</v>
      </c>
      <c r="G115" s="59" t="s">
        <v>20</v>
      </c>
      <c r="H115" s="234">
        <f>H116+H117+H118</f>
        <v>77816.5</v>
      </c>
      <c r="I115" s="989">
        <f t="shared" ref="I115:K115" si="94">I116+I117+I118</f>
        <v>44510.2</v>
      </c>
      <c r="J115" s="763">
        <f t="shared" si="94"/>
        <v>44510.2</v>
      </c>
      <c r="K115" s="857">
        <f t="shared" si="94"/>
        <v>40985.599999999999</v>
      </c>
      <c r="L115" s="550">
        <f t="shared" ref="L115:L116" si="95">J115/H115*100</f>
        <v>57.198923107567154</v>
      </c>
      <c r="M115" s="578">
        <f t="shared" ref="M115:M126" si="96">J115-H115</f>
        <v>-33306.300000000003</v>
      </c>
      <c r="N115" s="863">
        <f t="shared" ref="N115:N116" si="97">K115/H115*100</f>
        <v>52.669549517133248</v>
      </c>
      <c r="O115" s="578">
        <f t="shared" ref="O115:O126" si="98">K115-H115</f>
        <v>-36830.9</v>
      </c>
      <c r="P115" s="1535"/>
    </row>
    <row r="116" spans="1:16" ht="21" customHeight="1">
      <c r="A116" s="1249"/>
      <c r="B116" s="1250"/>
      <c r="C116" s="1464"/>
      <c r="D116" s="1479"/>
      <c r="E116" s="1341"/>
      <c r="F116" s="1251"/>
      <c r="G116" s="1071" t="s">
        <v>21</v>
      </c>
      <c r="H116" s="235">
        <f>H120+H128+H140+H148+H156+H168</f>
        <v>15689</v>
      </c>
      <c r="I116" s="551">
        <f>I120+I128+I140+I148+I156+I168</f>
        <v>6897.6</v>
      </c>
      <c r="J116" s="4">
        <f t="shared" ref="J116:K116" si="99">J120+J128+J140+J148+J156+J168</f>
        <v>6897.6</v>
      </c>
      <c r="K116" s="551">
        <f t="shared" si="99"/>
        <v>3373</v>
      </c>
      <c r="L116" s="552">
        <f t="shared" si="95"/>
        <v>43.964561157498885</v>
      </c>
      <c r="M116" s="565">
        <f t="shared" si="96"/>
        <v>-8791.4</v>
      </c>
      <c r="N116" s="862">
        <f t="shared" si="97"/>
        <v>21.499139524507616</v>
      </c>
      <c r="O116" s="565">
        <f t="shared" si="98"/>
        <v>-12316</v>
      </c>
      <c r="P116" s="1535"/>
    </row>
    <row r="117" spans="1:16" ht="21" customHeight="1">
      <c r="A117" s="1249"/>
      <c r="B117" s="1250"/>
      <c r="C117" s="1464"/>
      <c r="D117" s="1479"/>
      <c r="E117" s="1341"/>
      <c r="F117" s="1251"/>
      <c r="G117" s="1071" t="s">
        <v>22</v>
      </c>
      <c r="H117" s="235">
        <f t="shared" ref="H117:I118" si="100">H121+H129+H141+H149+H157+H169</f>
        <v>62127.5</v>
      </c>
      <c r="I117" s="551">
        <f t="shared" si="100"/>
        <v>37612.6</v>
      </c>
      <c r="J117" s="4">
        <f t="shared" ref="J117:K117" si="101">J121+J129+J141+J149+J157+J169</f>
        <v>37612.6</v>
      </c>
      <c r="K117" s="551">
        <f t="shared" si="101"/>
        <v>37612.6</v>
      </c>
      <c r="L117" s="552">
        <f t="shared" ref="L117" si="102">J117/H117*100</f>
        <v>60.540984266226708</v>
      </c>
      <c r="M117" s="565">
        <f t="shared" ref="M117" si="103">J117-H117</f>
        <v>-24514.9</v>
      </c>
      <c r="N117" s="862">
        <f t="shared" ref="N117" si="104">K117/H117*100</f>
        <v>60.540984266226708</v>
      </c>
      <c r="O117" s="565">
        <f t="shared" ref="O117" si="105">K117-H117</f>
        <v>-24514.9</v>
      </c>
      <c r="P117" s="1535"/>
    </row>
    <row r="118" spans="1:16" ht="21" customHeight="1">
      <c r="A118" s="1249"/>
      <c r="B118" s="1250"/>
      <c r="C118" s="1464"/>
      <c r="D118" s="1479"/>
      <c r="E118" s="1341"/>
      <c r="F118" s="1251"/>
      <c r="G118" s="1071" t="s">
        <v>23</v>
      </c>
      <c r="H118" s="260">
        <f t="shared" si="100"/>
        <v>0</v>
      </c>
      <c r="I118" s="558">
        <f t="shared" si="100"/>
        <v>0</v>
      </c>
      <c r="J118" s="16">
        <f t="shared" ref="J118:K118" si="106">J122+J130+J142+J150+J158+J170</f>
        <v>0</v>
      </c>
      <c r="K118" s="558">
        <f t="shared" si="106"/>
        <v>0</v>
      </c>
      <c r="L118" s="268">
        <v>0</v>
      </c>
      <c r="M118" s="104">
        <f t="shared" si="96"/>
        <v>0</v>
      </c>
      <c r="N118" s="801">
        <v>0</v>
      </c>
      <c r="O118" s="104">
        <f t="shared" si="98"/>
        <v>0</v>
      </c>
      <c r="P118" s="1535"/>
    </row>
    <row r="119" spans="1:16" ht="28.5" customHeight="1">
      <c r="A119" s="1354" t="s">
        <v>34</v>
      </c>
      <c r="B119" s="1436" t="s">
        <v>646</v>
      </c>
      <c r="C119" s="1434" t="s">
        <v>19</v>
      </c>
      <c r="D119" s="1448" t="s">
        <v>19</v>
      </c>
      <c r="E119" s="1334" t="s">
        <v>19</v>
      </c>
      <c r="F119" s="1533" t="s">
        <v>19</v>
      </c>
      <c r="G119" s="59" t="s">
        <v>20</v>
      </c>
      <c r="H119" s="367">
        <f>H120+H121+H122</f>
        <v>100</v>
      </c>
      <c r="I119" s="856">
        <f t="shared" ref="I119:K119" si="107">I120+I121+I122</f>
        <v>100</v>
      </c>
      <c r="J119" s="857">
        <f t="shared" si="107"/>
        <v>100</v>
      </c>
      <c r="K119" s="613">
        <f t="shared" si="107"/>
        <v>100</v>
      </c>
      <c r="L119" s="550">
        <f t="shared" ref="L119:L120" si="108">J119/H119*100</f>
        <v>100</v>
      </c>
      <c r="M119" s="298">
        <f t="shared" si="96"/>
        <v>0</v>
      </c>
      <c r="N119" s="863">
        <f t="shared" ref="N119:N120" si="109">K119/H119*100</f>
        <v>100</v>
      </c>
      <c r="O119" s="298">
        <f t="shared" si="98"/>
        <v>0</v>
      </c>
      <c r="P119" s="1535"/>
    </row>
    <row r="120" spans="1:16" ht="21" customHeight="1">
      <c r="A120" s="1354"/>
      <c r="B120" s="1436"/>
      <c r="C120" s="1434"/>
      <c r="D120" s="1448"/>
      <c r="E120" s="1334"/>
      <c r="F120" s="1533"/>
      <c r="G120" s="1071" t="s">
        <v>21</v>
      </c>
      <c r="H120" s="551">
        <f>H124</f>
        <v>100</v>
      </c>
      <c r="I120" s="858">
        <f t="shared" ref="I120:K120" si="110">I124</f>
        <v>100</v>
      </c>
      <c r="J120" s="859">
        <f t="shared" si="110"/>
        <v>100</v>
      </c>
      <c r="K120" s="614">
        <f t="shared" si="110"/>
        <v>100</v>
      </c>
      <c r="L120" s="552">
        <f t="shared" si="108"/>
        <v>100</v>
      </c>
      <c r="M120" s="104">
        <f t="shared" si="96"/>
        <v>0</v>
      </c>
      <c r="N120" s="862">
        <f t="shared" si="109"/>
        <v>100</v>
      </c>
      <c r="O120" s="104">
        <f t="shared" si="98"/>
        <v>0</v>
      </c>
      <c r="P120" s="1535"/>
    </row>
    <row r="121" spans="1:16" ht="21" customHeight="1">
      <c r="A121" s="1354"/>
      <c r="B121" s="1436"/>
      <c r="C121" s="1434"/>
      <c r="D121" s="1448"/>
      <c r="E121" s="1334"/>
      <c r="F121" s="1533"/>
      <c r="G121" s="1071" t="s">
        <v>22</v>
      </c>
      <c r="H121" s="553">
        <f t="shared" ref="H121:K122" si="111">H125</f>
        <v>0</v>
      </c>
      <c r="I121" s="436">
        <f t="shared" si="111"/>
        <v>0</v>
      </c>
      <c r="J121" s="554">
        <f t="shared" si="111"/>
        <v>0</v>
      </c>
      <c r="K121" s="462">
        <f t="shared" si="111"/>
        <v>0</v>
      </c>
      <c r="L121" s="555">
        <v>0</v>
      </c>
      <c r="M121" s="104">
        <f t="shared" si="96"/>
        <v>0</v>
      </c>
      <c r="N121" s="798">
        <v>0</v>
      </c>
      <c r="O121" s="104">
        <f t="shared" si="98"/>
        <v>0</v>
      </c>
      <c r="P121" s="1535"/>
    </row>
    <row r="122" spans="1:16" ht="21" customHeight="1">
      <c r="A122" s="1354"/>
      <c r="B122" s="1436"/>
      <c r="C122" s="1434"/>
      <c r="D122" s="1448"/>
      <c r="E122" s="1334"/>
      <c r="F122" s="1533"/>
      <c r="G122" s="1071" t="s">
        <v>23</v>
      </c>
      <c r="H122" s="553">
        <f t="shared" si="111"/>
        <v>0</v>
      </c>
      <c r="I122" s="436">
        <f t="shared" si="111"/>
        <v>0</v>
      </c>
      <c r="J122" s="554">
        <f t="shared" si="111"/>
        <v>0</v>
      </c>
      <c r="K122" s="462">
        <f t="shared" si="111"/>
        <v>0</v>
      </c>
      <c r="L122" s="555">
        <v>0</v>
      </c>
      <c r="M122" s="104">
        <f t="shared" si="96"/>
        <v>0</v>
      </c>
      <c r="N122" s="798">
        <v>0</v>
      </c>
      <c r="O122" s="104">
        <f t="shared" si="98"/>
        <v>0</v>
      </c>
      <c r="P122" s="1535"/>
    </row>
    <row r="123" spans="1:16" ht="30" customHeight="1">
      <c r="A123" s="1354" t="s">
        <v>35</v>
      </c>
      <c r="B123" s="1436" t="s">
        <v>647</v>
      </c>
      <c r="C123" s="1434" t="s">
        <v>650</v>
      </c>
      <c r="D123" s="1527">
        <v>43983</v>
      </c>
      <c r="E123" s="1528">
        <v>44012</v>
      </c>
      <c r="F123" s="1578" t="s">
        <v>943</v>
      </c>
      <c r="G123" s="59" t="s">
        <v>20</v>
      </c>
      <c r="H123" s="367">
        <f>H124+H125+H126</f>
        <v>100</v>
      </c>
      <c r="I123" s="856">
        <f t="shared" ref="I123:K123" si="112">I124+I125+I126</f>
        <v>100</v>
      </c>
      <c r="J123" s="857">
        <f t="shared" si="112"/>
        <v>100</v>
      </c>
      <c r="K123" s="613">
        <f t="shared" si="112"/>
        <v>100</v>
      </c>
      <c r="L123" s="550">
        <f t="shared" ref="L123:L124" si="113">J123/H123*100</f>
        <v>100</v>
      </c>
      <c r="M123" s="298">
        <f t="shared" si="96"/>
        <v>0</v>
      </c>
      <c r="N123" s="861">
        <f t="shared" ref="N123:N124" si="114">K123/H123*100</f>
        <v>100</v>
      </c>
      <c r="O123" s="298">
        <f t="shared" si="98"/>
        <v>0</v>
      </c>
      <c r="P123" s="1368" t="s">
        <v>1532</v>
      </c>
    </row>
    <row r="124" spans="1:16" ht="21" customHeight="1">
      <c r="A124" s="1354"/>
      <c r="B124" s="1436"/>
      <c r="C124" s="1434"/>
      <c r="D124" s="1527"/>
      <c r="E124" s="1528"/>
      <c r="F124" s="1579"/>
      <c r="G124" s="1071" t="s">
        <v>21</v>
      </c>
      <c r="H124" s="559">
        <v>100</v>
      </c>
      <c r="I124" s="830">
        <v>100</v>
      </c>
      <c r="J124" s="831">
        <v>100</v>
      </c>
      <c r="K124" s="749">
        <v>100</v>
      </c>
      <c r="L124" s="552">
        <f t="shared" si="113"/>
        <v>100</v>
      </c>
      <c r="M124" s="104">
        <f t="shared" si="96"/>
        <v>0</v>
      </c>
      <c r="N124" s="862">
        <f t="shared" si="114"/>
        <v>100</v>
      </c>
      <c r="O124" s="104">
        <f t="shared" si="98"/>
        <v>0</v>
      </c>
      <c r="P124" s="1369"/>
    </row>
    <row r="125" spans="1:16" ht="21" customHeight="1">
      <c r="A125" s="1354"/>
      <c r="B125" s="1436"/>
      <c r="C125" s="1434"/>
      <c r="D125" s="1527"/>
      <c r="E125" s="1528"/>
      <c r="F125" s="1579"/>
      <c r="G125" s="1071" t="s">
        <v>22</v>
      </c>
      <c r="H125" s="553">
        <v>0</v>
      </c>
      <c r="I125" s="436">
        <v>0</v>
      </c>
      <c r="J125" s="554">
        <v>0</v>
      </c>
      <c r="K125" s="462">
        <v>0</v>
      </c>
      <c r="L125" s="555">
        <v>0</v>
      </c>
      <c r="M125" s="591">
        <f t="shared" si="96"/>
        <v>0</v>
      </c>
      <c r="N125" s="798">
        <v>0</v>
      </c>
      <c r="O125" s="46">
        <f t="shared" si="98"/>
        <v>0</v>
      </c>
      <c r="P125" s="1369"/>
    </row>
    <row r="126" spans="1:16" ht="21" customHeight="1">
      <c r="A126" s="1354"/>
      <c r="B126" s="1436"/>
      <c r="C126" s="1434"/>
      <c r="D126" s="1527"/>
      <c r="E126" s="1528"/>
      <c r="F126" s="1348"/>
      <c r="G126" s="1071" t="s">
        <v>23</v>
      </c>
      <c r="H126" s="553">
        <v>0</v>
      </c>
      <c r="I126" s="436">
        <v>0</v>
      </c>
      <c r="J126" s="554">
        <v>0</v>
      </c>
      <c r="K126" s="462">
        <v>0</v>
      </c>
      <c r="L126" s="555">
        <v>0</v>
      </c>
      <c r="M126" s="591">
        <f t="shared" si="96"/>
        <v>0</v>
      </c>
      <c r="N126" s="798">
        <v>0</v>
      </c>
      <c r="O126" s="46">
        <f t="shared" si="98"/>
        <v>0</v>
      </c>
      <c r="P126" s="1580"/>
    </row>
    <row r="127" spans="1:16" ht="25.5" customHeight="1">
      <c r="A127" s="1196" t="s">
        <v>109</v>
      </c>
      <c r="B127" s="1433" t="s">
        <v>648</v>
      </c>
      <c r="C127" s="1182" t="s">
        <v>19</v>
      </c>
      <c r="D127" s="1393" t="s">
        <v>19</v>
      </c>
      <c r="E127" s="1449" t="s">
        <v>19</v>
      </c>
      <c r="F127" s="1532" t="s">
        <v>19</v>
      </c>
      <c r="G127" s="61" t="s">
        <v>20</v>
      </c>
      <c r="H127" s="367">
        <f>H128+H129+H130</f>
        <v>11025.7</v>
      </c>
      <c r="I127" s="856">
        <f t="shared" ref="I127:K127" si="115">I128+I129+I130</f>
        <v>3524.6</v>
      </c>
      <c r="J127" s="857">
        <f t="shared" si="115"/>
        <v>3524.6</v>
      </c>
      <c r="K127" s="459">
        <f t="shared" si="115"/>
        <v>0</v>
      </c>
      <c r="L127" s="550">
        <f t="shared" ref="L127:L128" si="116">J127/H127*100</f>
        <v>31.967131338599813</v>
      </c>
      <c r="M127" s="578">
        <f t="shared" ref="M127:M128" si="117">J127-H127</f>
        <v>-7501.1</v>
      </c>
      <c r="N127" s="297">
        <f t="shared" ref="N127:N128" si="118">K127/H127*100</f>
        <v>0</v>
      </c>
      <c r="O127" s="578">
        <f t="shared" ref="O127:O128" si="119">K127-H127</f>
        <v>-11025.7</v>
      </c>
      <c r="P127" s="1534"/>
    </row>
    <row r="128" spans="1:16" ht="20.25" customHeight="1">
      <c r="A128" s="1354"/>
      <c r="B128" s="1436"/>
      <c r="C128" s="1434"/>
      <c r="D128" s="1448"/>
      <c r="E128" s="1334"/>
      <c r="F128" s="1533"/>
      <c r="G128" s="1071" t="s">
        <v>21</v>
      </c>
      <c r="H128" s="551">
        <f>H132+H136</f>
        <v>11025.7</v>
      </c>
      <c r="I128" s="858">
        <f t="shared" ref="I128:K128" si="120">I132+I136</f>
        <v>3524.6</v>
      </c>
      <c r="J128" s="859">
        <f t="shared" si="120"/>
        <v>3524.6</v>
      </c>
      <c r="K128" s="19">
        <f t="shared" si="120"/>
        <v>0</v>
      </c>
      <c r="L128" s="552">
        <f t="shared" si="116"/>
        <v>31.967131338599813</v>
      </c>
      <c r="M128" s="565">
        <f t="shared" si="117"/>
        <v>-7501.1</v>
      </c>
      <c r="N128" s="801">
        <f t="shared" si="118"/>
        <v>0</v>
      </c>
      <c r="O128" s="565">
        <f t="shared" si="119"/>
        <v>-11025.7</v>
      </c>
      <c r="P128" s="1535"/>
    </row>
    <row r="129" spans="1:16" ht="20.25" customHeight="1">
      <c r="A129" s="1354"/>
      <c r="B129" s="1436"/>
      <c r="C129" s="1434"/>
      <c r="D129" s="1448"/>
      <c r="E129" s="1334"/>
      <c r="F129" s="1533"/>
      <c r="G129" s="1071" t="s">
        <v>22</v>
      </c>
      <c r="H129" s="558">
        <f t="shared" ref="H129:K130" si="121">H133+H137</f>
        <v>0</v>
      </c>
      <c r="I129" s="267">
        <f t="shared" si="121"/>
        <v>0</v>
      </c>
      <c r="J129" s="67">
        <f t="shared" si="121"/>
        <v>0</v>
      </c>
      <c r="K129" s="19">
        <f t="shared" si="121"/>
        <v>0</v>
      </c>
      <c r="L129" s="268">
        <v>0</v>
      </c>
      <c r="M129" s="104">
        <f t="shared" ref="M129" si="122">J129-H129</f>
        <v>0</v>
      </c>
      <c r="N129" s="801">
        <v>0</v>
      </c>
      <c r="O129" s="104">
        <f t="shared" ref="O129" si="123">K129-H129</f>
        <v>0</v>
      </c>
      <c r="P129" s="1535"/>
    </row>
    <row r="130" spans="1:16" ht="20.25" customHeight="1">
      <c r="A130" s="1354"/>
      <c r="B130" s="1436"/>
      <c r="C130" s="1434"/>
      <c r="D130" s="1448"/>
      <c r="E130" s="1334"/>
      <c r="F130" s="1533"/>
      <c r="G130" s="1071" t="s">
        <v>23</v>
      </c>
      <c r="H130" s="553">
        <f t="shared" si="121"/>
        <v>0</v>
      </c>
      <c r="I130" s="436">
        <f t="shared" si="121"/>
        <v>0</v>
      </c>
      <c r="J130" s="554">
        <f t="shared" si="121"/>
        <v>0</v>
      </c>
      <c r="K130" s="462">
        <f t="shared" si="121"/>
        <v>0</v>
      </c>
      <c r="L130" s="268">
        <v>0</v>
      </c>
      <c r="M130" s="591">
        <f t="shared" ref="M130:M136" si="124">J130-H130</f>
        <v>0</v>
      </c>
      <c r="N130" s="801">
        <v>0</v>
      </c>
      <c r="O130" s="46">
        <f t="shared" ref="O130:O136" si="125">K130-H130</f>
        <v>0</v>
      </c>
      <c r="P130" s="1535"/>
    </row>
    <row r="131" spans="1:16" ht="27" customHeight="1">
      <c r="A131" s="1354" t="s">
        <v>110</v>
      </c>
      <c r="B131" s="1436" t="s">
        <v>649</v>
      </c>
      <c r="C131" s="1434" t="s">
        <v>650</v>
      </c>
      <c r="D131" s="1527">
        <v>44075</v>
      </c>
      <c r="E131" s="1528">
        <v>44196</v>
      </c>
      <c r="F131" s="1485" t="s">
        <v>1533</v>
      </c>
      <c r="G131" s="59" t="s">
        <v>20</v>
      </c>
      <c r="H131" s="367">
        <f>H132+H133+H134</f>
        <v>11025.7</v>
      </c>
      <c r="I131" s="856">
        <f t="shared" ref="I131:K131" si="126">I132+I133+I134</f>
        <v>3524.6</v>
      </c>
      <c r="J131" s="857">
        <f t="shared" si="126"/>
        <v>3524.6</v>
      </c>
      <c r="K131" s="459">
        <f t="shared" si="126"/>
        <v>0</v>
      </c>
      <c r="L131" s="550">
        <f t="shared" ref="L131:L132" si="127">J131/H131*100</f>
        <v>31.967131338599813</v>
      </c>
      <c r="M131" s="578">
        <f t="shared" si="124"/>
        <v>-7501.1</v>
      </c>
      <c r="N131" s="297">
        <f t="shared" ref="N131:N132" si="128">K131/H131*100</f>
        <v>0</v>
      </c>
      <c r="O131" s="42">
        <f t="shared" si="125"/>
        <v>-11025.7</v>
      </c>
      <c r="P131" s="1368" t="s">
        <v>1646</v>
      </c>
    </row>
    <row r="132" spans="1:16" ht="19.5" customHeight="1">
      <c r="A132" s="1354"/>
      <c r="B132" s="1436"/>
      <c r="C132" s="1434"/>
      <c r="D132" s="1527"/>
      <c r="E132" s="1528"/>
      <c r="F132" s="1486"/>
      <c r="G132" s="1071" t="s">
        <v>21</v>
      </c>
      <c r="H132" s="559">
        <v>11025.7</v>
      </c>
      <c r="I132" s="830">
        <v>3524.6</v>
      </c>
      <c r="J132" s="831">
        <v>3524.6</v>
      </c>
      <c r="K132" s="330">
        <v>0</v>
      </c>
      <c r="L132" s="552">
        <f t="shared" si="127"/>
        <v>31.967131338599813</v>
      </c>
      <c r="M132" s="565">
        <f t="shared" si="124"/>
        <v>-7501.1</v>
      </c>
      <c r="N132" s="801">
        <f t="shared" si="128"/>
        <v>0</v>
      </c>
      <c r="O132" s="36">
        <f t="shared" si="125"/>
        <v>-11025.7</v>
      </c>
      <c r="P132" s="1369"/>
    </row>
    <row r="133" spans="1:16" ht="19.5" customHeight="1">
      <c r="A133" s="1354"/>
      <c r="B133" s="1436"/>
      <c r="C133" s="1434"/>
      <c r="D133" s="1527"/>
      <c r="E133" s="1528"/>
      <c r="F133" s="1486"/>
      <c r="G133" s="1071" t="s">
        <v>22</v>
      </c>
      <c r="H133" s="553">
        <v>0</v>
      </c>
      <c r="I133" s="436">
        <v>0</v>
      </c>
      <c r="J133" s="554">
        <v>0</v>
      </c>
      <c r="K133" s="462">
        <v>0</v>
      </c>
      <c r="L133" s="555">
        <v>0</v>
      </c>
      <c r="M133" s="591">
        <f t="shared" si="124"/>
        <v>0</v>
      </c>
      <c r="N133" s="798">
        <v>0</v>
      </c>
      <c r="O133" s="46">
        <f t="shared" si="125"/>
        <v>0</v>
      </c>
      <c r="P133" s="1369"/>
    </row>
    <row r="134" spans="1:16" ht="19.5" customHeight="1">
      <c r="A134" s="1354"/>
      <c r="B134" s="1436"/>
      <c r="C134" s="1434"/>
      <c r="D134" s="1527"/>
      <c r="E134" s="1528"/>
      <c r="F134" s="1487"/>
      <c r="G134" s="1071" t="s">
        <v>23</v>
      </c>
      <c r="H134" s="553">
        <v>0</v>
      </c>
      <c r="I134" s="436">
        <v>0</v>
      </c>
      <c r="J134" s="554">
        <v>0</v>
      </c>
      <c r="K134" s="462">
        <v>0</v>
      </c>
      <c r="L134" s="555">
        <v>0</v>
      </c>
      <c r="M134" s="591">
        <f t="shared" si="124"/>
        <v>0</v>
      </c>
      <c r="N134" s="798">
        <v>0</v>
      </c>
      <c r="O134" s="46">
        <f t="shared" si="125"/>
        <v>0</v>
      </c>
      <c r="P134" s="1580"/>
    </row>
    <row r="135" spans="1:16" ht="23.25" customHeight="1">
      <c r="A135" s="1354" t="s">
        <v>489</v>
      </c>
      <c r="B135" s="1436" t="s">
        <v>1002</v>
      </c>
      <c r="C135" s="1434" t="s">
        <v>650</v>
      </c>
      <c r="D135" s="1527" t="s">
        <v>814</v>
      </c>
      <c r="E135" s="1528" t="s">
        <v>814</v>
      </c>
      <c r="F135" s="1532" t="s">
        <v>19</v>
      </c>
      <c r="G135" s="59" t="s">
        <v>20</v>
      </c>
      <c r="H135" s="368">
        <f>H136+H137+H138</f>
        <v>0</v>
      </c>
      <c r="I135" s="299">
        <f t="shared" ref="I135:K135" si="129">I136+I137+I138</f>
        <v>0</v>
      </c>
      <c r="J135" s="173">
        <f t="shared" si="129"/>
        <v>0</v>
      </c>
      <c r="K135" s="143">
        <f t="shared" si="129"/>
        <v>0</v>
      </c>
      <c r="L135" s="299">
        <v>0</v>
      </c>
      <c r="M135" s="143">
        <f t="shared" si="124"/>
        <v>0</v>
      </c>
      <c r="N135" s="173">
        <v>0</v>
      </c>
      <c r="O135" s="143">
        <f t="shared" si="125"/>
        <v>0</v>
      </c>
      <c r="P135" s="1529"/>
    </row>
    <row r="136" spans="1:16" ht="17.25" customHeight="1">
      <c r="A136" s="1354"/>
      <c r="B136" s="1436"/>
      <c r="C136" s="1434"/>
      <c r="D136" s="1527"/>
      <c r="E136" s="1528"/>
      <c r="F136" s="1533"/>
      <c r="G136" s="1071" t="s">
        <v>21</v>
      </c>
      <c r="H136" s="1107">
        <v>0</v>
      </c>
      <c r="I136" s="269">
        <v>0</v>
      </c>
      <c r="J136" s="170">
        <v>0</v>
      </c>
      <c r="K136" s="106">
        <v>0</v>
      </c>
      <c r="L136" s="269">
        <v>0</v>
      </c>
      <c r="M136" s="106">
        <f t="shared" si="124"/>
        <v>0</v>
      </c>
      <c r="N136" s="799">
        <v>0</v>
      </c>
      <c r="O136" s="106">
        <f t="shared" si="125"/>
        <v>0</v>
      </c>
      <c r="P136" s="1530"/>
    </row>
    <row r="137" spans="1:16" ht="17.25" customHeight="1">
      <c r="A137" s="1354"/>
      <c r="B137" s="1436"/>
      <c r="C137" s="1434"/>
      <c r="D137" s="1527"/>
      <c r="E137" s="1528"/>
      <c r="F137" s="1533"/>
      <c r="G137" s="1071" t="s">
        <v>22</v>
      </c>
      <c r="H137" s="1107">
        <v>0</v>
      </c>
      <c r="I137" s="269">
        <v>0</v>
      </c>
      <c r="J137" s="170">
        <v>0</v>
      </c>
      <c r="K137" s="106">
        <v>0</v>
      </c>
      <c r="L137" s="269">
        <v>0</v>
      </c>
      <c r="M137" s="106">
        <f t="shared" ref="M137" si="130">J137-H137</f>
        <v>0</v>
      </c>
      <c r="N137" s="799">
        <v>0</v>
      </c>
      <c r="O137" s="106">
        <f t="shared" ref="O137" si="131">K137-H137</f>
        <v>0</v>
      </c>
      <c r="P137" s="1530"/>
    </row>
    <row r="138" spans="1:16" ht="17.25" customHeight="1">
      <c r="A138" s="1354"/>
      <c r="B138" s="1436"/>
      <c r="C138" s="1434"/>
      <c r="D138" s="1527"/>
      <c r="E138" s="1528"/>
      <c r="F138" s="1533"/>
      <c r="G138" s="1071" t="s">
        <v>23</v>
      </c>
      <c r="H138" s="553">
        <v>0</v>
      </c>
      <c r="I138" s="436">
        <v>0</v>
      </c>
      <c r="J138" s="554">
        <v>0</v>
      </c>
      <c r="K138" s="462">
        <v>0</v>
      </c>
      <c r="L138" s="555">
        <v>0</v>
      </c>
      <c r="M138" s="591">
        <f t="shared" ref="M138:M141" si="132">J138-H138</f>
        <v>0</v>
      </c>
      <c r="N138" s="798">
        <v>0</v>
      </c>
      <c r="O138" s="46">
        <f t="shared" ref="O138:O141" si="133">K138-H138</f>
        <v>0</v>
      </c>
      <c r="P138" s="1531"/>
    </row>
    <row r="139" spans="1:16" ht="27" customHeight="1">
      <c r="A139" s="1196" t="s">
        <v>291</v>
      </c>
      <c r="B139" s="1433" t="s">
        <v>842</v>
      </c>
      <c r="C139" s="1182" t="s">
        <v>19</v>
      </c>
      <c r="D139" s="1393" t="s">
        <v>19</v>
      </c>
      <c r="E139" s="1449" t="s">
        <v>19</v>
      </c>
      <c r="F139" s="1532" t="s">
        <v>19</v>
      </c>
      <c r="G139" s="61" t="s">
        <v>20</v>
      </c>
      <c r="H139" s="594">
        <f>H140+H141+H142</f>
        <v>0</v>
      </c>
      <c r="I139" s="528">
        <f t="shared" ref="I139:K139" si="134">I140+I141+I142</f>
        <v>0</v>
      </c>
      <c r="J139" s="358">
        <f t="shared" si="134"/>
        <v>0</v>
      </c>
      <c r="K139" s="459">
        <f t="shared" si="134"/>
        <v>0</v>
      </c>
      <c r="L139" s="296">
        <v>0</v>
      </c>
      <c r="M139" s="298">
        <f t="shared" si="132"/>
        <v>0</v>
      </c>
      <c r="N139" s="297">
        <v>0</v>
      </c>
      <c r="O139" s="298">
        <f t="shared" si="133"/>
        <v>0</v>
      </c>
      <c r="P139" s="1534"/>
    </row>
    <row r="140" spans="1:16" ht="17.25" customHeight="1">
      <c r="A140" s="1354"/>
      <c r="B140" s="1436"/>
      <c r="C140" s="1434"/>
      <c r="D140" s="1448"/>
      <c r="E140" s="1334"/>
      <c r="F140" s="1533"/>
      <c r="G140" s="1071" t="s">
        <v>21</v>
      </c>
      <c r="H140" s="558">
        <f>H144</f>
        <v>0</v>
      </c>
      <c r="I140" s="267">
        <f t="shared" ref="I140:K140" si="135">I144</f>
        <v>0</v>
      </c>
      <c r="J140" s="67">
        <f t="shared" si="135"/>
        <v>0</v>
      </c>
      <c r="K140" s="19">
        <f t="shared" si="135"/>
        <v>0</v>
      </c>
      <c r="L140" s="268">
        <v>0</v>
      </c>
      <c r="M140" s="104">
        <f t="shared" si="132"/>
        <v>0</v>
      </c>
      <c r="N140" s="801">
        <v>0</v>
      </c>
      <c r="O140" s="104">
        <f t="shared" si="133"/>
        <v>0</v>
      </c>
      <c r="P140" s="1535"/>
    </row>
    <row r="141" spans="1:16" ht="17.25" customHeight="1">
      <c r="A141" s="1354"/>
      <c r="B141" s="1436"/>
      <c r="C141" s="1434"/>
      <c r="D141" s="1448"/>
      <c r="E141" s="1334"/>
      <c r="F141" s="1533"/>
      <c r="G141" s="1071" t="s">
        <v>22</v>
      </c>
      <c r="H141" s="558">
        <f t="shared" ref="H141:K141" si="136">H145</f>
        <v>0</v>
      </c>
      <c r="I141" s="267">
        <f t="shared" si="136"/>
        <v>0</v>
      </c>
      <c r="J141" s="67">
        <f t="shared" si="136"/>
        <v>0</v>
      </c>
      <c r="K141" s="19">
        <f t="shared" si="136"/>
        <v>0</v>
      </c>
      <c r="L141" s="268">
        <v>0</v>
      </c>
      <c r="M141" s="104">
        <f t="shared" si="132"/>
        <v>0</v>
      </c>
      <c r="N141" s="801">
        <v>0</v>
      </c>
      <c r="O141" s="104">
        <f t="shared" si="133"/>
        <v>0</v>
      </c>
      <c r="P141" s="1535"/>
    </row>
    <row r="142" spans="1:16" ht="17.25" customHeight="1">
      <c r="A142" s="1354"/>
      <c r="B142" s="1436"/>
      <c r="C142" s="1434"/>
      <c r="D142" s="1448"/>
      <c r="E142" s="1334"/>
      <c r="F142" s="1533"/>
      <c r="G142" s="1071" t="s">
        <v>23</v>
      </c>
      <c r="H142" s="553">
        <f t="shared" ref="H142:K142" si="137">H146</f>
        <v>0</v>
      </c>
      <c r="I142" s="436">
        <f t="shared" si="137"/>
        <v>0</v>
      </c>
      <c r="J142" s="554">
        <f t="shared" si="137"/>
        <v>0</v>
      </c>
      <c r="K142" s="462">
        <f t="shared" si="137"/>
        <v>0</v>
      </c>
      <c r="L142" s="555">
        <v>0</v>
      </c>
      <c r="M142" s="591">
        <f t="shared" ref="M142:M146" si="138">J142-H142</f>
        <v>0</v>
      </c>
      <c r="N142" s="798">
        <v>0</v>
      </c>
      <c r="O142" s="46">
        <f t="shared" ref="O142:O146" si="139">K142-H142</f>
        <v>0</v>
      </c>
      <c r="P142" s="1535"/>
    </row>
    <row r="143" spans="1:16" ht="24" customHeight="1">
      <c r="A143" s="1354" t="s">
        <v>120</v>
      </c>
      <c r="B143" s="1436" t="s">
        <v>841</v>
      </c>
      <c r="C143" s="1434" t="s">
        <v>650</v>
      </c>
      <c r="D143" s="1527" t="s">
        <v>814</v>
      </c>
      <c r="E143" s="1528" t="s">
        <v>814</v>
      </c>
      <c r="F143" s="1532" t="s">
        <v>19</v>
      </c>
      <c r="G143" s="59" t="s">
        <v>20</v>
      </c>
      <c r="H143" s="368">
        <f>H144+H145+H146</f>
        <v>0</v>
      </c>
      <c r="I143" s="299">
        <f t="shared" ref="I143:K143" si="140">I144+I145+I146</f>
        <v>0</v>
      </c>
      <c r="J143" s="173">
        <f t="shared" si="140"/>
        <v>0</v>
      </c>
      <c r="K143" s="143">
        <f t="shared" si="140"/>
        <v>0</v>
      </c>
      <c r="L143" s="299">
        <v>0</v>
      </c>
      <c r="M143" s="143">
        <f t="shared" si="138"/>
        <v>0</v>
      </c>
      <c r="N143" s="173">
        <v>0</v>
      </c>
      <c r="O143" s="143">
        <f t="shared" si="139"/>
        <v>0</v>
      </c>
      <c r="P143" s="1529"/>
    </row>
    <row r="144" spans="1:16" ht="19.5" customHeight="1">
      <c r="A144" s="1354"/>
      <c r="B144" s="1436"/>
      <c r="C144" s="1434"/>
      <c r="D144" s="1527"/>
      <c r="E144" s="1528"/>
      <c r="F144" s="1533"/>
      <c r="G144" s="1105" t="s">
        <v>21</v>
      </c>
      <c r="H144" s="1107">
        <v>0</v>
      </c>
      <c r="I144" s="269">
        <v>0</v>
      </c>
      <c r="J144" s="170">
        <v>0</v>
      </c>
      <c r="K144" s="106">
        <v>0</v>
      </c>
      <c r="L144" s="269">
        <v>0</v>
      </c>
      <c r="M144" s="106">
        <f t="shared" si="138"/>
        <v>0</v>
      </c>
      <c r="N144" s="799">
        <v>0</v>
      </c>
      <c r="O144" s="106">
        <f t="shared" si="139"/>
        <v>0</v>
      </c>
      <c r="P144" s="1530"/>
    </row>
    <row r="145" spans="1:16" ht="19.5" customHeight="1">
      <c r="A145" s="1354"/>
      <c r="B145" s="1436"/>
      <c r="C145" s="1434"/>
      <c r="D145" s="1527"/>
      <c r="E145" s="1528"/>
      <c r="F145" s="1533"/>
      <c r="G145" s="1105" t="s">
        <v>22</v>
      </c>
      <c r="H145" s="1107">
        <v>0</v>
      </c>
      <c r="I145" s="269">
        <v>0</v>
      </c>
      <c r="J145" s="170">
        <v>0</v>
      </c>
      <c r="K145" s="106">
        <v>0</v>
      </c>
      <c r="L145" s="269">
        <v>0</v>
      </c>
      <c r="M145" s="106">
        <f t="shared" si="138"/>
        <v>0</v>
      </c>
      <c r="N145" s="799">
        <v>0</v>
      </c>
      <c r="O145" s="106">
        <f t="shared" si="139"/>
        <v>0</v>
      </c>
      <c r="P145" s="1530"/>
    </row>
    <row r="146" spans="1:16" ht="19.5" customHeight="1">
      <c r="A146" s="1354"/>
      <c r="B146" s="1436"/>
      <c r="C146" s="1434"/>
      <c r="D146" s="1527"/>
      <c r="E146" s="1528"/>
      <c r="F146" s="1533"/>
      <c r="G146" s="1105" t="s">
        <v>23</v>
      </c>
      <c r="H146" s="553">
        <v>0</v>
      </c>
      <c r="I146" s="436">
        <v>0</v>
      </c>
      <c r="J146" s="554">
        <v>0</v>
      </c>
      <c r="K146" s="462">
        <v>0</v>
      </c>
      <c r="L146" s="555">
        <v>0</v>
      </c>
      <c r="M146" s="591">
        <f t="shared" si="138"/>
        <v>0</v>
      </c>
      <c r="N146" s="798">
        <v>0</v>
      </c>
      <c r="O146" s="46">
        <f t="shared" si="139"/>
        <v>0</v>
      </c>
      <c r="P146" s="1531"/>
    </row>
    <row r="147" spans="1:16" ht="28.5" customHeight="1">
      <c r="A147" s="1196" t="s">
        <v>782</v>
      </c>
      <c r="B147" s="1433" t="s">
        <v>1003</v>
      </c>
      <c r="C147" s="1182" t="s">
        <v>19</v>
      </c>
      <c r="D147" s="1393" t="s">
        <v>19</v>
      </c>
      <c r="E147" s="1449" t="s">
        <v>19</v>
      </c>
      <c r="F147" s="1532" t="s">
        <v>19</v>
      </c>
      <c r="G147" s="61" t="s">
        <v>20</v>
      </c>
      <c r="H147" s="561">
        <f>H148+H149+H150</f>
        <v>100</v>
      </c>
      <c r="I147" s="864">
        <f t="shared" ref="I147:K147" si="141">I148+I149+I150</f>
        <v>100</v>
      </c>
      <c r="J147" s="865">
        <f t="shared" si="141"/>
        <v>100</v>
      </c>
      <c r="K147" s="866">
        <f t="shared" si="141"/>
        <v>100</v>
      </c>
      <c r="L147" s="583">
        <f t="shared" ref="L147:L148" si="142">J147/H147*100</f>
        <v>100</v>
      </c>
      <c r="M147" s="585">
        <f t="shared" ref="M147:M178" si="143">J147-H147</f>
        <v>0</v>
      </c>
      <c r="N147" s="863">
        <f t="shared" ref="N147:N148" si="144">K147/H147*100</f>
        <v>100</v>
      </c>
      <c r="O147" s="298">
        <f t="shared" ref="O147:O178" si="145">K147-H147</f>
        <v>0</v>
      </c>
      <c r="P147" s="1534"/>
    </row>
    <row r="148" spans="1:16" ht="19.5" customHeight="1">
      <c r="A148" s="1354"/>
      <c r="B148" s="1436"/>
      <c r="C148" s="1434"/>
      <c r="D148" s="1448"/>
      <c r="E148" s="1334"/>
      <c r="F148" s="1533"/>
      <c r="G148" s="1071" t="s">
        <v>21</v>
      </c>
      <c r="H148" s="551">
        <f>H152</f>
        <v>100</v>
      </c>
      <c r="I148" s="858">
        <f t="shared" ref="I148:K148" si="146">I152</f>
        <v>100</v>
      </c>
      <c r="J148" s="859">
        <f t="shared" si="146"/>
        <v>100</v>
      </c>
      <c r="K148" s="614">
        <f t="shared" si="146"/>
        <v>100</v>
      </c>
      <c r="L148" s="552">
        <f t="shared" si="142"/>
        <v>100</v>
      </c>
      <c r="M148" s="104">
        <f t="shared" si="143"/>
        <v>0</v>
      </c>
      <c r="N148" s="862">
        <f t="shared" si="144"/>
        <v>100</v>
      </c>
      <c r="O148" s="104">
        <f t="shared" si="145"/>
        <v>0</v>
      </c>
      <c r="P148" s="1535"/>
    </row>
    <row r="149" spans="1:16" ht="19.5" customHeight="1">
      <c r="A149" s="1354"/>
      <c r="B149" s="1436"/>
      <c r="C149" s="1434"/>
      <c r="D149" s="1448"/>
      <c r="E149" s="1334"/>
      <c r="F149" s="1533"/>
      <c r="G149" s="1071" t="s">
        <v>22</v>
      </c>
      <c r="H149" s="558">
        <f t="shared" ref="H149:K149" si="147">H153</f>
        <v>0</v>
      </c>
      <c r="I149" s="267">
        <f t="shared" si="147"/>
        <v>0</v>
      </c>
      <c r="J149" s="67">
        <f t="shared" si="147"/>
        <v>0</v>
      </c>
      <c r="K149" s="19">
        <f t="shared" si="147"/>
        <v>0</v>
      </c>
      <c r="L149" s="268">
        <v>0</v>
      </c>
      <c r="M149" s="104">
        <f t="shared" si="143"/>
        <v>0</v>
      </c>
      <c r="N149" s="801">
        <v>0</v>
      </c>
      <c r="O149" s="104">
        <f t="shared" si="145"/>
        <v>0</v>
      </c>
      <c r="P149" s="1535"/>
    </row>
    <row r="150" spans="1:16" ht="19.5" customHeight="1">
      <c r="A150" s="1354"/>
      <c r="B150" s="1436"/>
      <c r="C150" s="1434"/>
      <c r="D150" s="1448"/>
      <c r="E150" s="1334"/>
      <c r="F150" s="1533"/>
      <c r="G150" s="1071" t="s">
        <v>23</v>
      </c>
      <c r="H150" s="553">
        <f t="shared" ref="H150:K150" si="148">H154</f>
        <v>0</v>
      </c>
      <c r="I150" s="436">
        <f t="shared" si="148"/>
        <v>0</v>
      </c>
      <c r="J150" s="554">
        <f t="shared" si="148"/>
        <v>0</v>
      </c>
      <c r="K150" s="462">
        <f t="shared" si="148"/>
        <v>0</v>
      </c>
      <c r="L150" s="555">
        <v>0</v>
      </c>
      <c r="M150" s="591">
        <f t="shared" si="143"/>
        <v>0</v>
      </c>
      <c r="N150" s="798">
        <v>0</v>
      </c>
      <c r="O150" s="104">
        <f t="shared" si="145"/>
        <v>0</v>
      </c>
      <c r="P150" s="1535"/>
    </row>
    <row r="151" spans="1:16" ht="31.5" customHeight="1">
      <c r="A151" s="1354" t="s">
        <v>784</v>
      </c>
      <c r="B151" s="1436" t="s">
        <v>1004</v>
      </c>
      <c r="C151" s="1434" t="s">
        <v>1010</v>
      </c>
      <c r="D151" s="1527">
        <v>43952</v>
      </c>
      <c r="E151" s="1528">
        <v>44012</v>
      </c>
      <c r="F151" s="1485" t="s">
        <v>1535</v>
      </c>
      <c r="G151" s="59" t="s">
        <v>20</v>
      </c>
      <c r="H151" s="367">
        <f>H152+H153+H154</f>
        <v>100</v>
      </c>
      <c r="I151" s="856">
        <f t="shared" ref="I151:K151" si="149">I152+I153+I154</f>
        <v>100</v>
      </c>
      <c r="J151" s="857">
        <f t="shared" si="149"/>
        <v>100</v>
      </c>
      <c r="K151" s="613">
        <f t="shared" si="149"/>
        <v>100</v>
      </c>
      <c r="L151" s="550">
        <f t="shared" ref="L151:L152" si="150">J151/H151*100</f>
        <v>100</v>
      </c>
      <c r="M151" s="298">
        <f t="shared" si="143"/>
        <v>0</v>
      </c>
      <c r="N151" s="861">
        <f t="shared" ref="N151:N152" si="151">K151/H151*100</f>
        <v>100</v>
      </c>
      <c r="O151" s="298">
        <f t="shared" si="145"/>
        <v>0</v>
      </c>
      <c r="P151" s="1529" t="s">
        <v>1534</v>
      </c>
    </row>
    <row r="152" spans="1:16" ht="21.75" customHeight="1">
      <c r="A152" s="1354"/>
      <c r="B152" s="1436"/>
      <c r="C152" s="1434"/>
      <c r="D152" s="1527"/>
      <c r="E152" s="1528"/>
      <c r="F152" s="1486"/>
      <c r="G152" s="1071" t="s">
        <v>21</v>
      </c>
      <c r="H152" s="559">
        <v>100</v>
      </c>
      <c r="I152" s="830">
        <v>100</v>
      </c>
      <c r="J152" s="831">
        <v>100</v>
      </c>
      <c r="K152" s="749">
        <v>100</v>
      </c>
      <c r="L152" s="552">
        <f t="shared" si="150"/>
        <v>100</v>
      </c>
      <c r="M152" s="104">
        <f t="shared" si="143"/>
        <v>0</v>
      </c>
      <c r="N152" s="862">
        <f t="shared" si="151"/>
        <v>100</v>
      </c>
      <c r="O152" s="104">
        <f t="shared" si="145"/>
        <v>0</v>
      </c>
      <c r="P152" s="1530"/>
    </row>
    <row r="153" spans="1:16" ht="21.75" customHeight="1">
      <c r="A153" s="1354"/>
      <c r="B153" s="1436"/>
      <c r="C153" s="1434"/>
      <c r="D153" s="1527"/>
      <c r="E153" s="1528"/>
      <c r="F153" s="1486"/>
      <c r="G153" s="1071" t="s">
        <v>22</v>
      </c>
      <c r="H153" s="1074">
        <v>0</v>
      </c>
      <c r="I153" s="269">
        <v>0</v>
      </c>
      <c r="J153" s="170">
        <v>0</v>
      </c>
      <c r="K153" s="106">
        <v>0</v>
      </c>
      <c r="L153" s="269">
        <v>0</v>
      </c>
      <c r="M153" s="106">
        <f t="shared" si="143"/>
        <v>0</v>
      </c>
      <c r="N153" s="799">
        <v>0</v>
      </c>
      <c r="O153" s="106">
        <f t="shared" si="145"/>
        <v>0</v>
      </c>
      <c r="P153" s="1530"/>
    </row>
    <row r="154" spans="1:16" ht="21.75" customHeight="1">
      <c r="A154" s="1354"/>
      <c r="B154" s="1436"/>
      <c r="C154" s="1434"/>
      <c r="D154" s="1527"/>
      <c r="E154" s="1528"/>
      <c r="F154" s="1487"/>
      <c r="G154" s="1071" t="s">
        <v>23</v>
      </c>
      <c r="H154" s="553">
        <v>0</v>
      </c>
      <c r="I154" s="436">
        <v>0</v>
      </c>
      <c r="J154" s="554">
        <v>0</v>
      </c>
      <c r="K154" s="462">
        <v>0</v>
      </c>
      <c r="L154" s="555">
        <v>0</v>
      </c>
      <c r="M154" s="591">
        <f t="shared" ref="M154:M160" si="152">J154-H154</f>
        <v>0</v>
      </c>
      <c r="N154" s="798">
        <v>0</v>
      </c>
      <c r="O154" s="46">
        <f t="shared" ref="O154:O161" si="153">K154-H154</f>
        <v>0</v>
      </c>
      <c r="P154" s="1531"/>
    </row>
    <row r="155" spans="1:16" ht="21.75" customHeight="1">
      <c r="A155" s="1196" t="s">
        <v>1005</v>
      </c>
      <c r="B155" s="1433" t="s">
        <v>1007</v>
      </c>
      <c r="C155" s="1182" t="s">
        <v>19</v>
      </c>
      <c r="D155" s="1393" t="s">
        <v>19</v>
      </c>
      <c r="E155" s="1449" t="s">
        <v>19</v>
      </c>
      <c r="F155" s="1532" t="s">
        <v>19</v>
      </c>
      <c r="G155" s="61" t="s">
        <v>20</v>
      </c>
      <c r="H155" s="561">
        <f>H156+H157+H158</f>
        <v>56397.4</v>
      </c>
      <c r="I155" s="864">
        <f t="shared" ref="I155:K155" si="154">I156+I157+I158</f>
        <v>30592.199999999997</v>
      </c>
      <c r="J155" s="865">
        <f t="shared" si="154"/>
        <v>30592.199999999997</v>
      </c>
      <c r="K155" s="866">
        <f t="shared" si="154"/>
        <v>30592.199999999997</v>
      </c>
      <c r="L155" s="583">
        <f t="shared" ref="L155:L157" si="155">J155/H155*100</f>
        <v>54.24398997116888</v>
      </c>
      <c r="M155" s="578">
        <f t="shared" si="152"/>
        <v>-25805.200000000004</v>
      </c>
      <c r="N155" s="863">
        <f t="shared" ref="N155:N157" si="156">K155/H155*100</f>
        <v>54.24398997116888</v>
      </c>
      <c r="O155" s="578">
        <f t="shared" si="153"/>
        <v>-25805.200000000004</v>
      </c>
      <c r="P155" s="1534"/>
    </row>
    <row r="156" spans="1:16" ht="21.75" customHeight="1">
      <c r="A156" s="1354"/>
      <c r="B156" s="1436"/>
      <c r="C156" s="1434"/>
      <c r="D156" s="1448"/>
      <c r="E156" s="1334"/>
      <c r="F156" s="1533"/>
      <c r="G156" s="1071" t="s">
        <v>21</v>
      </c>
      <c r="H156" s="551">
        <f>H160+H164</f>
        <v>2819.9</v>
      </c>
      <c r="I156" s="958">
        <f>I160+I164</f>
        <v>1529.6</v>
      </c>
      <c r="J156" s="764">
        <f t="shared" ref="J156:K156" si="157">J160+J164</f>
        <v>1529.6</v>
      </c>
      <c r="K156" s="859">
        <f t="shared" si="157"/>
        <v>1529.6</v>
      </c>
      <c r="L156" s="552">
        <f t="shared" si="155"/>
        <v>54.243058264477462</v>
      </c>
      <c r="M156" s="565">
        <f t="shared" si="152"/>
        <v>-1290.3000000000002</v>
      </c>
      <c r="N156" s="862">
        <f t="shared" si="156"/>
        <v>54.243058264477462</v>
      </c>
      <c r="O156" s="565">
        <f t="shared" si="153"/>
        <v>-1290.3000000000002</v>
      </c>
      <c r="P156" s="1535"/>
    </row>
    <row r="157" spans="1:16" ht="21.75" customHeight="1">
      <c r="A157" s="1354"/>
      <c r="B157" s="1436"/>
      <c r="C157" s="1434"/>
      <c r="D157" s="1448"/>
      <c r="E157" s="1334"/>
      <c r="F157" s="1533"/>
      <c r="G157" s="1071" t="s">
        <v>22</v>
      </c>
      <c r="H157" s="551">
        <f t="shared" ref="H157:I158" si="158">H161+H165</f>
        <v>53577.5</v>
      </c>
      <c r="I157" s="958">
        <f t="shared" si="158"/>
        <v>29062.6</v>
      </c>
      <c r="J157" s="764">
        <f t="shared" ref="J157:K157" si="159">J161+J165</f>
        <v>29062.6</v>
      </c>
      <c r="K157" s="859">
        <f t="shared" si="159"/>
        <v>29062.6</v>
      </c>
      <c r="L157" s="552">
        <f t="shared" si="155"/>
        <v>54.244039008912324</v>
      </c>
      <c r="M157" s="565">
        <f t="shared" si="152"/>
        <v>-24514.9</v>
      </c>
      <c r="N157" s="862">
        <f t="shared" si="156"/>
        <v>54.244039008912324</v>
      </c>
      <c r="O157" s="565">
        <f t="shared" si="153"/>
        <v>-24514.9</v>
      </c>
      <c r="P157" s="1535"/>
    </row>
    <row r="158" spans="1:16" ht="21.75" customHeight="1">
      <c r="A158" s="1354"/>
      <c r="B158" s="1436"/>
      <c r="C158" s="1434"/>
      <c r="D158" s="1448"/>
      <c r="E158" s="1334"/>
      <c r="F158" s="1533"/>
      <c r="G158" s="1071" t="s">
        <v>23</v>
      </c>
      <c r="H158" s="558">
        <f t="shared" si="158"/>
        <v>0</v>
      </c>
      <c r="I158" s="355">
        <f t="shared" si="158"/>
        <v>0</v>
      </c>
      <c r="J158" s="16">
        <f t="shared" ref="J158:K158" si="160">J162+J166</f>
        <v>0</v>
      </c>
      <c r="K158" s="67">
        <f t="shared" si="160"/>
        <v>0</v>
      </c>
      <c r="L158" s="555">
        <v>0</v>
      </c>
      <c r="M158" s="591">
        <f t="shared" si="152"/>
        <v>0</v>
      </c>
      <c r="N158" s="798">
        <v>0</v>
      </c>
      <c r="O158" s="46">
        <f t="shared" si="153"/>
        <v>0</v>
      </c>
      <c r="P158" s="1535"/>
    </row>
    <row r="159" spans="1:16" ht="30.75" customHeight="1">
      <c r="A159" s="1354" t="s">
        <v>1006</v>
      </c>
      <c r="B159" s="1436" t="s">
        <v>1299</v>
      </c>
      <c r="C159" s="1434" t="s">
        <v>1010</v>
      </c>
      <c r="D159" s="1527">
        <v>43952</v>
      </c>
      <c r="E159" s="1528">
        <v>44196</v>
      </c>
      <c r="F159" s="1485" t="s">
        <v>1537</v>
      </c>
      <c r="G159" s="59" t="s">
        <v>20</v>
      </c>
      <c r="H159" s="367">
        <f>H160+H161+H162</f>
        <v>56397.4</v>
      </c>
      <c r="I159" s="856">
        <f t="shared" ref="I159:K159" si="161">I160+I161+I162</f>
        <v>30592.199999999997</v>
      </c>
      <c r="J159" s="857">
        <f t="shared" si="161"/>
        <v>30592.199999999997</v>
      </c>
      <c r="K159" s="613">
        <f t="shared" si="161"/>
        <v>30592.199999999997</v>
      </c>
      <c r="L159" s="550">
        <f t="shared" ref="L159:L161" si="162">J159/H159*100</f>
        <v>54.24398997116888</v>
      </c>
      <c r="M159" s="578">
        <f t="shared" si="152"/>
        <v>-25805.200000000004</v>
      </c>
      <c r="N159" s="861">
        <f t="shared" ref="N159:N161" si="163">K159/H159*100</f>
        <v>54.24398997116888</v>
      </c>
      <c r="O159" s="578">
        <f t="shared" si="153"/>
        <v>-25805.200000000004</v>
      </c>
      <c r="P159" s="1529" t="s">
        <v>1536</v>
      </c>
    </row>
    <row r="160" spans="1:16" ht="30" customHeight="1">
      <c r="A160" s="1354"/>
      <c r="B160" s="1436"/>
      <c r="C160" s="1434"/>
      <c r="D160" s="1527"/>
      <c r="E160" s="1528"/>
      <c r="F160" s="1486"/>
      <c r="G160" s="1071" t="s">
        <v>21</v>
      </c>
      <c r="H160" s="559">
        <v>2819.9</v>
      </c>
      <c r="I160" s="830">
        <v>1529.6</v>
      </c>
      <c r="J160" s="831">
        <v>1529.6</v>
      </c>
      <c r="K160" s="749">
        <v>1529.6</v>
      </c>
      <c r="L160" s="552">
        <f t="shared" si="162"/>
        <v>54.243058264477462</v>
      </c>
      <c r="M160" s="565">
        <f t="shared" si="152"/>
        <v>-1290.3000000000002</v>
      </c>
      <c r="N160" s="862">
        <f t="shared" si="163"/>
        <v>54.243058264477462</v>
      </c>
      <c r="O160" s="565">
        <f t="shared" si="153"/>
        <v>-1290.3000000000002</v>
      </c>
      <c r="P160" s="1530"/>
    </row>
    <row r="161" spans="1:16" ht="30" customHeight="1">
      <c r="A161" s="1354"/>
      <c r="B161" s="1436"/>
      <c r="C161" s="1434"/>
      <c r="D161" s="1527"/>
      <c r="E161" s="1528"/>
      <c r="F161" s="1486"/>
      <c r="G161" s="1071" t="s">
        <v>22</v>
      </c>
      <c r="H161" s="559">
        <v>53577.5</v>
      </c>
      <c r="I161" s="830">
        <v>29062.6</v>
      </c>
      <c r="J161" s="831">
        <v>29062.6</v>
      </c>
      <c r="K161" s="749">
        <v>29062.6</v>
      </c>
      <c r="L161" s="552">
        <f t="shared" si="162"/>
        <v>54.244039008912324</v>
      </c>
      <c r="M161" s="565">
        <f>J161-H161</f>
        <v>-24514.9</v>
      </c>
      <c r="N161" s="862">
        <f t="shared" si="163"/>
        <v>54.244039008912324</v>
      </c>
      <c r="O161" s="565">
        <f t="shared" si="153"/>
        <v>-24514.9</v>
      </c>
      <c r="P161" s="1530"/>
    </row>
    <row r="162" spans="1:16" ht="30" customHeight="1">
      <c r="A162" s="1354"/>
      <c r="B162" s="1436"/>
      <c r="C162" s="1434"/>
      <c r="D162" s="1527"/>
      <c r="E162" s="1528"/>
      <c r="F162" s="1487"/>
      <c r="G162" s="1071" t="s">
        <v>23</v>
      </c>
      <c r="H162" s="553">
        <v>0</v>
      </c>
      <c r="I162" s="436">
        <v>0</v>
      </c>
      <c r="J162" s="554">
        <v>0</v>
      </c>
      <c r="K162" s="462">
        <v>0</v>
      </c>
      <c r="L162" s="555">
        <v>0</v>
      </c>
      <c r="M162" s="591">
        <f t="shared" ref="M162:M174" si="164">J162-H162</f>
        <v>0</v>
      </c>
      <c r="N162" s="798">
        <v>0</v>
      </c>
      <c r="O162" s="46">
        <f t="shared" ref="O162:O174" si="165">K162-H162</f>
        <v>0</v>
      </c>
      <c r="P162" s="1531"/>
    </row>
    <row r="163" spans="1:16" ht="21.75" customHeight="1">
      <c r="A163" s="1354" t="s">
        <v>1008</v>
      </c>
      <c r="B163" s="1436" t="s">
        <v>1009</v>
      </c>
      <c r="C163" s="1434" t="s">
        <v>1010</v>
      </c>
      <c r="D163" s="1527" t="s">
        <v>814</v>
      </c>
      <c r="E163" s="1528" t="s">
        <v>814</v>
      </c>
      <c r="F163" s="1532" t="s">
        <v>19</v>
      </c>
      <c r="G163" s="59" t="s">
        <v>20</v>
      </c>
      <c r="H163" s="368">
        <f>H164+H165+H166</f>
        <v>0</v>
      </c>
      <c r="I163" s="299">
        <f t="shared" ref="I163:K163" si="166">I164+I165+I166</f>
        <v>0</v>
      </c>
      <c r="J163" s="173">
        <f t="shared" si="166"/>
        <v>0</v>
      </c>
      <c r="K163" s="143">
        <f t="shared" si="166"/>
        <v>0</v>
      </c>
      <c r="L163" s="299">
        <v>0</v>
      </c>
      <c r="M163" s="143">
        <f t="shared" si="164"/>
        <v>0</v>
      </c>
      <c r="N163" s="173">
        <v>0</v>
      </c>
      <c r="O163" s="143">
        <f t="shared" si="165"/>
        <v>0</v>
      </c>
      <c r="P163" s="1529"/>
    </row>
    <row r="164" spans="1:16" ht="21.75" customHeight="1">
      <c r="A164" s="1354"/>
      <c r="B164" s="1436"/>
      <c r="C164" s="1434"/>
      <c r="D164" s="1527"/>
      <c r="E164" s="1528"/>
      <c r="F164" s="1533"/>
      <c r="G164" s="1105" t="s">
        <v>21</v>
      </c>
      <c r="H164" s="1107">
        <v>0</v>
      </c>
      <c r="I164" s="269">
        <v>0</v>
      </c>
      <c r="J164" s="170">
        <v>0</v>
      </c>
      <c r="K164" s="106">
        <v>0</v>
      </c>
      <c r="L164" s="269">
        <v>0</v>
      </c>
      <c r="M164" s="106">
        <f t="shared" si="164"/>
        <v>0</v>
      </c>
      <c r="N164" s="799">
        <v>0</v>
      </c>
      <c r="O164" s="106">
        <f t="shared" si="165"/>
        <v>0</v>
      </c>
      <c r="P164" s="1530"/>
    </row>
    <row r="165" spans="1:16" ht="21.75" customHeight="1">
      <c r="A165" s="1354"/>
      <c r="B165" s="1436"/>
      <c r="C165" s="1434"/>
      <c r="D165" s="1527"/>
      <c r="E165" s="1528"/>
      <c r="F165" s="1533"/>
      <c r="G165" s="1105" t="s">
        <v>22</v>
      </c>
      <c r="H165" s="1107">
        <v>0</v>
      </c>
      <c r="I165" s="269">
        <v>0</v>
      </c>
      <c r="J165" s="170">
        <v>0</v>
      </c>
      <c r="K165" s="106">
        <v>0</v>
      </c>
      <c r="L165" s="269">
        <v>0</v>
      </c>
      <c r="M165" s="106">
        <f t="shared" si="164"/>
        <v>0</v>
      </c>
      <c r="N165" s="799">
        <v>0</v>
      </c>
      <c r="O165" s="106">
        <f t="shared" si="165"/>
        <v>0</v>
      </c>
      <c r="P165" s="1530"/>
    </row>
    <row r="166" spans="1:16" ht="21.75" customHeight="1">
      <c r="A166" s="1354"/>
      <c r="B166" s="1436"/>
      <c r="C166" s="1434"/>
      <c r="D166" s="1527"/>
      <c r="E166" s="1528"/>
      <c r="F166" s="1533"/>
      <c r="G166" s="1105" t="s">
        <v>23</v>
      </c>
      <c r="H166" s="553">
        <v>0</v>
      </c>
      <c r="I166" s="436">
        <v>0</v>
      </c>
      <c r="J166" s="554">
        <v>0</v>
      </c>
      <c r="K166" s="462">
        <v>0</v>
      </c>
      <c r="L166" s="555">
        <v>0</v>
      </c>
      <c r="M166" s="591">
        <f t="shared" si="164"/>
        <v>0</v>
      </c>
      <c r="N166" s="798">
        <v>0</v>
      </c>
      <c r="O166" s="46">
        <f t="shared" si="165"/>
        <v>0</v>
      </c>
      <c r="P166" s="1531"/>
    </row>
    <row r="167" spans="1:16" ht="24" customHeight="1">
      <c r="A167" s="1196" t="s">
        <v>1300</v>
      </c>
      <c r="B167" s="1433" t="s">
        <v>1301</v>
      </c>
      <c r="C167" s="1182" t="s">
        <v>19</v>
      </c>
      <c r="D167" s="1393" t="s">
        <v>19</v>
      </c>
      <c r="E167" s="1449" t="s">
        <v>19</v>
      </c>
      <c r="F167" s="1532" t="s">
        <v>19</v>
      </c>
      <c r="G167" s="61" t="s">
        <v>20</v>
      </c>
      <c r="H167" s="561">
        <f>H168+H169+H170</f>
        <v>10193.4</v>
      </c>
      <c r="I167" s="864">
        <f t="shared" ref="I167:K167" si="167">I168+I169+I170</f>
        <v>10193.4</v>
      </c>
      <c r="J167" s="865">
        <f t="shared" si="167"/>
        <v>10193.4</v>
      </c>
      <c r="K167" s="866">
        <f t="shared" si="167"/>
        <v>10193.4</v>
      </c>
      <c r="L167" s="583">
        <f t="shared" ref="L167:L169" si="168">J167/H167*100</f>
        <v>100</v>
      </c>
      <c r="M167" s="298">
        <f t="shared" si="164"/>
        <v>0</v>
      </c>
      <c r="N167" s="863">
        <f t="shared" ref="N167:N169" si="169">K167/H167*100</f>
        <v>100</v>
      </c>
      <c r="O167" s="298">
        <f t="shared" si="165"/>
        <v>0</v>
      </c>
      <c r="P167" s="1534"/>
    </row>
    <row r="168" spans="1:16" ht="21.75" customHeight="1">
      <c r="A168" s="1354"/>
      <c r="B168" s="1436"/>
      <c r="C168" s="1434"/>
      <c r="D168" s="1448"/>
      <c r="E168" s="1334"/>
      <c r="F168" s="1533"/>
      <c r="G168" s="1105" t="s">
        <v>21</v>
      </c>
      <c r="H168" s="551">
        <f>H172</f>
        <v>1643.4</v>
      </c>
      <c r="I168" s="858">
        <f t="shared" ref="I168:K168" si="170">I172</f>
        <v>1643.4</v>
      </c>
      <c r="J168" s="859">
        <f t="shared" si="170"/>
        <v>1643.4</v>
      </c>
      <c r="K168" s="614">
        <f t="shared" si="170"/>
        <v>1643.4</v>
      </c>
      <c r="L168" s="552">
        <f t="shared" si="168"/>
        <v>100</v>
      </c>
      <c r="M168" s="104">
        <f t="shared" si="164"/>
        <v>0</v>
      </c>
      <c r="N168" s="862">
        <f t="shared" si="169"/>
        <v>100</v>
      </c>
      <c r="O168" s="104">
        <f t="shared" si="165"/>
        <v>0</v>
      </c>
      <c r="P168" s="1535"/>
    </row>
    <row r="169" spans="1:16" ht="21.75" customHeight="1">
      <c r="A169" s="1354"/>
      <c r="B169" s="1436"/>
      <c r="C169" s="1434"/>
      <c r="D169" s="1448"/>
      <c r="E169" s="1334"/>
      <c r="F169" s="1533"/>
      <c r="G169" s="1105" t="s">
        <v>22</v>
      </c>
      <c r="H169" s="551">
        <f t="shared" ref="H169:K169" si="171">H173</f>
        <v>8550</v>
      </c>
      <c r="I169" s="858">
        <f t="shared" si="171"/>
        <v>8550</v>
      </c>
      <c r="J169" s="859">
        <f t="shared" si="171"/>
        <v>8550</v>
      </c>
      <c r="K169" s="614">
        <f t="shared" si="171"/>
        <v>8550</v>
      </c>
      <c r="L169" s="552">
        <f t="shared" si="168"/>
        <v>100</v>
      </c>
      <c r="M169" s="104">
        <f t="shared" si="164"/>
        <v>0</v>
      </c>
      <c r="N169" s="862">
        <f t="shared" si="169"/>
        <v>100</v>
      </c>
      <c r="O169" s="104">
        <f t="shared" si="165"/>
        <v>0</v>
      </c>
      <c r="P169" s="1535"/>
    </row>
    <row r="170" spans="1:16" ht="21.75" customHeight="1">
      <c r="A170" s="1354"/>
      <c r="B170" s="1436"/>
      <c r="C170" s="1434"/>
      <c r="D170" s="1448"/>
      <c r="E170" s="1334"/>
      <c r="F170" s="1533"/>
      <c r="G170" s="1105" t="s">
        <v>23</v>
      </c>
      <c r="H170" s="553">
        <f t="shared" ref="H170:K170" si="172">H174</f>
        <v>0</v>
      </c>
      <c r="I170" s="436">
        <f t="shared" si="172"/>
        <v>0</v>
      </c>
      <c r="J170" s="554">
        <f t="shared" si="172"/>
        <v>0</v>
      </c>
      <c r="K170" s="462">
        <f t="shared" si="172"/>
        <v>0</v>
      </c>
      <c r="L170" s="555">
        <v>0</v>
      </c>
      <c r="M170" s="104">
        <f t="shared" si="164"/>
        <v>0</v>
      </c>
      <c r="N170" s="798">
        <v>0</v>
      </c>
      <c r="O170" s="104">
        <f t="shared" si="165"/>
        <v>0</v>
      </c>
      <c r="P170" s="1535"/>
    </row>
    <row r="171" spans="1:16" ht="30" customHeight="1">
      <c r="A171" s="1354" t="s">
        <v>1302</v>
      </c>
      <c r="B171" s="1436" t="s">
        <v>1303</v>
      </c>
      <c r="C171" s="1434" t="s">
        <v>650</v>
      </c>
      <c r="D171" s="1527">
        <v>43983</v>
      </c>
      <c r="E171" s="1528">
        <v>44104</v>
      </c>
      <c r="F171" s="1485" t="s">
        <v>1538</v>
      </c>
      <c r="G171" s="59" t="s">
        <v>20</v>
      </c>
      <c r="H171" s="367">
        <f>H172+H173+H174</f>
        <v>10193.4</v>
      </c>
      <c r="I171" s="856">
        <f t="shared" ref="I171:K171" si="173">I172+I173+I174</f>
        <v>10193.4</v>
      </c>
      <c r="J171" s="857">
        <f t="shared" si="173"/>
        <v>10193.4</v>
      </c>
      <c r="K171" s="613">
        <f t="shared" si="173"/>
        <v>10193.4</v>
      </c>
      <c r="L171" s="550">
        <f t="shared" ref="L171:L173" si="174">J171/H171*100</f>
        <v>100</v>
      </c>
      <c r="M171" s="298">
        <f t="shared" si="164"/>
        <v>0</v>
      </c>
      <c r="N171" s="861">
        <f t="shared" ref="N171:N173" si="175">K171/H171*100</f>
        <v>100</v>
      </c>
      <c r="O171" s="298">
        <f t="shared" si="165"/>
        <v>0</v>
      </c>
      <c r="P171" s="1529" t="s">
        <v>1539</v>
      </c>
    </row>
    <row r="172" spans="1:16" ht="21.75" customHeight="1">
      <c r="A172" s="1354"/>
      <c r="B172" s="1436"/>
      <c r="C172" s="1434"/>
      <c r="D172" s="1527"/>
      <c r="E172" s="1528"/>
      <c r="F172" s="1486"/>
      <c r="G172" s="1105" t="s">
        <v>21</v>
      </c>
      <c r="H172" s="559">
        <v>1643.4</v>
      </c>
      <c r="I172" s="830">
        <v>1643.4</v>
      </c>
      <c r="J172" s="831">
        <v>1643.4</v>
      </c>
      <c r="K172" s="749">
        <v>1643.4</v>
      </c>
      <c r="L172" s="552">
        <f t="shared" si="174"/>
        <v>100</v>
      </c>
      <c r="M172" s="104">
        <f t="shared" si="164"/>
        <v>0</v>
      </c>
      <c r="N172" s="862">
        <f t="shared" si="175"/>
        <v>100</v>
      </c>
      <c r="O172" s="104">
        <f t="shared" si="165"/>
        <v>0</v>
      </c>
      <c r="P172" s="1530"/>
    </row>
    <row r="173" spans="1:16" ht="21.75" customHeight="1">
      <c r="A173" s="1354"/>
      <c r="B173" s="1436"/>
      <c r="C173" s="1434"/>
      <c r="D173" s="1527"/>
      <c r="E173" s="1528"/>
      <c r="F173" s="1486"/>
      <c r="G173" s="1105" t="s">
        <v>22</v>
      </c>
      <c r="H173" s="559">
        <v>8550</v>
      </c>
      <c r="I173" s="830">
        <v>8550</v>
      </c>
      <c r="J173" s="831">
        <v>8550</v>
      </c>
      <c r="K173" s="749">
        <v>8550</v>
      </c>
      <c r="L173" s="552">
        <f t="shared" si="174"/>
        <v>100</v>
      </c>
      <c r="M173" s="104">
        <f t="shared" si="164"/>
        <v>0</v>
      </c>
      <c r="N173" s="862">
        <f t="shared" si="175"/>
        <v>100</v>
      </c>
      <c r="O173" s="106">
        <f t="shared" si="165"/>
        <v>0</v>
      </c>
      <c r="P173" s="1530"/>
    </row>
    <row r="174" spans="1:16" ht="21.75" customHeight="1" thickBot="1">
      <c r="A174" s="1354"/>
      <c r="B174" s="1436"/>
      <c r="C174" s="1434"/>
      <c r="D174" s="1527"/>
      <c r="E174" s="1528"/>
      <c r="F174" s="1487"/>
      <c r="G174" s="1105" t="s">
        <v>23</v>
      </c>
      <c r="H174" s="553">
        <v>0</v>
      </c>
      <c r="I174" s="436">
        <v>0</v>
      </c>
      <c r="J174" s="554">
        <v>0</v>
      </c>
      <c r="K174" s="462">
        <v>0</v>
      </c>
      <c r="L174" s="555">
        <v>0</v>
      </c>
      <c r="M174" s="591">
        <f t="shared" si="164"/>
        <v>0</v>
      </c>
      <c r="N174" s="798">
        <v>0</v>
      </c>
      <c r="O174" s="46">
        <f t="shared" si="165"/>
        <v>0</v>
      </c>
      <c r="P174" s="1531"/>
    </row>
    <row r="175" spans="1:16" ht="22.5" customHeight="1">
      <c r="A175" s="1309" t="s">
        <v>39</v>
      </c>
      <c r="B175" s="1453" t="s">
        <v>843</v>
      </c>
      <c r="C175" s="1450" t="s">
        <v>236</v>
      </c>
      <c r="D175" s="1457" t="s">
        <v>19</v>
      </c>
      <c r="E175" s="1459" t="s">
        <v>19</v>
      </c>
      <c r="F175" s="1461" t="s">
        <v>19</v>
      </c>
      <c r="G175" s="58" t="s">
        <v>20</v>
      </c>
      <c r="H175" s="543">
        <f>H176+H177+H178</f>
        <v>41175</v>
      </c>
      <c r="I175" s="33">
        <f>I176+I177+I178</f>
        <v>30846.400000000001</v>
      </c>
      <c r="J175" s="51">
        <f>J176+J177+J178</f>
        <v>30846.400000000001</v>
      </c>
      <c r="K175" s="28">
        <f>K176+K177+K178</f>
        <v>30844.800000000003</v>
      </c>
      <c r="L175" s="544">
        <f t="shared" ref="L175:L177" si="176">J175/H175*100</f>
        <v>74.915361262902252</v>
      </c>
      <c r="M175" s="576">
        <f t="shared" si="143"/>
        <v>-10328.599999999999</v>
      </c>
      <c r="N175" s="805">
        <f t="shared" ref="N175:N177" si="177">K175/H175*100</f>
        <v>74.911475409836072</v>
      </c>
      <c r="O175" s="35">
        <f t="shared" si="145"/>
        <v>-10330.199999999997</v>
      </c>
      <c r="P175" s="1539"/>
    </row>
    <row r="176" spans="1:16" ht="19.5" customHeight="1">
      <c r="A176" s="1310"/>
      <c r="B176" s="1454"/>
      <c r="C176" s="1451"/>
      <c r="D176" s="1458"/>
      <c r="E176" s="1460"/>
      <c r="F176" s="1462"/>
      <c r="G176" s="1070" t="s">
        <v>21</v>
      </c>
      <c r="H176" s="545">
        <f>H180</f>
        <v>34095.799999999996</v>
      </c>
      <c r="I176" s="30">
        <f t="shared" ref="I176:K176" si="178">I180</f>
        <v>25006.5</v>
      </c>
      <c r="J176" s="52">
        <f t="shared" si="178"/>
        <v>25006.5</v>
      </c>
      <c r="K176" s="29">
        <f t="shared" si="178"/>
        <v>25004.9</v>
      </c>
      <c r="L176" s="546">
        <f t="shared" si="176"/>
        <v>73.341877885252742</v>
      </c>
      <c r="M176" s="577">
        <f t="shared" si="143"/>
        <v>-9089.2999999999956</v>
      </c>
      <c r="N176" s="806">
        <f t="shared" si="177"/>
        <v>73.337185225159701</v>
      </c>
      <c r="O176" s="29">
        <f t="shared" si="145"/>
        <v>-9090.8999999999942</v>
      </c>
      <c r="P176" s="1540"/>
    </row>
    <row r="177" spans="1:16" ht="19.5" customHeight="1">
      <c r="A177" s="1310"/>
      <c r="B177" s="1454"/>
      <c r="C177" s="1451"/>
      <c r="D177" s="1458"/>
      <c r="E177" s="1460"/>
      <c r="F177" s="1462"/>
      <c r="G177" s="1070" t="s">
        <v>22</v>
      </c>
      <c r="H177" s="545">
        <f t="shared" ref="H177:K178" si="179">H181</f>
        <v>7079.2000000000007</v>
      </c>
      <c r="I177" s="30">
        <f t="shared" si="179"/>
        <v>5839.9</v>
      </c>
      <c r="J177" s="52">
        <f t="shared" si="179"/>
        <v>5839.9</v>
      </c>
      <c r="K177" s="29">
        <f t="shared" si="179"/>
        <v>5839.9</v>
      </c>
      <c r="L177" s="546">
        <f t="shared" si="176"/>
        <v>82.493784608430317</v>
      </c>
      <c r="M177" s="577">
        <f t="shared" si="143"/>
        <v>-1239.3000000000011</v>
      </c>
      <c r="N177" s="806">
        <f t="shared" si="177"/>
        <v>82.493784608430317</v>
      </c>
      <c r="O177" s="29">
        <f t="shared" si="145"/>
        <v>-1239.3000000000011</v>
      </c>
      <c r="P177" s="1540"/>
    </row>
    <row r="178" spans="1:16" ht="19.5" customHeight="1">
      <c r="A178" s="1310"/>
      <c r="B178" s="1454"/>
      <c r="C178" s="1451"/>
      <c r="D178" s="1458"/>
      <c r="E178" s="1460"/>
      <c r="F178" s="1462"/>
      <c r="G178" s="1070" t="s">
        <v>23</v>
      </c>
      <c r="H178" s="547">
        <f t="shared" si="179"/>
        <v>0</v>
      </c>
      <c r="I178" s="430">
        <f t="shared" si="179"/>
        <v>0</v>
      </c>
      <c r="J178" s="548">
        <f t="shared" si="179"/>
        <v>0</v>
      </c>
      <c r="K178" s="431">
        <f t="shared" si="179"/>
        <v>0</v>
      </c>
      <c r="L178" s="549">
        <v>0</v>
      </c>
      <c r="M178" s="590">
        <f t="shared" si="143"/>
        <v>0</v>
      </c>
      <c r="N178" s="804">
        <v>0</v>
      </c>
      <c r="O178" s="44">
        <f t="shared" si="145"/>
        <v>0</v>
      </c>
      <c r="P178" s="1540"/>
    </row>
    <row r="179" spans="1:16" ht="23.25" customHeight="1">
      <c r="A179" s="1249" t="s">
        <v>41</v>
      </c>
      <c r="B179" s="1250" t="s">
        <v>844</v>
      </c>
      <c r="C179" s="1464" t="s">
        <v>19</v>
      </c>
      <c r="D179" s="1479" t="s">
        <v>19</v>
      </c>
      <c r="E179" s="1341" t="s">
        <v>19</v>
      </c>
      <c r="F179" s="1251" t="s">
        <v>19</v>
      </c>
      <c r="G179" s="59" t="s">
        <v>20</v>
      </c>
      <c r="H179" s="184">
        <f>H180+H181+H182</f>
        <v>41175</v>
      </c>
      <c r="I179" s="168">
        <f t="shared" ref="I179:K179" si="180">I180+I181+I182</f>
        <v>30846.400000000001</v>
      </c>
      <c r="J179" s="168">
        <f t="shared" si="180"/>
        <v>30846.400000000001</v>
      </c>
      <c r="K179" s="48">
        <f t="shared" si="180"/>
        <v>30844.800000000003</v>
      </c>
      <c r="L179" s="470">
        <f>J179/H179*100</f>
        <v>74.915361262902252</v>
      </c>
      <c r="M179" s="472">
        <f t="shared" ref="M179:M180" si="181">J179-H179</f>
        <v>-10328.599999999999</v>
      </c>
      <c r="N179" s="615">
        <f>K179/H179*100</f>
        <v>74.911475409836072</v>
      </c>
      <c r="O179" s="42">
        <f t="shared" ref="O179:O186" si="182">K179-H179</f>
        <v>-10330.199999999997</v>
      </c>
      <c r="P179" s="1535"/>
    </row>
    <row r="180" spans="1:16" ht="19.5" customHeight="1">
      <c r="A180" s="1249"/>
      <c r="B180" s="1250"/>
      <c r="C180" s="1464"/>
      <c r="D180" s="1479"/>
      <c r="E180" s="1341"/>
      <c r="F180" s="1251"/>
      <c r="G180" s="1071" t="s">
        <v>21</v>
      </c>
      <c r="H180" s="185">
        <f>H184+H231</f>
        <v>34095.799999999996</v>
      </c>
      <c r="I180" s="333">
        <f t="shared" ref="I180:K180" si="183">I184+I231</f>
        <v>25006.5</v>
      </c>
      <c r="J180" s="1">
        <f t="shared" si="183"/>
        <v>25006.5</v>
      </c>
      <c r="K180" s="333">
        <f t="shared" si="183"/>
        <v>25004.9</v>
      </c>
      <c r="L180" s="773">
        <f>J180/H180*100</f>
        <v>73.341877885252742</v>
      </c>
      <c r="M180" s="767">
        <f t="shared" si="181"/>
        <v>-9089.2999999999956</v>
      </c>
      <c r="N180" s="265">
        <f>K180/H180*100</f>
        <v>73.337185225159701</v>
      </c>
      <c r="O180" s="36">
        <f t="shared" si="182"/>
        <v>-9090.8999999999942</v>
      </c>
      <c r="P180" s="1535"/>
    </row>
    <row r="181" spans="1:16" ht="19.5" customHeight="1">
      <c r="A181" s="1249"/>
      <c r="B181" s="1250"/>
      <c r="C181" s="1464"/>
      <c r="D181" s="1479"/>
      <c r="E181" s="1341"/>
      <c r="F181" s="1251"/>
      <c r="G181" s="1071" t="s">
        <v>22</v>
      </c>
      <c r="H181" s="185">
        <f t="shared" ref="H181:K182" si="184">H185+H232</f>
        <v>7079.2000000000007</v>
      </c>
      <c r="I181" s="333">
        <f t="shared" si="184"/>
        <v>5839.9</v>
      </c>
      <c r="J181" s="1">
        <f t="shared" si="184"/>
        <v>5839.9</v>
      </c>
      <c r="K181" s="333">
        <f t="shared" si="184"/>
        <v>5839.9</v>
      </c>
      <c r="L181" s="773">
        <f>J181/H181*100</f>
        <v>82.493784608430317</v>
      </c>
      <c r="M181" s="767">
        <f>J181-H181</f>
        <v>-1239.3000000000011</v>
      </c>
      <c r="N181" s="265">
        <f>K181/H181*100</f>
        <v>82.493784608430317</v>
      </c>
      <c r="O181" s="36">
        <f t="shared" si="182"/>
        <v>-1239.3000000000011</v>
      </c>
      <c r="P181" s="1535"/>
    </row>
    <row r="182" spans="1:16" ht="19.5" customHeight="1">
      <c r="A182" s="1249"/>
      <c r="B182" s="1250"/>
      <c r="C182" s="1464"/>
      <c r="D182" s="1479"/>
      <c r="E182" s="1341"/>
      <c r="F182" s="1251"/>
      <c r="G182" s="1071" t="s">
        <v>23</v>
      </c>
      <c r="H182" s="186">
        <f t="shared" si="184"/>
        <v>0</v>
      </c>
      <c r="I182" s="1107">
        <f t="shared" si="184"/>
        <v>0</v>
      </c>
      <c r="J182" s="2">
        <f t="shared" si="184"/>
        <v>0</v>
      </c>
      <c r="K182" s="1107">
        <f t="shared" si="184"/>
        <v>0</v>
      </c>
      <c r="L182" s="555">
        <v>0</v>
      </c>
      <c r="M182" s="775">
        <f t="shared" ref="M182" si="185">J182-H182</f>
        <v>0</v>
      </c>
      <c r="N182" s="562">
        <v>0</v>
      </c>
      <c r="O182" s="46">
        <f t="shared" si="182"/>
        <v>0</v>
      </c>
      <c r="P182" s="1535"/>
    </row>
    <row r="183" spans="1:16" ht="21" customHeight="1">
      <c r="A183" s="1205" t="s">
        <v>42</v>
      </c>
      <c r="B183" s="1436" t="s">
        <v>845</v>
      </c>
      <c r="C183" s="1434" t="s">
        <v>19</v>
      </c>
      <c r="D183" s="1448" t="s">
        <v>19</v>
      </c>
      <c r="E183" s="1334" t="s">
        <v>19</v>
      </c>
      <c r="F183" s="1533" t="s">
        <v>19</v>
      </c>
      <c r="G183" s="59" t="s">
        <v>20</v>
      </c>
      <c r="H183" s="383">
        <f>H184+H185+H186</f>
        <v>38941.199999999997</v>
      </c>
      <c r="I183" s="615">
        <f t="shared" ref="I183:K183" si="186">I184+I185+I186</f>
        <v>28612.6</v>
      </c>
      <c r="J183" s="168">
        <f t="shared" si="186"/>
        <v>28612.6</v>
      </c>
      <c r="K183" s="48">
        <f t="shared" si="186"/>
        <v>28611</v>
      </c>
      <c r="L183" s="470">
        <f>J183/H183*100</f>
        <v>73.476420860168673</v>
      </c>
      <c r="M183" s="472">
        <f t="shared" ref="M183:M199" si="187">J183-H183</f>
        <v>-10328.599999999999</v>
      </c>
      <c r="N183" s="615">
        <f>K183/H183*100</f>
        <v>73.472312101322004</v>
      </c>
      <c r="O183" s="48">
        <f t="shared" si="182"/>
        <v>-10330.199999999997</v>
      </c>
      <c r="P183" s="1535"/>
    </row>
    <row r="184" spans="1:16" ht="17.25" customHeight="1">
      <c r="A184" s="1195"/>
      <c r="B184" s="1436"/>
      <c r="C184" s="1434"/>
      <c r="D184" s="1448"/>
      <c r="E184" s="1334"/>
      <c r="F184" s="1533"/>
      <c r="G184" s="1071" t="s">
        <v>21</v>
      </c>
      <c r="H184" s="333">
        <f>H197+H206+H215+H219+H223+H227</f>
        <v>33984.1</v>
      </c>
      <c r="I184" s="265">
        <f t="shared" ref="I184:K184" si="188">I197+I206+I215+I219+I223+I227</f>
        <v>24894.799999999999</v>
      </c>
      <c r="J184" s="169">
        <f t="shared" si="188"/>
        <v>24894.799999999999</v>
      </c>
      <c r="K184" s="103">
        <f t="shared" si="188"/>
        <v>24893.200000000001</v>
      </c>
      <c r="L184" s="773">
        <f>J184/H184*100</f>
        <v>73.254257137896843</v>
      </c>
      <c r="M184" s="767">
        <f t="shared" si="187"/>
        <v>-9089.2999999999993</v>
      </c>
      <c r="N184" s="265">
        <f>K184/H184*100</f>
        <v>73.249549053822236</v>
      </c>
      <c r="O184" s="103">
        <f t="shared" si="182"/>
        <v>-9090.8999999999978</v>
      </c>
      <c r="P184" s="1535"/>
    </row>
    <row r="185" spans="1:16" ht="17.25" customHeight="1">
      <c r="A185" s="1195"/>
      <c r="B185" s="1436"/>
      <c r="C185" s="1434"/>
      <c r="D185" s="1448"/>
      <c r="E185" s="1334"/>
      <c r="F185" s="1533"/>
      <c r="G185" s="1071" t="s">
        <v>22</v>
      </c>
      <c r="H185" s="333">
        <f t="shared" ref="H185:H186" si="189">H198+H207+H216+H220+H224+H228</f>
        <v>4957.1000000000004</v>
      </c>
      <c r="I185" s="265">
        <f t="shared" ref="I185:K186" si="190">I198+I207+I216+I220+I224+I228</f>
        <v>3717.8</v>
      </c>
      <c r="J185" s="169">
        <f t="shared" si="190"/>
        <v>3717.8</v>
      </c>
      <c r="K185" s="103">
        <f t="shared" si="190"/>
        <v>3717.8</v>
      </c>
      <c r="L185" s="773">
        <f>J185/H185*100</f>
        <v>74.999495672873252</v>
      </c>
      <c r="M185" s="767">
        <f>J185-H185</f>
        <v>-1239.3000000000002</v>
      </c>
      <c r="N185" s="265">
        <f>K185/H185*100</f>
        <v>74.999495672873252</v>
      </c>
      <c r="O185" s="103">
        <f t="shared" si="182"/>
        <v>-1239.3000000000002</v>
      </c>
      <c r="P185" s="1535"/>
    </row>
    <row r="186" spans="1:16" ht="17.25" customHeight="1">
      <c r="A186" s="1195"/>
      <c r="B186" s="1436"/>
      <c r="C186" s="1434"/>
      <c r="D186" s="1448"/>
      <c r="E186" s="1334"/>
      <c r="F186" s="1533"/>
      <c r="G186" s="1071" t="s">
        <v>23</v>
      </c>
      <c r="H186" s="1074">
        <f t="shared" si="189"/>
        <v>0</v>
      </c>
      <c r="I186" s="269">
        <f t="shared" si="190"/>
        <v>0</v>
      </c>
      <c r="J186" s="170">
        <f t="shared" si="190"/>
        <v>0</v>
      </c>
      <c r="K186" s="106">
        <f t="shared" si="190"/>
        <v>0</v>
      </c>
      <c r="L186" s="555">
        <v>0</v>
      </c>
      <c r="M186" s="775">
        <f t="shared" si="187"/>
        <v>0</v>
      </c>
      <c r="N186" s="45">
        <v>0</v>
      </c>
      <c r="O186" s="46">
        <f t="shared" si="182"/>
        <v>0</v>
      </c>
      <c r="P186" s="1535"/>
    </row>
    <row r="187" spans="1:16" ht="17.25" customHeight="1">
      <c r="A187" s="1195"/>
      <c r="B187" s="1495" t="s">
        <v>797</v>
      </c>
      <c r="C187" s="1496"/>
      <c r="D187" s="1496"/>
      <c r="E187" s="1496"/>
      <c r="F187" s="1497"/>
      <c r="G187" s="1441"/>
      <c r="H187" s="1442"/>
      <c r="I187" s="1442"/>
      <c r="J187" s="1442"/>
      <c r="K187" s="1430"/>
      <c r="L187" s="1443"/>
      <c r="M187" s="1444"/>
      <c r="N187" s="1444"/>
      <c r="O187" s="1444"/>
      <c r="P187" s="1445"/>
    </row>
    <row r="188" spans="1:16" ht="26.25" customHeight="1">
      <c r="A188" s="1195"/>
      <c r="B188" s="1515" t="s">
        <v>798</v>
      </c>
      <c r="C188" s="1387" t="s">
        <v>19</v>
      </c>
      <c r="D188" s="1448" t="s">
        <v>19</v>
      </c>
      <c r="E188" s="1334" t="s">
        <v>19</v>
      </c>
      <c r="F188" s="1230" t="s">
        <v>19</v>
      </c>
      <c r="G188" s="721" t="s">
        <v>20</v>
      </c>
      <c r="H188" s="368">
        <f>SUM(H189:H191)</f>
        <v>0</v>
      </c>
      <c r="I188" s="299">
        <f>SUM(I189:I191)</f>
        <v>0</v>
      </c>
      <c r="J188" s="173">
        <f>SUM(J189:J191)</f>
        <v>0</v>
      </c>
      <c r="K188" s="143">
        <f>SUM(K189:K191)</f>
        <v>0</v>
      </c>
      <c r="L188" s="299">
        <v>0</v>
      </c>
      <c r="M188" s="143">
        <f t="shared" ref="M188:M189" si="191">J188-H188</f>
        <v>0</v>
      </c>
      <c r="N188" s="299">
        <v>0</v>
      </c>
      <c r="O188" s="143">
        <f t="shared" ref="O188:O195" si="192">K188-H188</f>
        <v>0</v>
      </c>
      <c r="P188" s="1305"/>
    </row>
    <row r="189" spans="1:16" ht="21" customHeight="1">
      <c r="A189" s="1195"/>
      <c r="B189" s="1515"/>
      <c r="C189" s="1387"/>
      <c r="D189" s="1448"/>
      <c r="E189" s="1334"/>
      <c r="F189" s="1230"/>
      <c r="G189" s="722" t="s">
        <v>21</v>
      </c>
      <c r="H189" s="1074">
        <f>H211</f>
        <v>0</v>
      </c>
      <c r="I189" s="269">
        <f t="shared" ref="I189:K189" si="193">I211</f>
        <v>0</v>
      </c>
      <c r="J189" s="170">
        <f t="shared" si="193"/>
        <v>0</v>
      </c>
      <c r="K189" s="106">
        <f t="shared" si="193"/>
        <v>0</v>
      </c>
      <c r="L189" s="269">
        <v>0</v>
      </c>
      <c r="M189" s="106">
        <f t="shared" si="191"/>
        <v>0</v>
      </c>
      <c r="N189" s="269">
        <v>0</v>
      </c>
      <c r="O189" s="106">
        <f t="shared" si="192"/>
        <v>0</v>
      </c>
      <c r="P189" s="1306"/>
    </row>
    <row r="190" spans="1:16" ht="21" customHeight="1">
      <c r="A190" s="1195"/>
      <c r="B190" s="1515"/>
      <c r="C190" s="1387"/>
      <c r="D190" s="1448"/>
      <c r="E190" s="1334"/>
      <c r="F190" s="1230"/>
      <c r="G190" s="722" t="s">
        <v>22</v>
      </c>
      <c r="H190" s="1074">
        <f t="shared" ref="H190:K191" si="194">H212</f>
        <v>0</v>
      </c>
      <c r="I190" s="269">
        <f t="shared" si="194"/>
        <v>0</v>
      </c>
      <c r="J190" s="170">
        <f t="shared" si="194"/>
        <v>0</v>
      </c>
      <c r="K190" s="106">
        <f t="shared" si="194"/>
        <v>0</v>
      </c>
      <c r="L190" s="269">
        <v>0</v>
      </c>
      <c r="M190" s="106">
        <f>J190-H190</f>
        <v>0</v>
      </c>
      <c r="N190" s="269">
        <v>0</v>
      </c>
      <c r="O190" s="106">
        <f t="shared" si="192"/>
        <v>0</v>
      </c>
      <c r="P190" s="1306"/>
    </row>
    <row r="191" spans="1:16" ht="21" customHeight="1">
      <c r="A191" s="1195"/>
      <c r="B191" s="1515"/>
      <c r="C191" s="1387"/>
      <c r="D191" s="1448"/>
      <c r="E191" s="1334"/>
      <c r="F191" s="1230"/>
      <c r="G191" s="722" t="s">
        <v>23</v>
      </c>
      <c r="H191" s="1074">
        <f t="shared" si="194"/>
        <v>0</v>
      </c>
      <c r="I191" s="269">
        <f t="shared" si="194"/>
        <v>0</v>
      </c>
      <c r="J191" s="170">
        <f t="shared" si="194"/>
        <v>0</v>
      </c>
      <c r="K191" s="106">
        <f t="shared" si="194"/>
        <v>0</v>
      </c>
      <c r="L191" s="774">
        <v>0</v>
      </c>
      <c r="M191" s="775">
        <f t="shared" ref="M191:M193" si="195">J191-H191</f>
        <v>0</v>
      </c>
      <c r="N191" s="776">
        <v>0</v>
      </c>
      <c r="O191" s="777">
        <f t="shared" si="192"/>
        <v>0</v>
      </c>
      <c r="P191" s="1333"/>
    </row>
    <row r="192" spans="1:16" ht="26.25" customHeight="1">
      <c r="A192" s="1195"/>
      <c r="B192" s="1515" t="s">
        <v>1304</v>
      </c>
      <c r="C192" s="1387" t="s">
        <v>19</v>
      </c>
      <c r="D192" s="1448" t="s">
        <v>19</v>
      </c>
      <c r="E192" s="1334" t="s">
        <v>19</v>
      </c>
      <c r="F192" s="1230" t="s">
        <v>19</v>
      </c>
      <c r="G192" s="721" t="s">
        <v>20</v>
      </c>
      <c r="H192" s="383">
        <f>SUM(H193:H195)</f>
        <v>5218</v>
      </c>
      <c r="I192" s="615">
        <f>SUM(I193:I195)</f>
        <v>3913.5</v>
      </c>
      <c r="J192" s="168">
        <f>SUM(J193:J195)</f>
        <v>3913.5</v>
      </c>
      <c r="K192" s="48">
        <f>SUM(K193:K195)</f>
        <v>3913.5</v>
      </c>
      <c r="L192" s="470">
        <f>J192/H192*100</f>
        <v>75</v>
      </c>
      <c r="M192" s="472">
        <f t="shared" si="195"/>
        <v>-1304.5</v>
      </c>
      <c r="N192" s="615">
        <f>K192/H192*100</f>
        <v>75</v>
      </c>
      <c r="O192" s="48">
        <f t="shared" si="192"/>
        <v>-1304.5</v>
      </c>
      <c r="P192" s="1305"/>
    </row>
    <row r="193" spans="1:16" ht="21" customHeight="1">
      <c r="A193" s="1195"/>
      <c r="B193" s="1515"/>
      <c r="C193" s="1387"/>
      <c r="D193" s="1448"/>
      <c r="E193" s="1334"/>
      <c r="F193" s="1230"/>
      <c r="G193" s="722" t="s">
        <v>21</v>
      </c>
      <c r="H193" s="333">
        <f>H202</f>
        <v>260.89999999999998</v>
      </c>
      <c r="I193" s="265">
        <f t="shared" ref="I193:K193" si="196">I202</f>
        <v>195.7</v>
      </c>
      <c r="J193" s="169">
        <f t="shared" si="196"/>
        <v>195.7</v>
      </c>
      <c r="K193" s="103">
        <f t="shared" si="196"/>
        <v>195.7</v>
      </c>
      <c r="L193" s="773">
        <f>J193/H193*100</f>
        <v>75.009582215408201</v>
      </c>
      <c r="M193" s="767">
        <f t="shared" si="195"/>
        <v>-65.199999999999989</v>
      </c>
      <c r="N193" s="265">
        <f>K193/H193*100</f>
        <v>75.009582215408201</v>
      </c>
      <c r="O193" s="103">
        <f t="shared" si="192"/>
        <v>-65.199999999999989</v>
      </c>
      <c r="P193" s="1306"/>
    </row>
    <row r="194" spans="1:16" ht="21" customHeight="1">
      <c r="A194" s="1195"/>
      <c r="B194" s="1515"/>
      <c r="C194" s="1387"/>
      <c r="D194" s="1448"/>
      <c r="E194" s="1334"/>
      <c r="F194" s="1230"/>
      <c r="G194" s="722" t="s">
        <v>22</v>
      </c>
      <c r="H194" s="333">
        <f t="shared" ref="H194:K195" si="197">H203</f>
        <v>4957.1000000000004</v>
      </c>
      <c r="I194" s="265">
        <f t="shared" si="197"/>
        <v>3717.8</v>
      </c>
      <c r="J194" s="169">
        <f t="shared" si="197"/>
        <v>3717.8</v>
      </c>
      <c r="K194" s="103">
        <f t="shared" si="197"/>
        <v>3717.8</v>
      </c>
      <c r="L194" s="773">
        <f>J194/H194*100</f>
        <v>74.999495672873252</v>
      </c>
      <c r="M194" s="767">
        <f>J194-H194</f>
        <v>-1239.3000000000002</v>
      </c>
      <c r="N194" s="265">
        <f>K194/H194*100</f>
        <v>74.999495672873252</v>
      </c>
      <c r="O194" s="103">
        <f t="shared" si="192"/>
        <v>-1239.3000000000002</v>
      </c>
      <c r="P194" s="1306"/>
    </row>
    <row r="195" spans="1:16" ht="21" customHeight="1">
      <c r="A195" s="1196"/>
      <c r="B195" s="1515"/>
      <c r="C195" s="1387"/>
      <c r="D195" s="1448"/>
      <c r="E195" s="1334"/>
      <c r="F195" s="1230"/>
      <c r="G195" s="722" t="s">
        <v>23</v>
      </c>
      <c r="H195" s="1074">
        <f t="shared" si="197"/>
        <v>0</v>
      </c>
      <c r="I195" s="269">
        <f t="shared" si="197"/>
        <v>0</v>
      </c>
      <c r="J195" s="170">
        <f t="shared" si="197"/>
        <v>0</v>
      </c>
      <c r="K195" s="106">
        <f t="shared" si="197"/>
        <v>0</v>
      </c>
      <c r="L195" s="794">
        <v>0</v>
      </c>
      <c r="M195" s="795">
        <f t="shared" ref="M195:M197" si="198">J195-H195</f>
        <v>0</v>
      </c>
      <c r="N195" s="794">
        <v>0</v>
      </c>
      <c r="O195" s="795">
        <f t="shared" si="192"/>
        <v>0</v>
      </c>
      <c r="P195" s="1333"/>
    </row>
    <row r="196" spans="1:16" ht="34.5" customHeight="1">
      <c r="A196" s="1205" t="s">
        <v>43</v>
      </c>
      <c r="B196" s="1436" t="s">
        <v>846</v>
      </c>
      <c r="C196" s="1434" t="s">
        <v>1010</v>
      </c>
      <c r="D196" s="1527">
        <v>43831</v>
      </c>
      <c r="E196" s="1528">
        <v>44196</v>
      </c>
      <c r="F196" s="1536" t="s">
        <v>1540</v>
      </c>
      <c r="G196" s="59" t="s">
        <v>20</v>
      </c>
      <c r="H196" s="367">
        <f>H197+H198+H199</f>
        <v>8261.7999999999993</v>
      </c>
      <c r="I196" s="856">
        <f t="shared" ref="I196:K196" si="199">I197+I198+I199</f>
        <v>6414.6</v>
      </c>
      <c r="J196" s="857">
        <f t="shared" si="199"/>
        <v>6414.6</v>
      </c>
      <c r="K196" s="613">
        <f t="shared" si="199"/>
        <v>6414.6</v>
      </c>
      <c r="L196" s="470">
        <f>J196/H196*100</f>
        <v>77.641676148054913</v>
      </c>
      <c r="M196" s="472">
        <f t="shared" si="198"/>
        <v>-1847.1999999999989</v>
      </c>
      <c r="N196" s="615">
        <f>K196/H196*100</f>
        <v>77.641676148054913</v>
      </c>
      <c r="O196" s="48">
        <f t="shared" ref="O196:O199" si="200">K196-H196</f>
        <v>-1847.1999999999989</v>
      </c>
      <c r="P196" s="1279" t="s">
        <v>1541</v>
      </c>
    </row>
    <row r="197" spans="1:16" ht="25.5" customHeight="1">
      <c r="A197" s="1195"/>
      <c r="B197" s="1436"/>
      <c r="C197" s="1434"/>
      <c r="D197" s="1527"/>
      <c r="E197" s="1528"/>
      <c r="F197" s="1537"/>
      <c r="G197" s="1071" t="s">
        <v>21</v>
      </c>
      <c r="H197" s="559">
        <v>3304.7</v>
      </c>
      <c r="I197" s="830">
        <v>2696.8</v>
      </c>
      <c r="J197" s="831">
        <v>2696.8</v>
      </c>
      <c r="K197" s="749">
        <v>2696.8</v>
      </c>
      <c r="L197" s="773">
        <f>J197/H197*100</f>
        <v>81.604986836929228</v>
      </c>
      <c r="M197" s="767">
        <f t="shared" si="198"/>
        <v>-607.89999999999964</v>
      </c>
      <c r="N197" s="265">
        <f>K197/H197*100</f>
        <v>81.604986836929228</v>
      </c>
      <c r="O197" s="103">
        <f t="shared" si="200"/>
        <v>-607.89999999999964</v>
      </c>
      <c r="P197" s="1280"/>
    </row>
    <row r="198" spans="1:16" ht="25.5" customHeight="1">
      <c r="A198" s="1195"/>
      <c r="B198" s="1436"/>
      <c r="C198" s="1434"/>
      <c r="D198" s="1527"/>
      <c r="E198" s="1528"/>
      <c r="F198" s="1537"/>
      <c r="G198" s="1071" t="s">
        <v>22</v>
      </c>
      <c r="H198" s="559">
        <v>4957.1000000000004</v>
      </c>
      <c r="I198" s="830">
        <v>3717.8</v>
      </c>
      <c r="J198" s="831">
        <v>3717.8</v>
      </c>
      <c r="K198" s="749">
        <v>3717.8</v>
      </c>
      <c r="L198" s="773">
        <f>J198/H198*100</f>
        <v>74.999495672873252</v>
      </c>
      <c r="M198" s="767">
        <f t="shared" ref="M198" si="201">J198-H198</f>
        <v>-1239.3000000000002</v>
      </c>
      <c r="N198" s="265">
        <f>K198/H198*100</f>
        <v>74.999495672873252</v>
      </c>
      <c r="O198" s="103">
        <f t="shared" ref="O198" si="202">K198-H198</f>
        <v>-1239.3000000000002</v>
      </c>
      <c r="P198" s="1280"/>
    </row>
    <row r="199" spans="1:16" ht="25.5" customHeight="1">
      <c r="A199" s="1195"/>
      <c r="B199" s="1436"/>
      <c r="C199" s="1434"/>
      <c r="D199" s="1527"/>
      <c r="E199" s="1528"/>
      <c r="F199" s="1538"/>
      <c r="G199" s="1071" t="s">
        <v>23</v>
      </c>
      <c r="H199" s="553">
        <v>0</v>
      </c>
      <c r="I199" s="436">
        <v>0</v>
      </c>
      <c r="J199" s="554">
        <v>0</v>
      </c>
      <c r="K199" s="462">
        <v>0</v>
      </c>
      <c r="L199" s="555">
        <v>0</v>
      </c>
      <c r="M199" s="556">
        <f t="shared" si="187"/>
        <v>0</v>
      </c>
      <c r="N199" s="776">
        <v>0</v>
      </c>
      <c r="O199" s="777">
        <f t="shared" si="200"/>
        <v>0</v>
      </c>
      <c r="P199" s="1281"/>
    </row>
    <row r="200" spans="1:16">
      <c r="A200" s="1195"/>
      <c r="B200" s="1495" t="s">
        <v>797</v>
      </c>
      <c r="C200" s="1496"/>
      <c r="D200" s="1496"/>
      <c r="E200" s="1496"/>
      <c r="F200" s="1497"/>
      <c r="G200" s="1441"/>
      <c r="H200" s="1442"/>
      <c r="I200" s="1442"/>
      <c r="J200" s="1442"/>
      <c r="K200" s="1430"/>
      <c r="L200" s="1443"/>
      <c r="M200" s="1444"/>
      <c r="N200" s="1444"/>
      <c r="O200" s="1444"/>
      <c r="P200" s="1445"/>
    </row>
    <row r="201" spans="1:16" ht="29.25" customHeight="1">
      <c r="A201" s="1195"/>
      <c r="B201" s="1515" t="s">
        <v>1304</v>
      </c>
      <c r="C201" s="1434" t="s">
        <v>19</v>
      </c>
      <c r="D201" s="1527">
        <v>43831</v>
      </c>
      <c r="E201" s="1528">
        <v>44196</v>
      </c>
      <c r="F201" s="1447" t="s">
        <v>944</v>
      </c>
      <c r="G201" s="721" t="s">
        <v>20</v>
      </c>
      <c r="H201" s="768">
        <f>SUM(H202:H204)</f>
        <v>5218</v>
      </c>
      <c r="I201" s="470">
        <f>SUM(I202:I204)</f>
        <v>3913.5</v>
      </c>
      <c r="J201" s="471">
        <f>SUM(J202:J204)</f>
        <v>3913.5</v>
      </c>
      <c r="K201" s="472">
        <f>SUM(K202:K204)</f>
        <v>3913.5</v>
      </c>
      <c r="L201" s="470">
        <f>J201/H201*100</f>
        <v>75</v>
      </c>
      <c r="M201" s="472">
        <f t="shared" ref="M201:M203" si="203">J201-H201</f>
        <v>-1304.5</v>
      </c>
      <c r="N201" s="615">
        <f>K201/H201*100</f>
        <v>75</v>
      </c>
      <c r="O201" s="48">
        <f t="shared" ref="O201:O203" si="204">K201-H201</f>
        <v>-1304.5</v>
      </c>
      <c r="P201" s="1305"/>
    </row>
    <row r="202" spans="1:16" ht="19.5" customHeight="1">
      <c r="A202" s="1195"/>
      <c r="B202" s="1515"/>
      <c r="C202" s="1434"/>
      <c r="D202" s="1527"/>
      <c r="E202" s="1528"/>
      <c r="F202" s="1447"/>
      <c r="G202" s="722" t="s">
        <v>21</v>
      </c>
      <c r="H202" s="959">
        <v>260.89999999999998</v>
      </c>
      <c r="I202" s="955">
        <v>195.7</v>
      </c>
      <c r="J202" s="956">
        <v>195.7</v>
      </c>
      <c r="K202" s="957">
        <v>195.7</v>
      </c>
      <c r="L202" s="773">
        <f>J202/H202*100</f>
        <v>75.009582215408201</v>
      </c>
      <c r="M202" s="767">
        <f t="shared" si="203"/>
        <v>-65.199999999999989</v>
      </c>
      <c r="N202" s="265">
        <f>K202/H202*100</f>
        <v>75.009582215408201</v>
      </c>
      <c r="O202" s="103">
        <f t="shared" si="204"/>
        <v>-65.199999999999989</v>
      </c>
      <c r="P202" s="1306"/>
    </row>
    <row r="203" spans="1:16" ht="19.5" customHeight="1">
      <c r="A203" s="1195"/>
      <c r="B203" s="1515"/>
      <c r="C203" s="1434"/>
      <c r="D203" s="1527"/>
      <c r="E203" s="1528"/>
      <c r="F203" s="1447"/>
      <c r="G203" s="722" t="s">
        <v>22</v>
      </c>
      <c r="H203" s="959">
        <v>4957.1000000000004</v>
      </c>
      <c r="I203" s="955">
        <v>3717.8</v>
      </c>
      <c r="J203" s="956">
        <v>3717.8</v>
      </c>
      <c r="K203" s="957">
        <v>3717.8</v>
      </c>
      <c r="L203" s="773">
        <f>J203/H203*100</f>
        <v>74.999495672873252</v>
      </c>
      <c r="M203" s="767">
        <f t="shared" si="203"/>
        <v>-1239.3000000000002</v>
      </c>
      <c r="N203" s="265">
        <f>K203/H203*100</f>
        <v>74.999495672873252</v>
      </c>
      <c r="O203" s="103">
        <f t="shared" si="204"/>
        <v>-1239.3000000000002</v>
      </c>
      <c r="P203" s="1306"/>
    </row>
    <row r="204" spans="1:16" ht="19.5" customHeight="1">
      <c r="A204" s="1196"/>
      <c r="B204" s="1515"/>
      <c r="C204" s="1434"/>
      <c r="D204" s="1527"/>
      <c r="E204" s="1528"/>
      <c r="F204" s="1447"/>
      <c r="G204" s="722" t="s">
        <v>23</v>
      </c>
      <c r="H204" s="1074">
        <v>0</v>
      </c>
      <c r="I204" s="269">
        <v>0</v>
      </c>
      <c r="J204" s="170">
        <v>0</v>
      </c>
      <c r="K204" s="106">
        <v>0</v>
      </c>
      <c r="L204" s="774">
        <v>0</v>
      </c>
      <c r="M204" s="775">
        <v>0</v>
      </c>
      <c r="N204" s="776">
        <v>0</v>
      </c>
      <c r="O204" s="777">
        <v>0</v>
      </c>
      <c r="P204" s="1333"/>
    </row>
    <row r="205" spans="1:16" ht="36" customHeight="1">
      <c r="A205" s="1205" t="s">
        <v>93</v>
      </c>
      <c r="B205" s="1436" t="s">
        <v>847</v>
      </c>
      <c r="C205" s="1434" t="s">
        <v>1010</v>
      </c>
      <c r="D205" s="1527">
        <v>43831</v>
      </c>
      <c r="E205" s="1528">
        <v>44196</v>
      </c>
      <c r="F205" s="1536" t="s">
        <v>1540</v>
      </c>
      <c r="G205" s="59" t="s">
        <v>20</v>
      </c>
      <c r="H205" s="367">
        <f>H206+H207+H208</f>
        <v>28180.7</v>
      </c>
      <c r="I205" s="856">
        <f t="shared" ref="I205:K205" si="205">I206+I207+I208</f>
        <v>20794.099999999999</v>
      </c>
      <c r="J205" s="857">
        <f t="shared" si="205"/>
        <v>20794.099999999999</v>
      </c>
      <c r="K205" s="613">
        <f t="shared" si="205"/>
        <v>20794.099999999999</v>
      </c>
      <c r="L205" s="470">
        <f>J205/H205*100</f>
        <v>73.788443864062998</v>
      </c>
      <c r="M205" s="472">
        <f t="shared" ref="M205:M206" si="206">J205-H205</f>
        <v>-7386.6000000000022</v>
      </c>
      <c r="N205" s="615">
        <f>K205/H205*100</f>
        <v>73.788443864062998</v>
      </c>
      <c r="O205" s="42">
        <f t="shared" ref="O205:O208" si="207">K205-H205</f>
        <v>-7386.6000000000022</v>
      </c>
      <c r="P205" s="1279" t="s">
        <v>1541</v>
      </c>
    </row>
    <row r="206" spans="1:16" ht="24" customHeight="1">
      <c r="A206" s="1195"/>
      <c r="B206" s="1436"/>
      <c r="C206" s="1434"/>
      <c r="D206" s="1527"/>
      <c r="E206" s="1528"/>
      <c r="F206" s="1537"/>
      <c r="G206" s="1071" t="s">
        <v>21</v>
      </c>
      <c r="H206" s="559">
        <v>28180.7</v>
      </c>
      <c r="I206" s="830">
        <v>20794.099999999999</v>
      </c>
      <c r="J206" s="831">
        <v>20794.099999999999</v>
      </c>
      <c r="K206" s="749">
        <v>20794.099999999999</v>
      </c>
      <c r="L206" s="773">
        <f>J206/H206*100</f>
        <v>73.788443864062998</v>
      </c>
      <c r="M206" s="767">
        <f t="shared" si="206"/>
        <v>-7386.6000000000022</v>
      </c>
      <c r="N206" s="265">
        <f>K206/H206*100</f>
        <v>73.788443864062998</v>
      </c>
      <c r="O206" s="36">
        <f t="shared" si="207"/>
        <v>-7386.6000000000022</v>
      </c>
      <c r="P206" s="1280"/>
    </row>
    <row r="207" spans="1:16" ht="24" customHeight="1">
      <c r="A207" s="1195"/>
      <c r="B207" s="1436"/>
      <c r="C207" s="1434"/>
      <c r="D207" s="1527"/>
      <c r="E207" s="1528"/>
      <c r="F207" s="1537"/>
      <c r="G207" s="1071" t="s">
        <v>22</v>
      </c>
      <c r="H207" s="1074">
        <v>0</v>
      </c>
      <c r="I207" s="269">
        <v>0</v>
      </c>
      <c r="J207" s="170">
        <v>0</v>
      </c>
      <c r="K207" s="106">
        <v>0</v>
      </c>
      <c r="L207" s="269">
        <v>0</v>
      </c>
      <c r="M207" s="106">
        <f>J207-H207</f>
        <v>0</v>
      </c>
      <c r="N207" s="269">
        <v>0</v>
      </c>
      <c r="O207" s="106">
        <f t="shared" si="207"/>
        <v>0</v>
      </c>
      <c r="P207" s="1280"/>
    </row>
    <row r="208" spans="1:16" ht="24" customHeight="1">
      <c r="A208" s="1195"/>
      <c r="B208" s="1436"/>
      <c r="C208" s="1434"/>
      <c r="D208" s="1527"/>
      <c r="E208" s="1528"/>
      <c r="F208" s="1538"/>
      <c r="G208" s="1071" t="s">
        <v>23</v>
      </c>
      <c r="H208" s="553">
        <v>0</v>
      </c>
      <c r="I208" s="436">
        <v>0</v>
      </c>
      <c r="J208" s="554">
        <v>0</v>
      </c>
      <c r="K208" s="462">
        <v>0</v>
      </c>
      <c r="L208" s="774">
        <v>0</v>
      </c>
      <c r="M208" s="775">
        <f t="shared" ref="M208" si="208">J208-H208</f>
        <v>0</v>
      </c>
      <c r="N208" s="45">
        <v>0</v>
      </c>
      <c r="O208" s="46">
        <f t="shared" si="207"/>
        <v>0</v>
      </c>
      <c r="P208" s="1281"/>
    </row>
    <row r="209" spans="1:16">
      <c r="A209" s="1195"/>
      <c r="B209" s="1495" t="s">
        <v>797</v>
      </c>
      <c r="C209" s="1496"/>
      <c r="D209" s="1496"/>
      <c r="E209" s="1496"/>
      <c r="F209" s="1497"/>
      <c r="G209" s="1441"/>
      <c r="H209" s="1442"/>
      <c r="I209" s="1442"/>
      <c r="J209" s="1442"/>
      <c r="K209" s="1430"/>
      <c r="L209" s="1443"/>
      <c r="M209" s="1444"/>
      <c r="N209" s="1444"/>
      <c r="O209" s="1444"/>
      <c r="P209" s="1445"/>
    </row>
    <row r="210" spans="1:16" ht="26.25" customHeight="1">
      <c r="A210" s="1195"/>
      <c r="B210" s="1515" t="s">
        <v>848</v>
      </c>
      <c r="C210" s="1387" t="s">
        <v>19</v>
      </c>
      <c r="D210" s="1527" t="s">
        <v>977</v>
      </c>
      <c r="E210" s="1528" t="s">
        <v>977</v>
      </c>
      <c r="F210" s="1230" t="s">
        <v>19</v>
      </c>
      <c r="G210" s="721" t="s">
        <v>20</v>
      </c>
      <c r="H210" s="594">
        <f>SUM(H211:H213)</f>
        <v>0</v>
      </c>
      <c r="I210" s="528">
        <f>SUM(I211:I213)</f>
        <v>0</v>
      </c>
      <c r="J210" s="358">
        <f>SUM(J211:J213)</f>
        <v>0</v>
      </c>
      <c r="K210" s="459">
        <f>SUM(K211:K213)</f>
        <v>0</v>
      </c>
      <c r="L210" s="299">
        <v>0</v>
      </c>
      <c r="M210" s="143">
        <f t="shared" ref="M210:M211" si="209">J210-H210</f>
        <v>0</v>
      </c>
      <c r="N210" s="299">
        <v>0</v>
      </c>
      <c r="O210" s="298">
        <f t="shared" ref="O210:O212" si="210">K210-H210</f>
        <v>0</v>
      </c>
      <c r="P210" s="1305"/>
    </row>
    <row r="211" spans="1:16" ht="18.75" customHeight="1">
      <c r="A211" s="1195"/>
      <c r="B211" s="1515"/>
      <c r="C211" s="1387"/>
      <c r="D211" s="1527"/>
      <c r="E211" s="1528"/>
      <c r="F211" s="1230"/>
      <c r="G211" s="722" t="s">
        <v>21</v>
      </c>
      <c r="H211" s="940">
        <v>0</v>
      </c>
      <c r="I211" s="941">
        <v>0</v>
      </c>
      <c r="J211" s="916">
        <v>0</v>
      </c>
      <c r="K211" s="918">
        <v>0</v>
      </c>
      <c r="L211" s="269">
        <v>0</v>
      </c>
      <c r="M211" s="106">
        <f t="shared" si="209"/>
        <v>0</v>
      </c>
      <c r="N211" s="269">
        <v>0</v>
      </c>
      <c r="O211" s="104">
        <f t="shared" si="210"/>
        <v>0</v>
      </c>
      <c r="P211" s="1306"/>
    </row>
    <row r="212" spans="1:16" ht="18.75" customHeight="1">
      <c r="A212" s="1195"/>
      <c r="B212" s="1515"/>
      <c r="C212" s="1387"/>
      <c r="D212" s="1527"/>
      <c r="E212" s="1528"/>
      <c r="F212" s="1230"/>
      <c r="G212" s="722" t="s">
        <v>22</v>
      </c>
      <c r="H212" s="940">
        <v>0</v>
      </c>
      <c r="I212" s="941">
        <v>0</v>
      </c>
      <c r="J212" s="916">
        <v>0</v>
      </c>
      <c r="K212" s="918">
        <v>0</v>
      </c>
      <c r="L212" s="269">
        <v>0</v>
      </c>
      <c r="M212" s="106">
        <f>J212-H212</f>
        <v>0</v>
      </c>
      <c r="N212" s="269">
        <v>0</v>
      </c>
      <c r="O212" s="104">
        <f t="shared" si="210"/>
        <v>0</v>
      </c>
      <c r="P212" s="1306"/>
    </row>
    <row r="213" spans="1:16" ht="18.75" customHeight="1">
      <c r="A213" s="1196"/>
      <c r="B213" s="1515"/>
      <c r="C213" s="1387"/>
      <c r="D213" s="1527"/>
      <c r="E213" s="1528"/>
      <c r="F213" s="1230"/>
      <c r="G213" s="722" t="s">
        <v>23</v>
      </c>
      <c r="H213" s="1074">
        <v>0</v>
      </c>
      <c r="I213" s="269">
        <v>0</v>
      </c>
      <c r="J213" s="170">
        <v>0</v>
      </c>
      <c r="K213" s="106">
        <v>0</v>
      </c>
      <c r="L213" s="774">
        <v>0</v>
      </c>
      <c r="M213" s="775">
        <v>0</v>
      </c>
      <c r="N213" s="776">
        <v>0</v>
      </c>
      <c r="O213" s="777">
        <v>0</v>
      </c>
      <c r="P213" s="1333"/>
    </row>
    <row r="214" spans="1:16" ht="43.5" customHeight="1">
      <c r="A214" s="1354" t="s">
        <v>94</v>
      </c>
      <c r="B214" s="1436" t="s">
        <v>849</v>
      </c>
      <c r="C214" s="1434" t="s">
        <v>1010</v>
      </c>
      <c r="D214" s="1527">
        <v>43831</v>
      </c>
      <c r="E214" s="1528">
        <v>44196</v>
      </c>
      <c r="F214" s="1536" t="s">
        <v>1542</v>
      </c>
      <c r="G214" s="59" t="s">
        <v>20</v>
      </c>
      <c r="H214" s="367">
        <f>H215+H216+H217</f>
        <v>125.3</v>
      </c>
      <c r="I214" s="856">
        <f t="shared" ref="I214:K214" si="211">I215+I216+I217</f>
        <v>63.9</v>
      </c>
      <c r="J214" s="857">
        <f t="shared" si="211"/>
        <v>63.9</v>
      </c>
      <c r="K214" s="613">
        <f t="shared" si="211"/>
        <v>63.9</v>
      </c>
      <c r="L214" s="470">
        <f>J214/H214*100</f>
        <v>50.997605746209096</v>
      </c>
      <c r="M214" s="472">
        <f t="shared" ref="M214:M215" si="212">J214-H214</f>
        <v>-61.4</v>
      </c>
      <c r="N214" s="615">
        <f>K214/H214*100</f>
        <v>50.997605746209096</v>
      </c>
      <c r="O214" s="42">
        <f t="shared" ref="O214:O215" si="213">K214-H214</f>
        <v>-61.4</v>
      </c>
      <c r="P214" s="1279" t="s">
        <v>1541</v>
      </c>
    </row>
    <row r="215" spans="1:16" ht="25.5" customHeight="1">
      <c r="A215" s="1354"/>
      <c r="B215" s="1436"/>
      <c r="C215" s="1434"/>
      <c r="D215" s="1527"/>
      <c r="E215" s="1528"/>
      <c r="F215" s="1537"/>
      <c r="G215" s="1071" t="s">
        <v>21</v>
      </c>
      <c r="H215" s="559">
        <v>125.3</v>
      </c>
      <c r="I215" s="830">
        <v>63.9</v>
      </c>
      <c r="J215" s="831">
        <v>63.9</v>
      </c>
      <c r="K215" s="749">
        <v>63.9</v>
      </c>
      <c r="L215" s="773">
        <f>J215/H215*100</f>
        <v>50.997605746209096</v>
      </c>
      <c r="M215" s="767">
        <f t="shared" si="212"/>
        <v>-61.4</v>
      </c>
      <c r="N215" s="265">
        <f>K215/H215*100</f>
        <v>50.997605746209096</v>
      </c>
      <c r="O215" s="36">
        <f t="shared" si="213"/>
        <v>-61.4</v>
      </c>
      <c r="P215" s="1280"/>
    </row>
    <row r="216" spans="1:16" ht="25.5" customHeight="1">
      <c r="A216" s="1354"/>
      <c r="B216" s="1436"/>
      <c r="C216" s="1434"/>
      <c r="D216" s="1527"/>
      <c r="E216" s="1528"/>
      <c r="F216" s="1537"/>
      <c r="G216" s="1071" t="s">
        <v>22</v>
      </c>
      <c r="H216" s="1074">
        <v>0</v>
      </c>
      <c r="I216" s="269">
        <v>0</v>
      </c>
      <c r="J216" s="170">
        <v>0</v>
      </c>
      <c r="K216" s="106">
        <v>0</v>
      </c>
      <c r="L216" s="269">
        <v>0</v>
      </c>
      <c r="M216" s="106">
        <v>0</v>
      </c>
      <c r="N216" s="269">
        <v>0</v>
      </c>
      <c r="O216" s="104">
        <v>0</v>
      </c>
      <c r="P216" s="1280"/>
    </row>
    <row r="217" spans="1:16" ht="25.5" customHeight="1">
      <c r="A217" s="1354"/>
      <c r="B217" s="1436"/>
      <c r="C217" s="1434"/>
      <c r="D217" s="1527"/>
      <c r="E217" s="1528"/>
      <c r="F217" s="1538"/>
      <c r="G217" s="1071" t="s">
        <v>23</v>
      </c>
      <c r="H217" s="553">
        <v>0</v>
      </c>
      <c r="I217" s="436">
        <v>0</v>
      </c>
      <c r="J217" s="554">
        <v>0</v>
      </c>
      <c r="K217" s="462">
        <v>0</v>
      </c>
      <c r="L217" s="774">
        <v>0</v>
      </c>
      <c r="M217" s="775">
        <f t="shared" ref="M217:M219" si="214">J217-H217</f>
        <v>0</v>
      </c>
      <c r="N217" s="45">
        <v>0</v>
      </c>
      <c r="O217" s="46">
        <f t="shared" ref="O217:O219" si="215">K217-H217</f>
        <v>0</v>
      </c>
      <c r="P217" s="1281"/>
    </row>
    <row r="218" spans="1:16" ht="37.5" customHeight="1">
      <c r="A218" s="1354" t="s">
        <v>95</v>
      </c>
      <c r="B218" s="1436" t="s">
        <v>850</v>
      </c>
      <c r="C218" s="1434" t="s">
        <v>1010</v>
      </c>
      <c r="D218" s="1527">
        <v>43831</v>
      </c>
      <c r="E218" s="1528">
        <v>44196</v>
      </c>
      <c r="F218" s="1536" t="s">
        <v>1542</v>
      </c>
      <c r="G218" s="59" t="s">
        <v>20</v>
      </c>
      <c r="H218" s="367">
        <f>H219+H220+H221</f>
        <v>1293.4000000000001</v>
      </c>
      <c r="I218" s="856">
        <f t="shared" ref="I218:K218" si="216">I219+I220+I221</f>
        <v>659.6</v>
      </c>
      <c r="J218" s="857">
        <f t="shared" si="216"/>
        <v>659.6</v>
      </c>
      <c r="K218" s="613">
        <f t="shared" si="216"/>
        <v>659.6</v>
      </c>
      <c r="L218" s="470">
        <f>J218/H218*100</f>
        <v>50.997371269522183</v>
      </c>
      <c r="M218" s="472">
        <f t="shared" si="214"/>
        <v>-633.80000000000007</v>
      </c>
      <c r="N218" s="615">
        <f>K218/H218*100</f>
        <v>50.997371269522183</v>
      </c>
      <c r="O218" s="42">
        <f t="shared" si="215"/>
        <v>-633.80000000000007</v>
      </c>
      <c r="P218" s="1279" t="s">
        <v>1541</v>
      </c>
    </row>
    <row r="219" spans="1:16" ht="27" customHeight="1">
      <c r="A219" s="1354"/>
      <c r="B219" s="1436"/>
      <c r="C219" s="1434"/>
      <c r="D219" s="1527"/>
      <c r="E219" s="1528"/>
      <c r="F219" s="1537"/>
      <c r="G219" s="1071" t="s">
        <v>21</v>
      </c>
      <c r="H219" s="559">
        <v>1293.4000000000001</v>
      </c>
      <c r="I219" s="830">
        <v>659.6</v>
      </c>
      <c r="J219" s="831">
        <v>659.6</v>
      </c>
      <c r="K219" s="749">
        <v>659.6</v>
      </c>
      <c r="L219" s="773">
        <f>J219/H219*100</f>
        <v>50.997371269522183</v>
      </c>
      <c r="M219" s="767">
        <f t="shared" si="214"/>
        <v>-633.80000000000007</v>
      </c>
      <c r="N219" s="265">
        <f>K219/H219*100</f>
        <v>50.997371269522183</v>
      </c>
      <c r="O219" s="36">
        <f t="shared" si="215"/>
        <v>-633.80000000000007</v>
      </c>
      <c r="P219" s="1280"/>
    </row>
    <row r="220" spans="1:16" ht="27" customHeight="1">
      <c r="A220" s="1354"/>
      <c r="B220" s="1436"/>
      <c r="C220" s="1434"/>
      <c r="D220" s="1527"/>
      <c r="E220" s="1528"/>
      <c r="F220" s="1537"/>
      <c r="G220" s="1071" t="s">
        <v>22</v>
      </c>
      <c r="H220" s="1074">
        <v>0</v>
      </c>
      <c r="I220" s="269">
        <v>0</v>
      </c>
      <c r="J220" s="170">
        <v>0</v>
      </c>
      <c r="K220" s="106">
        <v>0</v>
      </c>
      <c r="L220" s="269">
        <v>0</v>
      </c>
      <c r="M220" s="106">
        <v>0</v>
      </c>
      <c r="N220" s="269">
        <v>0</v>
      </c>
      <c r="O220" s="104">
        <v>0</v>
      </c>
      <c r="P220" s="1280"/>
    </row>
    <row r="221" spans="1:16" ht="27" customHeight="1">
      <c r="A221" s="1354"/>
      <c r="B221" s="1436"/>
      <c r="C221" s="1434"/>
      <c r="D221" s="1527"/>
      <c r="E221" s="1528"/>
      <c r="F221" s="1538"/>
      <c r="G221" s="1071" t="s">
        <v>23</v>
      </c>
      <c r="H221" s="553">
        <v>0</v>
      </c>
      <c r="I221" s="436">
        <v>0</v>
      </c>
      <c r="J221" s="554">
        <v>0</v>
      </c>
      <c r="K221" s="462">
        <v>0</v>
      </c>
      <c r="L221" s="774">
        <v>0</v>
      </c>
      <c r="M221" s="775">
        <f t="shared" ref="M221:M223" si="217">J221-H221</f>
        <v>0</v>
      </c>
      <c r="N221" s="45">
        <v>0</v>
      </c>
      <c r="O221" s="46">
        <f t="shared" ref="O221:O223" si="218">K221-H221</f>
        <v>0</v>
      </c>
      <c r="P221" s="1281"/>
    </row>
    <row r="222" spans="1:16" ht="52.5" customHeight="1">
      <c r="A222" s="1354" t="s">
        <v>246</v>
      </c>
      <c r="B222" s="1436" t="s">
        <v>851</v>
      </c>
      <c r="C222" s="1434" t="s">
        <v>1010</v>
      </c>
      <c r="D222" s="1527">
        <v>43831</v>
      </c>
      <c r="E222" s="1528">
        <v>44196</v>
      </c>
      <c r="F222" s="1378" t="s">
        <v>616</v>
      </c>
      <c r="G222" s="59" t="s">
        <v>20</v>
      </c>
      <c r="H222" s="367">
        <f>H223+H224+H225</f>
        <v>400</v>
      </c>
      <c r="I222" s="856">
        <f t="shared" ref="I222:K222" si="219">I223+I224+I225</f>
        <v>165.5</v>
      </c>
      <c r="J222" s="857">
        <f t="shared" si="219"/>
        <v>165.5</v>
      </c>
      <c r="K222" s="613">
        <f t="shared" si="219"/>
        <v>163.9</v>
      </c>
      <c r="L222" s="550">
        <f>J222/H222*100</f>
        <v>41.375</v>
      </c>
      <c r="M222" s="578">
        <f t="shared" si="217"/>
        <v>-234.5</v>
      </c>
      <c r="N222" s="258">
        <f>K222/H222*100</f>
        <v>40.975000000000001</v>
      </c>
      <c r="O222" s="42">
        <f t="shared" si="218"/>
        <v>-236.1</v>
      </c>
      <c r="P222" s="1529"/>
    </row>
    <row r="223" spans="1:16" ht="36.75" customHeight="1">
      <c r="A223" s="1354"/>
      <c r="B223" s="1436"/>
      <c r="C223" s="1434"/>
      <c r="D223" s="1527"/>
      <c r="E223" s="1528"/>
      <c r="F223" s="1379"/>
      <c r="G223" s="1071" t="s">
        <v>21</v>
      </c>
      <c r="H223" s="559">
        <v>400</v>
      </c>
      <c r="I223" s="830">
        <v>165.5</v>
      </c>
      <c r="J223" s="831">
        <v>165.5</v>
      </c>
      <c r="K223" s="749">
        <v>163.9</v>
      </c>
      <c r="L223" s="552">
        <f>J223/H223*100</f>
        <v>41.375</v>
      </c>
      <c r="M223" s="565">
        <f t="shared" si="217"/>
        <v>-234.5</v>
      </c>
      <c r="N223" s="797">
        <f>K223/H223*100</f>
        <v>40.975000000000001</v>
      </c>
      <c r="O223" s="36">
        <f t="shared" si="218"/>
        <v>-236.1</v>
      </c>
      <c r="P223" s="1530"/>
    </row>
    <row r="224" spans="1:16" ht="36.75" customHeight="1">
      <c r="A224" s="1354"/>
      <c r="B224" s="1436"/>
      <c r="C224" s="1434"/>
      <c r="D224" s="1527"/>
      <c r="E224" s="1528"/>
      <c r="F224" s="1379"/>
      <c r="G224" s="1071" t="s">
        <v>22</v>
      </c>
      <c r="H224" s="1074">
        <v>0</v>
      </c>
      <c r="I224" s="269">
        <v>0</v>
      </c>
      <c r="J224" s="170">
        <v>0</v>
      </c>
      <c r="K224" s="106">
        <v>0</v>
      </c>
      <c r="L224" s="269">
        <v>0</v>
      </c>
      <c r="M224" s="106">
        <v>0</v>
      </c>
      <c r="N224" s="269">
        <v>0</v>
      </c>
      <c r="O224" s="104">
        <v>0</v>
      </c>
      <c r="P224" s="1530"/>
    </row>
    <row r="225" spans="1:16" ht="36.75" customHeight="1">
      <c r="A225" s="1354"/>
      <c r="B225" s="1436"/>
      <c r="C225" s="1434"/>
      <c r="D225" s="1527"/>
      <c r="E225" s="1528"/>
      <c r="F225" s="1380"/>
      <c r="G225" s="1071" t="s">
        <v>23</v>
      </c>
      <c r="H225" s="553">
        <v>0</v>
      </c>
      <c r="I225" s="436">
        <v>0</v>
      </c>
      <c r="J225" s="554">
        <v>0</v>
      </c>
      <c r="K225" s="462">
        <v>0</v>
      </c>
      <c r="L225" s="774">
        <v>0</v>
      </c>
      <c r="M225" s="775">
        <f t="shared" ref="M225:M227" si="220">J225-H225</f>
        <v>0</v>
      </c>
      <c r="N225" s="45">
        <v>0</v>
      </c>
      <c r="O225" s="46">
        <f t="shared" ref="O225:O227" si="221">K225-H225</f>
        <v>0</v>
      </c>
      <c r="P225" s="1531"/>
    </row>
    <row r="226" spans="1:16" ht="30.75" customHeight="1">
      <c r="A226" s="1354" t="s">
        <v>247</v>
      </c>
      <c r="B226" s="1436" t="s">
        <v>852</v>
      </c>
      <c r="C226" s="1434" t="s">
        <v>1010</v>
      </c>
      <c r="D226" s="1527">
        <v>43831</v>
      </c>
      <c r="E226" s="1528">
        <v>44196</v>
      </c>
      <c r="F226" s="1485" t="s">
        <v>1013</v>
      </c>
      <c r="G226" s="59" t="s">
        <v>20</v>
      </c>
      <c r="H226" s="367">
        <f>H227+H228+H229</f>
        <v>680</v>
      </c>
      <c r="I226" s="856">
        <f t="shared" ref="I226:K226" si="222">I227+I228+I229</f>
        <v>514.9</v>
      </c>
      <c r="J226" s="857">
        <f t="shared" si="222"/>
        <v>514.9</v>
      </c>
      <c r="K226" s="613">
        <f t="shared" si="222"/>
        <v>514.9</v>
      </c>
      <c r="L226" s="550">
        <f>J226/H226*100</f>
        <v>75.720588235294116</v>
      </c>
      <c r="M226" s="578">
        <f t="shared" si="220"/>
        <v>-165.10000000000002</v>
      </c>
      <c r="N226" s="258">
        <f>K226/H226*100</f>
        <v>75.720588235294116</v>
      </c>
      <c r="O226" s="42">
        <f t="shared" si="221"/>
        <v>-165.10000000000002</v>
      </c>
      <c r="P226" s="1529"/>
    </row>
    <row r="227" spans="1:16" ht="21" customHeight="1">
      <c r="A227" s="1354"/>
      <c r="B227" s="1436"/>
      <c r="C227" s="1434"/>
      <c r="D227" s="1527"/>
      <c r="E227" s="1528"/>
      <c r="F227" s="1486"/>
      <c r="G227" s="1105" t="s">
        <v>21</v>
      </c>
      <c r="H227" s="559">
        <v>680</v>
      </c>
      <c r="I227" s="830">
        <v>514.9</v>
      </c>
      <c r="J227" s="831">
        <v>514.9</v>
      </c>
      <c r="K227" s="749">
        <v>514.9</v>
      </c>
      <c r="L227" s="552">
        <f>J227/H227*100</f>
        <v>75.720588235294116</v>
      </c>
      <c r="M227" s="565">
        <f t="shared" si="220"/>
        <v>-165.10000000000002</v>
      </c>
      <c r="N227" s="797">
        <f>K227/H227*100</f>
        <v>75.720588235294116</v>
      </c>
      <c r="O227" s="36">
        <f t="shared" si="221"/>
        <v>-165.10000000000002</v>
      </c>
      <c r="P227" s="1530"/>
    </row>
    <row r="228" spans="1:16" ht="21" customHeight="1">
      <c r="A228" s="1354"/>
      <c r="B228" s="1436"/>
      <c r="C228" s="1434"/>
      <c r="D228" s="1527"/>
      <c r="E228" s="1528"/>
      <c r="F228" s="1486"/>
      <c r="G228" s="1105" t="s">
        <v>22</v>
      </c>
      <c r="H228" s="1107">
        <v>0</v>
      </c>
      <c r="I228" s="269">
        <v>0</v>
      </c>
      <c r="J228" s="170">
        <v>0</v>
      </c>
      <c r="K228" s="106">
        <v>0</v>
      </c>
      <c r="L228" s="269">
        <v>0</v>
      </c>
      <c r="M228" s="106">
        <v>0</v>
      </c>
      <c r="N228" s="269">
        <v>0</v>
      </c>
      <c r="O228" s="104">
        <v>0</v>
      </c>
      <c r="P228" s="1530"/>
    </row>
    <row r="229" spans="1:16" ht="21" customHeight="1">
      <c r="A229" s="1354"/>
      <c r="B229" s="1436"/>
      <c r="C229" s="1434"/>
      <c r="D229" s="1527"/>
      <c r="E229" s="1528"/>
      <c r="F229" s="1487"/>
      <c r="G229" s="1105" t="s">
        <v>23</v>
      </c>
      <c r="H229" s="553">
        <v>0</v>
      </c>
      <c r="I229" s="436">
        <v>0</v>
      </c>
      <c r="J229" s="554">
        <v>0</v>
      </c>
      <c r="K229" s="462">
        <v>0</v>
      </c>
      <c r="L229" s="774">
        <v>0</v>
      </c>
      <c r="M229" s="775">
        <f t="shared" ref="M229:M237" si="223">J229-H229</f>
        <v>0</v>
      </c>
      <c r="N229" s="45">
        <v>0</v>
      </c>
      <c r="O229" s="46">
        <f t="shared" ref="O229:O237" si="224">K229-H229</f>
        <v>0</v>
      </c>
      <c r="P229" s="1531"/>
    </row>
    <row r="230" spans="1:16" ht="27.75" customHeight="1">
      <c r="A230" s="1196" t="s">
        <v>124</v>
      </c>
      <c r="B230" s="1433" t="s">
        <v>1305</v>
      </c>
      <c r="C230" s="1182" t="s">
        <v>19</v>
      </c>
      <c r="D230" s="1393" t="s">
        <v>19</v>
      </c>
      <c r="E230" s="1449" t="s">
        <v>19</v>
      </c>
      <c r="F230" s="1532" t="s">
        <v>19</v>
      </c>
      <c r="G230" s="61" t="s">
        <v>20</v>
      </c>
      <c r="H230" s="561">
        <f>H231+H232+H233</f>
        <v>2233.7999999999997</v>
      </c>
      <c r="I230" s="864">
        <f t="shared" ref="I230:K230" si="225">I231+I232+I233</f>
        <v>2233.7999999999997</v>
      </c>
      <c r="J230" s="865">
        <f t="shared" si="225"/>
        <v>2233.7999999999997</v>
      </c>
      <c r="K230" s="866">
        <f t="shared" si="225"/>
        <v>2233.7999999999997</v>
      </c>
      <c r="L230" s="583">
        <f t="shared" ref="L230:L232" si="226">J230/H230*100</f>
        <v>100</v>
      </c>
      <c r="M230" s="585">
        <f t="shared" si="223"/>
        <v>0</v>
      </c>
      <c r="N230" s="863">
        <f t="shared" ref="N230:N232" si="227">K230/H230*100</f>
        <v>100</v>
      </c>
      <c r="O230" s="585">
        <f t="shared" si="224"/>
        <v>0</v>
      </c>
      <c r="P230" s="1534"/>
    </row>
    <row r="231" spans="1:16" ht="18.75" customHeight="1">
      <c r="A231" s="1354"/>
      <c r="B231" s="1436"/>
      <c r="C231" s="1434"/>
      <c r="D231" s="1448"/>
      <c r="E231" s="1334"/>
      <c r="F231" s="1533"/>
      <c r="G231" s="1105" t="s">
        <v>21</v>
      </c>
      <c r="H231" s="551">
        <f>H235</f>
        <v>111.7</v>
      </c>
      <c r="I231" s="858">
        <f t="shared" ref="I231:K231" si="228">I235</f>
        <v>111.7</v>
      </c>
      <c r="J231" s="859">
        <f t="shared" si="228"/>
        <v>111.7</v>
      </c>
      <c r="K231" s="614">
        <f t="shared" si="228"/>
        <v>111.7</v>
      </c>
      <c r="L231" s="552">
        <f t="shared" si="226"/>
        <v>100</v>
      </c>
      <c r="M231" s="104">
        <f t="shared" si="223"/>
        <v>0</v>
      </c>
      <c r="N231" s="862">
        <f t="shared" si="227"/>
        <v>100</v>
      </c>
      <c r="O231" s="104">
        <f t="shared" si="224"/>
        <v>0</v>
      </c>
      <c r="P231" s="1535"/>
    </row>
    <row r="232" spans="1:16" ht="18.75" customHeight="1">
      <c r="A232" s="1354"/>
      <c r="B232" s="1436"/>
      <c r="C232" s="1434"/>
      <c r="D232" s="1448"/>
      <c r="E232" s="1334"/>
      <c r="F232" s="1533"/>
      <c r="G232" s="1105" t="s">
        <v>22</v>
      </c>
      <c r="H232" s="551">
        <f t="shared" ref="H232:K232" si="229">H236</f>
        <v>2122.1</v>
      </c>
      <c r="I232" s="858">
        <f t="shared" si="229"/>
        <v>2122.1</v>
      </c>
      <c r="J232" s="859">
        <f t="shared" si="229"/>
        <v>2122.1</v>
      </c>
      <c r="K232" s="614">
        <f t="shared" si="229"/>
        <v>2122.1</v>
      </c>
      <c r="L232" s="552">
        <f t="shared" si="226"/>
        <v>100</v>
      </c>
      <c r="M232" s="104">
        <f t="shared" si="223"/>
        <v>0</v>
      </c>
      <c r="N232" s="862">
        <f t="shared" si="227"/>
        <v>100</v>
      </c>
      <c r="O232" s="104">
        <f t="shared" si="224"/>
        <v>0</v>
      </c>
      <c r="P232" s="1535"/>
    </row>
    <row r="233" spans="1:16" ht="18.75" customHeight="1">
      <c r="A233" s="1354"/>
      <c r="B233" s="1436"/>
      <c r="C233" s="1434"/>
      <c r="D233" s="1448"/>
      <c r="E233" s="1334"/>
      <c r="F233" s="1533"/>
      <c r="G233" s="1105" t="s">
        <v>23</v>
      </c>
      <c r="H233" s="553">
        <f t="shared" ref="H233:K233" si="230">H237</f>
        <v>0</v>
      </c>
      <c r="I233" s="436">
        <f t="shared" si="230"/>
        <v>0</v>
      </c>
      <c r="J233" s="554">
        <f t="shared" si="230"/>
        <v>0</v>
      </c>
      <c r="K233" s="462">
        <f t="shared" si="230"/>
        <v>0</v>
      </c>
      <c r="L233" s="555">
        <v>0</v>
      </c>
      <c r="M233" s="591">
        <f t="shared" si="223"/>
        <v>0</v>
      </c>
      <c r="N233" s="798">
        <v>0</v>
      </c>
      <c r="O233" s="104">
        <f t="shared" si="224"/>
        <v>0</v>
      </c>
      <c r="P233" s="1535"/>
    </row>
    <row r="234" spans="1:16" ht="58.5" customHeight="1">
      <c r="A234" s="1354" t="s">
        <v>168</v>
      </c>
      <c r="B234" s="1436" t="s">
        <v>1306</v>
      </c>
      <c r="C234" s="1434" t="s">
        <v>1010</v>
      </c>
      <c r="D234" s="1527">
        <v>43891</v>
      </c>
      <c r="E234" s="1528">
        <v>43921</v>
      </c>
      <c r="F234" s="1485" t="s">
        <v>1543</v>
      </c>
      <c r="G234" s="59" t="s">
        <v>20</v>
      </c>
      <c r="H234" s="367">
        <f>H235+H236+H237</f>
        <v>2233.7999999999997</v>
      </c>
      <c r="I234" s="856">
        <f t="shared" ref="I234:K234" si="231">I235+I236+I237</f>
        <v>2233.7999999999997</v>
      </c>
      <c r="J234" s="857">
        <f t="shared" si="231"/>
        <v>2233.7999999999997</v>
      </c>
      <c r="K234" s="613">
        <f t="shared" si="231"/>
        <v>2233.7999999999997</v>
      </c>
      <c r="L234" s="550">
        <f t="shared" ref="L234:L236" si="232">J234/H234*100</f>
        <v>100</v>
      </c>
      <c r="M234" s="298">
        <f t="shared" si="223"/>
        <v>0</v>
      </c>
      <c r="N234" s="861">
        <f t="shared" ref="N234:N236" si="233">K234/H234*100</f>
        <v>100</v>
      </c>
      <c r="O234" s="298">
        <f t="shared" si="224"/>
        <v>0</v>
      </c>
      <c r="P234" s="1585" t="s">
        <v>1544</v>
      </c>
    </row>
    <row r="235" spans="1:16" ht="40.5" customHeight="1">
      <c r="A235" s="1354"/>
      <c r="B235" s="1436"/>
      <c r="C235" s="1434"/>
      <c r="D235" s="1527"/>
      <c r="E235" s="1528"/>
      <c r="F235" s="1486"/>
      <c r="G235" s="1105" t="s">
        <v>21</v>
      </c>
      <c r="H235" s="559">
        <v>111.7</v>
      </c>
      <c r="I235" s="830">
        <v>111.7</v>
      </c>
      <c r="J235" s="831">
        <v>111.7</v>
      </c>
      <c r="K235" s="749">
        <v>111.7</v>
      </c>
      <c r="L235" s="552">
        <f t="shared" si="232"/>
        <v>100</v>
      </c>
      <c r="M235" s="104">
        <f t="shared" si="223"/>
        <v>0</v>
      </c>
      <c r="N235" s="862">
        <f t="shared" si="233"/>
        <v>100</v>
      </c>
      <c r="O235" s="104">
        <f t="shared" si="224"/>
        <v>0</v>
      </c>
      <c r="P235" s="1586"/>
    </row>
    <row r="236" spans="1:16" ht="40.5" customHeight="1">
      <c r="A236" s="1354"/>
      <c r="B236" s="1436"/>
      <c r="C236" s="1434"/>
      <c r="D236" s="1527"/>
      <c r="E236" s="1528"/>
      <c r="F236" s="1486"/>
      <c r="G236" s="1105" t="s">
        <v>22</v>
      </c>
      <c r="H236" s="559">
        <v>2122.1</v>
      </c>
      <c r="I236" s="830">
        <v>2122.1</v>
      </c>
      <c r="J236" s="831">
        <v>2122.1</v>
      </c>
      <c r="K236" s="749">
        <v>2122.1</v>
      </c>
      <c r="L236" s="552">
        <f t="shared" si="232"/>
        <v>100</v>
      </c>
      <c r="M236" s="106">
        <f t="shared" si="223"/>
        <v>0</v>
      </c>
      <c r="N236" s="862">
        <f t="shared" si="233"/>
        <v>100</v>
      </c>
      <c r="O236" s="106">
        <f t="shared" si="224"/>
        <v>0</v>
      </c>
      <c r="P236" s="1586"/>
    </row>
    <row r="237" spans="1:16" ht="40.5" customHeight="1" thickBot="1">
      <c r="A237" s="1370"/>
      <c r="B237" s="1581"/>
      <c r="C237" s="1508"/>
      <c r="D237" s="1582"/>
      <c r="E237" s="1583"/>
      <c r="F237" s="1584"/>
      <c r="G237" s="1076" t="s">
        <v>23</v>
      </c>
      <c r="H237" s="595">
        <v>0</v>
      </c>
      <c r="I237" s="596">
        <v>0</v>
      </c>
      <c r="J237" s="597">
        <v>0</v>
      </c>
      <c r="K237" s="598">
        <v>0</v>
      </c>
      <c r="L237" s="560">
        <v>0</v>
      </c>
      <c r="M237" s="599">
        <f t="shared" si="223"/>
        <v>0</v>
      </c>
      <c r="N237" s="802">
        <v>0</v>
      </c>
      <c r="O237" s="47">
        <f t="shared" si="224"/>
        <v>0</v>
      </c>
      <c r="P237" s="1587"/>
    </row>
    <row r="238" spans="1:16">
      <c r="A238" s="1114"/>
      <c r="B238" s="6"/>
      <c r="C238" s="6"/>
      <c r="D238" s="6"/>
      <c r="E238" s="6"/>
      <c r="F238" s="6"/>
      <c r="G238" s="23"/>
      <c r="H238" s="6"/>
      <c r="I238" s="6"/>
      <c r="J238" s="6"/>
      <c r="K238" s="6"/>
      <c r="L238" s="6"/>
      <c r="M238" s="6"/>
      <c r="N238" s="6"/>
      <c r="O238" s="6"/>
      <c r="P238" s="6"/>
    </row>
    <row r="239" spans="1:16">
      <c r="A239" s="1114"/>
      <c r="B239" s="6"/>
      <c r="C239" s="6"/>
      <c r="D239" s="6"/>
      <c r="E239" s="6"/>
      <c r="F239" s="6"/>
      <c r="G239" s="23"/>
      <c r="H239" s="6"/>
      <c r="I239" s="6"/>
      <c r="J239" s="6"/>
      <c r="K239" s="6"/>
      <c r="L239" s="6"/>
      <c r="M239" s="6"/>
      <c r="N239" s="6"/>
      <c r="O239" s="6"/>
      <c r="P239" s="6"/>
    </row>
    <row r="240" spans="1:16">
      <c r="A240" s="1114"/>
      <c r="B240" s="6"/>
      <c r="C240" s="6"/>
      <c r="D240" s="6"/>
      <c r="E240" s="6"/>
      <c r="F240" s="6"/>
      <c r="G240" s="23"/>
      <c r="H240" s="6"/>
      <c r="I240" s="6"/>
      <c r="J240" s="6"/>
      <c r="K240" s="6"/>
      <c r="L240" s="6"/>
      <c r="M240" s="6"/>
      <c r="N240" s="6"/>
      <c r="O240" s="6"/>
      <c r="P240" s="6"/>
    </row>
    <row r="241" spans="1:16">
      <c r="A241" s="1114"/>
      <c r="B241" s="6"/>
      <c r="C241" s="6"/>
      <c r="D241" s="6"/>
      <c r="E241" s="6"/>
      <c r="F241" s="6"/>
      <c r="G241" s="23"/>
      <c r="H241" s="6"/>
      <c r="I241" s="6"/>
      <c r="J241" s="6"/>
      <c r="K241" s="6"/>
      <c r="L241" s="6"/>
      <c r="M241" s="6"/>
      <c r="N241" s="6"/>
      <c r="O241" s="6"/>
      <c r="P241" s="6"/>
    </row>
  </sheetData>
  <mergeCells count="413">
    <mergeCell ref="A230:A233"/>
    <mergeCell ref="B230:B233"/>
    <mergeCell ref="C230:C233"/>
    <mergeCell ref="D230:D233"/>
    <mergeCell ref="E230:E233"/>
    <mergeCell ref="F230:F233"/>
    <mergeCell ref="P230:P233"/>
    <mergeCell ref="A234:A237"/>
    <mergeCell ref="B234:B237"/>
    <mergeCell ref="C234:C237"/>
    <mergeCell ref="D234:D237"/>
    <mergeCell ref="E234:E237"/>
    <mergeCell ref="F234:F237"/>
    <mergeCell ref="P234:P237"/>
    <mergeCell ref="A167:A170"/>
    <mergeCell ref="B167:B170"/>
    <mergeCell ref="C167:C170"/>
    <mergeCell ref="D167:D170"/>
    <mergeCell ref="E167:E170"/>
    <mergeCell ref="F167:F170"/>
    <mergeCell ref="P167:P170"/>
    <mergeCell ref="A171:A174"/>
    <mergeCell ref="B171:B174"/>
    <mergeCell ref="C171:C174"/>
    <mergeCell ref="D171:D174"/>
    <mergeCell ref="E171:E174"/>
    <mergeCell ref="F171:F174"/>
    <mergeCell ref="P171:P174"/>
    <mergeCell ref="A131:A134"/>
    <mergeCell ref="B131:B134"/>
    <mergeCell ref="C131:C134"/>
    <mergeCell ref="D131:D134"/>
    <mergeCell ref="E131:E134"/>
    <mergeCell ref="F131:F134"/>
    <mergeCell ref="P131:P134"/>
    <mergeCell ref="A83:A86"/>
    <mergeCell ref="B83:B86"/>
    <mergeCell ref="C83:C86"/>
    <mergeCell ref="D83:D86"/>
    <mergeCell ref="E83:E86"/>
    <mergeCell ref="F83:F86"/>
    <mergeCell ref="P83:P86"/>
    <mergeCell ref="A127:A130"/>
    <mergeCell ref="B127:B130"/>
    <mergeCell ref="C127:C130"/>
    <mergeCell ref="D127:D130"/>
    <mergeCell ref="E127:E130"/>
    <mergeCell ref="F127:F130"/>
    <mergeCell ref="P127:P130"/>
    <mergeCell ref="P119:P122"/>
    <mergeCell ref="A123:A126"/>
    <mergeCell ref="B123:B126"/>
    <mergeCell ref="A75:A78"/>
    <mergeCell ref="B75:B78"/>
    <mergeCell ref="C75:C78"/>
    <mergeCell ref="D75:D78"/>
    <mergeCell ref="E75:E78"/>
    <mergeCell ref="F75:F78"/>
    <mergeCell ref="P75:P78"/>
    <mergeCell ref="A79:A82"/>
    <mergeCell ref="B79:B82"/>
    <mergeCell ref="C79:C82"/>
    <mergeCell ref="D79:D82"/>
    <mergeCell ref="E79:E82"/>
    <mergeCell ref="F79:F82"/>
    <mergeCell ref="P79:P82"/>
    <mergeCell ref="C123:C126"/>
    <mergeCell ref="D123:D126"/>
    <mergeCell ref="E123:E126"/>
    <mergeCell ref="F123:F126"/>
    <mergeCell ref="P123:P126"/>
    <mergeCell ref="A119:A122"/>
    <mergeCell ref="B119:B122"/>
    <mergeCell ref="C119:C122"/>
    <mergeCell ref="D119:D122"/>
    <mergeCell ref="E119:E122"/>
    <mergeCell ref="F119:F122"/>
    <mergeCell ref="A107:A110"/>
    <mergeCell ref="B107:B110"/>
    <mergeCell ref="C107:C110"/>
    <mergeCell ref="D107:D110"/>
    <mergeCell ref="E107:E110"/>
    <mergeCell ref="F107:F110"/>
    <mergeCell ref="P107:P110"/>
    <mergeCell ref="P115:P118"/>
    <mergeCell ref="P111:P114"/>
    <mergeCell ref="A115:A118"/>
    <mergeCell ref="B115:B118"/>
    <mergeCell ref="C115:C118"/>
    <mergeCell ref="D115:D118"/>
    <mergeCell ref="E115:E118"/>
    <mergeCell ref="F115:F118"/>
    <mergeCell ref="A111:A114"/>
    <mergeCell ref="B111:B114"/>
    <mergeCell ref="C111:C114"/>
    <mergeCell ref="D111:D114"/>
    <mergeCell ref="E111:E114"/>
    <mergeCell ref="F111:F114"/>
    <mergeCell ref="A71:A74"/>
    <mergeCell ref="B71:B74"/>
    <mergeCell ref="C71:C74"/>
    <mergeCell ref="D71:D74"/>
    <mergeCell ref="E71:E74"/>
    <mergeCell ref="F71:F74"/>
    <mergeCell ref="P71:P74"/>
    <mergeCell ref="A67:A70"/>
    <mergeCell ref="B67:B70"/>
    <mergeCell ref="C67:C70"/>
    <mergeCell ref="D67:D70"/>
    <mergeCell ref="E67:E70"/>
    <mergeCell ref="F67:F70"/>
    <mergeCell ref="P67:P70"/>
    <mergeCell ref="P59:P62"/>
    <mergeCell ref="Q68:S68"/>
    <mergeCell ref="A63:A66"/>
    <mergeCell ref="B63:B66"/>
    <mergeCell ref="C63:C66"/>
    <mergeCell ref="D63:D66"/>
    <mergeCell ref="E63:E66"/>
    <mergeCell ref="F63:F66"/>
    <mergeCell ref="P63:P66"/>
    <mergeCell ref="Q44:S44"/>
    <mergeCell ref="A47:A50"/>
    <mergeCell ref="B47:B50"/>
    <mergeCell ref="C47:C50"/>
    <mergeCell ref="D47:D50"/>
    <mergeCell ref="E47:E50"/>
    <mergeCell ref="F47:F50"/>
    <mergeCell ref="P47:P50"/>
    <mergeCell ref="B34:B37"/>
    <mergeCell ref="C34:C37"/>
    <mergeCell ref="D34:D37"/>
    <mergeCell ref="E34:E37"/>
    <mergeCell ref="F34:F37"/>
    <mergeCell ref="P34:P37"/>
    <mergeCell ref="A43:A46"/>
    <mergeCell ref="B43:B46"/>
    <mergeCell ref="C43:C46"/>
    <mergeCell ref="D43:D46"/>
    <mergeCell ref="E43:E46"/>
    <mergeCell ref="F43:F46"/>
    <mergeCell ref="P43:P46"/>
    <mergeCell ref="B38:F38"/>
    <mergeCell ref="G38:K38"/>
    <mergeCell ref="L38:P38"/>
    <mergeCell ref="P13:P16"/>
    <mergeCell ref="A17:A20"/>
    <mergeCell ref="B17:B20"/>
    <mergeCell ref="C17:C20"/>
    <mergeCell ref="D17:D20"/>
    <mergeCell ref="E17:E20"/>
    <mergeCell ref="F17:F20"/>
    <mergeCell ref="P17:P20"/>
    <mergeCell ref="A13:B16"/>
    <mergeCell ref="C13:C16"/>
    <mergeCell ref="D13:D16"/>
    <mergeCell ref="E13:E16"/>
    <mergeCell ref="F13:F16"/>
    <mergeCell ref="D55:D58"/>
    <mergeCell ref="E55:E58"/>
    <mergeCell ref="F55:F58"/>
    <mergeCell ref="P55:P58"/>
    <mergeCell ref="F99:F102"/>
    <mergeCell ref="P99:P102"/>
    <mergeCell ref="A103:A106"/>
    <mergeCell ref="B103:B106"/>
    <mergeCell ref="C103:C106"/>
    <mergeCell ref="D103:D106"/>
    <mergeCell ref="E103:E106"/>
    <mergeCell ref="F103:F106"/>
    <mergeCell ref="P103:P106"/>
    <mergeCell ref="A99:A102"/>
    <mergeCell ref="B99:B102"/>
    <mergeCell ref="C99:C102"/>
    <mergeCell ref="D99:D102"/>
    <mergeCell ref="E99:E102"/>
    <mergeCell ref="A59:A62"/>
    <mergeCell ref="B59:B62"/>
    <mergeCell ref="C59:C62"/>
    <mergeCell ref="D59:D62"/>
    <mergeCell ref="E59:E62"/>
    <mergeCell ref="F59:F62"/>
    <mergeCell ref="B25:B28"/>
    <mergeCell ref="C25:C28"/>
    <mergeCell ref="D25:D28"/>
    <mergeCell ref="E25:E28"/>
    <mergeCell ref="F25:F28"/>
    <mergeCell ref="P25:P28"/>
    <mergeCell ref="A21:A24"/>
    <mergeCell ref="B21:B24"/>
    <mergeCell ref="C21:C24"/>
    <mergeCell ref="D21:D24"/>
    <mergeCell ref="E21:E24"/>
    <mergeCell ref="F21:F24"/>
    <mergeCell ref="P21:P24"/>
    <mergeCell ref="A25:A33"/>
    <mergeCell ref="B29:F29"/>
    <mergeCell ref="G29:K29"/>
    <mergeCell ref="L29:P29"/>
    <mergeCell ref="B30:B33"/>
    <mergeCell ref="C30:C33"/>
    <mergeCell ref="D30:D33"/>
    <mergeCell ref="E30:E33"/>
    <mergeCell ref="F30:F33"/>
    <mergeCell ref="P30:P33"/>
    <mergeCell ref="P9:P11"/>
    <mergeCell ref="D10:D11"/>
    <mergeCell ref="E10:E11"/>
    <mergeCell ref="F10:F11"/>
    <mergeCell ref="M1:P1"/>
    <mergeCell ref="M2:P2"/>
    <mergeCell ref="M3:P3"/>
    <mergeCell ref="M4:P4"/>
    <mergeCell ref="A5:P5"/>
    <mergeCell ref="A6:P6"/>
    <mergeCell ref="A7:P7"/>
    <mergeCell ref="G10:K10"/>
    <mergeCell ref="L10:M10"/>
    <mergeCell ref="N10:O10"/>
    <mergeCell ref="A9:A11"/>
    <mergeCell ref="B9:B11"/>
    <mergeCell ref="C9:C11"/>
    <mergeCell ref="D9:O9"/>
    <mergeCell ref="B39:B42"/>
    <mergeCell ref="C39:C42"/>
    <mergeCell ref="D39:D42"/>
    <mergeCell ref="E39:E42"/>
    <mergeCell ref="F39:F42"/>
    <mergeCell ref="P39:P42"/>
    <mergeCell ref="A34:A42"/>
    <mergeCell ref="A87:A90"/>
    <mergeCell ref="B87:B90"/>
    <mergeCell ref="C87:C90"/>
    <mergeCell ref="D87:D90"/>
    <mergeCell ref="E87:E90"/>
    <mergeCell ref="F87:F90"/>
    <mergeCell ref="P87:P90"/>
    <mergeCell ref="A51:A54"/>
    <mergeCell ref="B51:B54"/>
    <mergeCell ref="C51:C54"/>
    <mergeCell ref="D51:D54"/>
    <mergeCell ref="E51:E54"/>
    <mergeCell ref="F51:F54"/>
    <mergeCell ref="P51:P54"/>
    <mergeCell ref="A55:A58"/>
    <mergeCell ref="B55:B58"/>
    <mergeCell ref="C55:C58"/>
    <mergeCell ref="A91:A94"/>
    <mergeCell ref="B91:B94"/>
    <mergeCell ref="C91:C94"/>
    <mergeCell ref="D91:D94"/>
    <mergeCell ref="E91:E94"/>
    <mergeCell ref="F91:F94"/>
    <mergeCell ref="P91:P94"/>
    <mergeCell ref="A95:A98"/>
    <mergeCell ref="B95:B98"/>
    <mergeCell ref="C95:C98"/>
    <mergeCell ref="D95:D98"/>
    <mergeCell ref="E95:E98"/>
    <mergeCell ref="F95:F98"/>
    <mergeCell ref="P95:P98"/>
    <mergeCell ref="A183:A195"/>
    <mergeCell ref="A139:A142"/>
    <mergeCell ref="B139:B142"/>
    <mergeCell ref="C139:C142"/>
    <mergeCell ref="D139:D142"/>
    <mergeCell ref="E139:E142"/>
    <mergeCell ref="F139:F142"/>
    <mergeCell ref="P139:P142"/>
    <mergeCell ref="A143:A146"/>
    <mergeCell ref="B143:B146"/>
    <mergeCell ref="C143:C146"/>
    <mergeCell ref="D143:D146"/>
    <mergeCell ref="E143:E146"/>
    <mergeCell ref="F143:F146"/>
    <mergeCell ref="P143:P146"/>
    <mergeCell ref="A175:A178"/>
    <mergeCell ref="B175:B178"/>
    <mergeCell ref="C175:C178"/>
    <mergeCell ref="D175:D178"/>
    <mergeCell ref="E175:E178"/>
    <mergeCell ref="F175:F178"/>
    <mergeCell ref="P175:P178"/>
    <mergeCell ref="A179:A182"/>
    <mergeCell ref="B179:B182"/>
    <mergeCell ref="C179:C182"/>
    <mergeCell ref="D179:D182"/>
    <mergeCell ref="E179:E182"/>
    <mergeCell ref="F179:F182"/>
    <mergeCell ref="P179:P182"/>
    <mergeCell ref="A196:A204"/>
    <mergeCell ref="B183:B186"/>
    <mergeCell ref="C183:C186"/>
    <mergeCell ref="D183:D186"/>
    <mergeCell ref="E183:E186"/>
    <mergeCell ref="F183:F186"/>
    <mergeCell ref="P183:P186"/>
    <mergeCell ref="B196:B199"/>
    <mergeCell ref="C196:C199"/>
    <mergeCell ref="D196:D199"/>
    <mergeCell ref="E196:E199"/>
    <mergeCell ref="F196:F199"/>
    <mergeCell ref="P196:P199"/>
    <mergeCell ref="B187:F187"/>
    <mergeCell ref="G187:K187"/>
    <mergeCell ref="L187:P187"/>
    <mergeCell ref="B188:B191"/>
    <mergeCell ref="C188:C191"/>
    <mergeCell ref="D188:D191"/>
    <mergeCell ref="E188:E191"/>
    <mergeCell ref="B201:B204"/>
    <mergeCell ref="F188:F191"/>
    <mergeCell ref="P188:P191"/>
    <mergeCell ref="B192:B195"/>
    <mergeCell ref="C201:C204"/>
    <mergeCell ref="D201:D204"/>
    <mergeCell ref="E201:E204"/>
    <mergeCell ref="F201:F204"/>
    <mergeCell ref="P201:P204"/>
    <mergeCell ref="C192:C195"/>
    <mergeCell ref="D192:D195"/>
    <mergeCell ref="E192:E195"/>
    <mergeCell ref="F192:F195"/>
    <mergeCell ref="P192:P195"/>
    <mergeCell ref="B200:F200"/>
    <mergeCell ref="G200:K200"/>
    <mergeCell ref="L200:P200"/>
    <mergeCell ref="A205:A213"/>
    <mergeCell ref="B205:B208"/>
    <mergeCell ref="C205:C208"/>
    <mergeCell ref="D205:D208"/>
    <mergeCell ref="E205:E208"/>
    <mergeCell ref="F205:F208"/>
    <mergeCell ref="P205:P208"/>
    <mergeCell ref="B209:F209"/>
    <mergeCell ref="G209:K209"/>
    <mergeCell ref="L209:P209"/>
    <mergeCell ref="B210:B213"/>
    <mergeCell ref="C210:C213"/>
    <mergeCell ref="D210:D213"/>
    <mergeCell ref="E210:E213"/>
    <mergeCell ref="F210:F213"/>
    <mergeCell ref="P210:P213"/>
    <mergeCell ref="A214:A217"/>
    <mergeCell ref="B214:B217"/>
    <mergeCell ref="C214:C217"/>
    <mergeCell ref="D214:D217"/>
    <mergeCell ref="E214:E217"/>
    <mergeCell ref="F214:F217"/>
    <mergeCell ref="P214:P217"/>
    <mergeCell ref="A218:A221"/>
    <mergeCell ref="B218:B221"/>
    <mergeCell ref="C218:C221"/>
    <mergeCell ref="D218:D221"/>
    <mergeCell ref="E218:E221"/>
    <mergeCell ref="F218:F221"/>
    <mergeCell ref="P218:P221"/>
    <mergeCell ref="A222:A225"/>
    <mergeCell ref="B222:B225"/>
    <mergeCell ref="C222:C225"/>
    <mergeCell ref="D222:D225"/>
    <mergeCell ref="E222:E225"/>
    <mergeCell ref="F222:F225"/>
    <mergeCell ref="P222:P225"/>
    <mergeCell ref="A226:A229"/>
    <mergeCell ref="B226:B229"/>
    <mergeCell ref="C226:C229"/>
    <mergeCell ref="D226:D229"/>
    <mergeCell ref="E226:E229"/>
    <mergeCell ref="F226:F229"/>
    <mergeCell ref="P226:P229"/>
    <mergeCell ref="A135:A138"/>
    <mergeCell ref="B135:B138"/>
    <mergeCell ref="C135:C138"/>
    <mergeCell ref="D135:D138"/>
    <mergeCell ref="E135:E138"/>
    <mergeCell ref="F135:F138"/>
    <mergeCell ref="P135:P138"/>
    <mergeCell ref="A147:A150"/>
    <mergeCell ref="B147:B150"/>
    <mergeCell ref="C147:C150"/>
    <mergeCell ref="D147:D150"/>
    <mergeCell ref="E147:E150"/>
    <mergeCell ref="F147:F150"/>
    <mergeCell ref="P147:P150"/>
    <mergeCell ref="A151:A154"/>
    <mergeCell ref="B151:B154"/>
    <mergeCell ref="C151:C154"/>
    <mergeCell ref="D151:D154"/>
    <mergeCell ref="E151:E154"/>
    <mergeCell ref="F151:F154"/>
    <mergeCell ref="P151:P154"/>
    <mergeCell ref="A155:A158"/>
    <mergeCell ref="B155:B158"/>
    <mergeCell ref="C155:C158"/>
    <mergeCell ref="D155:D158"/>
    <mergeCell ref="E155:E158"/>
    <mergeCell ref="F155:F158"/>
    <mergeCell ref="P155:P158"/>
    <mergeCell ref="A159:A162"/>
    <mergeCell ref="B159:B162"/>
    <mergeCell ref="C159:C162"/>
    <mergeCell ref="D159:D162"/>
    <mergeCell ref="E159:E162"/>
    <mergeCell ref="F159:F162"/>
    <mergeCell ref="P159:P162"/>
    <mergeCell ref="A163:A166"/>
    <mergeCell ref="B163:B166"/>
    <mergeCell ref="C163:C166"/>
    <mergeCell ref="D163:D166"/>
    <mergeCell ref="E163:E166"/>
    <mergeCell ref="F163:F166"/>
    <mergeCell ref="P163:P16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7" manualBreakCount="7">
    <brk id="37" max="16383" man="1"/>
    <brk id="66" max="16383" man="1"/>
    <brk id="94" max="16383" man="1"/>
    <brk id="126" max="16383" man="1"/>
    <brk id="162" max="16383" man="1"/>
    <brk id="200" max="15" man="1"/>
    <brk id="229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211"/>
  <sheetViews>
    <sheetView zoomScaleNormal="100" zoomScaleSheetLayoutView="100" workbookViewId="0">
      <selection activeCell="A6" sqref="A6:P6"/>
    </sheetView>
  </sheetViews>
  <sheetFormatPr defaultRowHeight="12"/>
  <cols>
    <col min="1" max="1" width="8.5703125" style="702" customWidth="1"/>
    <col min="2" max="2" width="36" style="703" customWidth="1"/>
    <col min="3" max="3" width="24.140625" style="703" customWidth="1"/>
    <col min="4" max="4" width="15.7109375" style="703" customWidth="1"/>
    <col min="5" max="5" width="15.140625" style="703" customWidth="1"/>
    <col min="6" max="6" width="24.5703125" style="703" customWidth="1"/>
    <col min="7" max="7" width="8.5703125" style="705" customWidth="1"/>
    <col min="8" max="8" width="13.7109375" style="705" customWidth="1"/>
    <col min="9" max="9" width="11" style="705" customWidth="1"/>
    <col min="10" max="10" width="11.28515625" style="705" customWidth="1"/>
    <col min="11" max="11" width="13.85546875" style="705" customWidth="1"/>
    <col min="12" max="12" width="10.28515625" style="705" customWidth="1"/>
    <col min="13" max="14" width="10" style="705" customWidth="1"/>
    <col min="15" max="15" width="11.28515625" style="705" customWidth="1"/>
    <col min="16" max="16" width="21.28515625" style="703" customWidth="1"/>
    <col min="17" max="255" width="9.140625" style="703"/>
    <col min="256" max="256" width="9.28515625" style="703" customWidth="1"/>
    <col min="257" max="257" width="24" style="703" customWidth="1"/>
    <col min="258" max="258" width="22.7109375" style="703" customWidth="1"/>
    <col min="259" max="259" width="10.5703125" style="703" customWidth="1"/>
    <col min="260" max="260" width="10.85546875" style="703" customWidth="1"/>
    <col min="261" max="261" width="24.5703125" style="703" customWidth="1"/>
    <col min="262" max="262" width="6.85546875" style="703" customWidth="1"/>
    <col min="263" max="263" width="15" style="703" customWidth="1"/>
    <col min="264" max="264" width="13.5703125" style="703" customWidth="1"/>
    <col min="265" max="265" width="12.7109375" style="703" customWidth="1"/>
    <col min="266" max="266" width="14" style="703" customWidth="1"/>
    <col min="267" max="267" width="10.28515625" style="703" customWidth="1"/>
    <col min="268" max="268" width="10" style="703" customWidth="1"/>
    <col min="269" max="269" width="10.42578125" style="703" customWidth="1"/>
    <col min="270" max="270" width="11.28515625" style="703" customWidth="1"/>
    <col min="271" max="271" width="17.5703125" style="703" customWidth="1"/>
    <col min="272" max="272" width="19.85546875" style="703" customWidth="1"/>
    <col min="273" max="511" width="9.140625" style="703"/>
    <col min="512" max="512" width="9.28515625" style="703" customWidth="1"/>
    <col min="513" max="513" width="24" style="703" customWidth="1"/>
    <col min="514" max="514" width="22.7109375" style="703" customWidth="1"/>
    <col min="515" max="515" width="10.5703125" style="703" customWidth="1"/>
    <col min="516" max="516" width="10.85546875" style="703" customWidth="1"/>
    <col min="517" max="517" width="24.5703125" style="703" customWidth="1"/>
    <col min="518" max="518" width="6.85546875" style="703" customWidth="1"/>
    <col min="519" max="519" width="15" style="703" customWidth="1"/>
    <col min="520" max="520" width="13.5703125" style="703" customWidth="1"/>
    <col min="521" max="521" width="12.7109375" style="703" customWidth="1"/>
    <col min="522" max="522" width="14" style="703" customWidth="1"/>
    <col min="523" max="523" width="10.28515625" style="703" customWidth="1"/>
    <col min="524" max="524" width="10" style="703" customWidth="1"/>
    <col min="525" max="525" width="10.42578125" style="703" customWidth="1"/>
    <col min="526" max="526" width="11.28515625" style="703" customWidth="1"/>
    <col min="527" max="527" width="17.5703125" style="703" customWidth="1"/>
    <col min="528" max="528" width="19.85546875" style="703" customWidth="1"/>
    <col min="529" max="767" width="9.140625" style="703"/>
    <col min="768" max="768" width="9.28515625" style="703" customWidth="1"/>
    <col min="769" max="769" width="24" style="703" customWidth="1"/>
    <col min="770" max="770" width="22.7109375" style="703" customWidth="1"/>
    <col min="771" max="771" width="10.5703125" style="703" customWidth="1"/>
    <col min="772" max="772" width="10.85546875" style="703" customWidth="1"/>
    <col min="773" max="773" width="24.5703125" style="703" customWidth="1"/>
    <col min="774" max="774" width="6.85546875" style="703" customWidth="1"/>
    <col min="775" max="775" width="15" style="703" customWidth="1"/>
    <col min="776" max="776" width="13.5703125" style="703" customWidth="1"/>
    <col min="777" max="777" width="12.7109375" style="703" customWidth="1"/>
    <col min="778" max="778" width="14" style="703" customWidth="1"/>
    <col min="779" max="779" width="10.28515625" style="703" customWidth="1"/>
    <col min="780" max="780" width="10" style="703" customWidth="1"/>
    <col min="781" max="781" width="10.42578125" style="703" customWidth="1"/>
    <col min="782" max="782" width="11.28515625" style="703" customWidth="1"/>
    <col min="783" max="783" width="17.5703125" style="703" customWidth="1"/>
    <col min="784" max="784" width="19.85546875" style="703" customWidth="1"/>
    <col min="785" max="1023" width="9.140625" style="703"/>
    <col min="1024" max="1024" width="9.28515625" style="703" customWidth="1"/>
    <col min="1025" max="1025" width="24" style="703" customWidth="1"/>
    <col min="1026" max="1026" width="22.7109375" style="703" customWidth="1"/>
    <col min="1027" max="1027" width="10.5703125" style="703" customWidth="1"/>
    <col min="1028" max="1028" width="10.85546875" style="703" customWidth="1"/>
    <col min="1029" max="1029" width="24.5703125" style="703" customWidth="1"/>
    <col min="1030" max="1030" width="6.85546875" style="703" customWidth="1"/>
    <col min="1031" max="1031" width="15" style="703" customWidth="1"/>
    <col min="1032" max="1032" width="13.5703125" style="703" customWidth="1"/>
    <col min="1033" max="1033" width="12.7109375" style="703" customWidth="1"/>
    <col min="1034" max="1034" width="14" style="703" customWidth="1"/>
    <col min="1035" max="1035" width="10.28515625" style="703" customWidth="1"/>
    <col min="1036" max="1036" width="10" style="703" customWidth="1"/>
    <col min="1037" max="1037" width="10.42578125" style="703" customWidth="1"/>
    <col min="1038" max="1038" width="11.28515625" style="703" customWidth="1"/>
    <col min="1039" max="1039" width="17.5703125" style="703" customWidth="1"/>
    <col min="1040" max="1040" width="19.85546875" style="703" customWidth="1"/>
    <col min="1041" max="1279" width="9.140625" style="703"/>
    <col min="1280" max="1280" width="9.28515625" style="703" customWidth="1"/>
    <col min="1281" max="1281" width="24" style="703" customWidth="1"/>
    <col min="1282" max="1282" width="22.7109375" style="703" customWidth="1"/>
    <col min="1283" max="1283" width="10.5703125" style="703" customWidth="1"/>
    <col min="1284" max="1284" width="10.85546875" style="703" customWidth="1"/>
    <col min="1285" max="1285" width="24.5703125" style="703" customWidth="1"/>
    <col min="1286" max="1286" width="6.85546875" style="703" customWidth="1"/>
    <col min="1287" max="1287" width="15" style="703" customWidth="1"/>
    <col min="1288" max="1288" width="13.5703125" style="703" customWidth="1"/>
    <col min="1289" max="1289" width="12.7109375" style="703" customWidth="1"/>
    <col min="1290" max="1290" width="14" style="703" customWidth="1"/>
    <col min="1291" max="1291" width="10.28515625" style="703" customWidth="1"/>
    <col min="1292" max="1292" width="10" style="703" customWidth="1"/>
    <col min="1293" max="1293" width="10.42578125" style="703" customWidth="1"/>
    <col min="1294" max="1294" width="11.28515625" style="703" customWidth="1"/>
    <col min="1295" max="1295" width="17.5703125" style="703" customWidth="1"/>
    <col min="1296" max="1296" width="19.85546875" style="703" customWidth="1"/>
    <col min="1297" max="1535" width="9.140625" style="703"/>
    <col min="1536" max="1536" width="9.28515625" style="703" customWidth="1"/>
    <col min="1537" max="1537" width="24" style="703" customWidth="1"/>
    <col min="1538" max="1538" width="22.7109375" style="703" customWidth="1"/>
    <col min="1539" max="1539" width="10.5703125" style="703" customWidth="1"/>
    <col min="1540" max="1540" width="10.85546875" style="703" customWidth="1"/>
    <col min="1541" max="1541" width="24.5703125" style="703" customWidth="1"/>
    <col min="1542" max="1542" width="6.85546875" style="703" customWidth="1"/>
    <col min="1543" max="1543" width="15" style="703" customWidth="1"/>
    <col min="1544" max="1544" width="13.5703125" style="703" customWidth="1"/>
    <col min="1545" max="1545" width="12.7109375" style="703" customWidth="1"/>
    <col min="1546" max="1546" width="14" style="703" customWidth="1"/>
    <col min="1547" max="1547" width="10.28515625" style="703" customWidth="1"/>
    <col min="1548" max="1548" width="10" style="703" customWidth="1"/>
    <col min="1549" max="1549" width="10.42578125" style="703" customWidth="1"/>
    <col min="1550" max="1550" width="11.28515625" style="703" customWidth="1"/>
    <col min="1551" max="1551" width="17.5703125" style="703" customWidth="1"/>
    <col min="1552" max="1552" width="19.85546875" style="703" customWidth="1"/>
    <col min="1553" max="1791" width="9.140625" style="703"/>
    <col min="1792" max="1792" width="9.28515625" style="703" customWidth="1"/>
    <col min="1793" max="1793" width="24" style="703" customWidth="1"/>
    <col min="1794" max="1794" width="22.7109375" style="703" customWidth="1"/>
    <col min="1795" max="1795" width="10.5703125" style="703" customWidth="1"/>
    <col min="1796" max="1796" width="10.85546875" style="703" customWidth="1"/>
    <col min="1797" max="1797" width="24.5703125" style="703" customWidth="1"/>
    <col min="1798" max="1798" width="6.85546875" style="703" customWidth="1"/>
    <col min="1799" max="1799" width="15" style="703" customWidth="1"/>
    <col min="1800" max="1800" width="13.5703125" style="703" customWidth="1"/>
    <col min="1801" max="1801" width="12.7109375" style="703" customWidth="1"/>
    <col min="1802" max="1802" width="14" style="703" customWidth="1"/>
    <col min="1803" max="1803" width="10.28515625" style="703" customWidth="1"/>
    <col min="1804" max="1804" width="10" style="703" customWidth="1"/>
    <col min="1805" max="1805" width="10.42578125" style="703" customWidth="1"/>
    <col min="1806" max="1806" width="11.28515625" style="703" customWidth="1"/>
    <col min="1807" max="1807" width="17.5703125" style="703" customWidth="1"/>
    <col min="1808" max="1808" width="19.85546875" style="703" customWidth="1"/>
    <col min="1809" max="2047" width="9.140625" style="703"/>
    <col min="2048" max="2048" width="9.28515625" style="703" customWidth="1"/>
    <col min="2049" max="2049" width="24" style="703" customWidth="1"/>
    <col min="2050" max="2050" width="22.7109375" style="703" customWidth="1"/>
    <col min="2051" max="2051" width="10.5703125" style="703" customWidth="1"/>
    <col min="2052" max="2052" width="10.85546875" style="703" customWidth="1"/>
    <col min="2053" max="2053" width="24.5703125" style="703" customWidth="1"/>
    <col min="2054" max="2054" width="6.85546875" style="703" customWidth="1"/>
    <col min="2055" max="2055" width="15" style="703" customWidth="1"/>
    <col min="2056" max="2056" width="13.5703125" style="703" customWidth="1"/>
    <col min="2057" max="2057" width="12.7109375" style="703" customWidth="1"/>
    <col min="2058" max="2058" width="14" style="703" customWidth="1"/>
    <col min="2059" max="2059" width="10.28515625" style="703" customWidth="1"/>
    <col min="2060" max="2060" width="10" style="703" customWidth="1"/>
    <col min="2061" max="2061" width="10.42578125" style="703" customWidth="1"/>
    <col min="2062" max="2062" width="11.28515625" style="703" customWidth="1"/>
    <col min="2063" max="2063" width="17.5703125" style="703" customWidth="1"/>
    <col min="2064" max="2064" width="19.85546875" style="703" customWidth="1"/>
    <col min="2065" max="2303" width="9.140625" style="703"/>
    <col min="2304" max="2304" width="9.28515625" style="703" customWidth="1"/>
    <col min="2305" max="2305" width="24" style="703" customWidth="1"/>
    <col min="2306" max="2306" width="22.7109375" style="703" customWidth="1"/>
    <col min="2307" max="2307" width="10.5703125" style="703" customWidth="1"/>
    <col min="2308" max="2308" width="10.85546875" style="703" customWidth="1"/>
    <col min="2309" max="2309" width="24.5703125" style="703" customWidth="1"/>
    <col min="2310" max="2310" width="6.85546875" style="703" customWidth="1"/>
    <col min="2311" max="2311" width="15" style="703" customWidth="1"/>
    <col min="2312" max="2312" width="13.5703125" style="703" customWidth="1"/>
    <col min="2313" max="2313" width="12.7109375" style="703" customWidth="1"/>
    <col min="2314" max="2314" width="14" style="703" customWidth="1"/>
    <col min="2315" max="2315" width="10.28515625" style="703" customWidth="1"/>
    <col min="2316" max="2316" width="10" style="703" customWidth="1"/>
    <col min="2317" max="2317" width="10.42578125" style="703" customWidth="1"/>
    <col min="2318" max="2318" width="11.28515625" style="703" customWidth="1"/>
    <col min="2319" max="2319" width="17.5703125" style="703" customWidth="1"/>
    <col min="2320" max="2320" width="19.85546875" style="703" customWidth="1"/>
    <col min="2321" max="2559" width="9.140625" style="703"/>
    <col min="2560" max="2560" width="9.28515625" style="703" customWidth="1"/>
    <col min="2561" max="2561" width="24" style="703" customWidth="1"/>
    <col min="2562" max="2562" width="22.7109375" style="703" customWidth="1"/>
    <col min="2563" max="2563" width="10.5703125" style="703" customWidth="1"/>
    <col min="2564" max="2564" width="10.85546875" style="703" customWidth="1"/>
    <col min="2565" max="2565" width="24.5703125" style="703" customWidth="1"/>
    <col min="2566" max="2566" width="6.85546875" style="703" customWidth="1"/>
    <col min="2567" max="2567" width="15" style="703" customWidth="1"/>
    <col min="2568" max="2568" width="13.5703125" style="703" customWidth="1"/>
    <col min="2569" max="2569" width="12.7109375" style="703" customWidth="1"/>
    <col min="2570" max="2570" width="14" style="703" customWidth="1"/>
    <col min="2571" max="2571" width="10.28515625" style="703" customWidth="1"/>
    <col min="2572" max="2572" width="10" style="703" customWidth="1"/>
    <col min="2573" max="2573" width="10.42578125" style="703" customWidth="1"/>
    <col min="2574" max="2574" width="11.28515625" style="703" customWidth="1"/>
    <col min="2575" max="2575" width="17.5703125" style="703" customWidth="1"/>
    <col min="2576" max="2576" width="19.85546875" style="703" customWidth="1"/>
    <col min="2577" max="2815" width="9.140625" style="703"/>
    <col min="2816" max="2816" width="9.28515625" style="703" customWidth="1"/>
    <col min="2817" max="2817" width="24" style="703" customWidth="1"/>
    <col min="2818" max="2818" width="22.7109375" style="703" customWidth="1"/>
    <col min="2819" max="2819" width="10.5703125" style="703" customWidth="1"/>
    <col min="2820" max="2820" width="10.85546875" style="703" customWidth="1"/>
    <col min="2821" max="2821" width="24.5703125" style="703" customWidth="1"/>
    <col min="2822" max="2822" width="6.85546875" style="703" customWidth="1"/>
    <col min="2823" max="2823" width="15" style="703" customWidth="1"/>
    <col min="2824" max="2824" width="13.5703125" style="703" customWidth="1"/>
    <col min="2825" max="2825" width="12.7109375" style="703" customWidth="1"/>
    <col min="2826" max="2826" width="14" style="703" customWidth="1"/>
    <col min="2827" max="2827" width="10.28515625" style="703" customWidth="1"/>
    <col min="2828" max="2828" width="10" style="703" customWidth="1"/>
    <col min="2829" max="2829" width="10.42578125" style="703" customWidth="1"/>
    <col min="2830" max="2830" width="11.28515625" style="703" customWidth="1"/>
    <col min="2831" max="2831" width="17.5703125" style="703" customWidth="1"/>
    <col min="2832" max="2832" width="19.85546875" style="703" customWidth="1"/>
    <col min="2833" max="3071" width="9.140625" style="703"/>
    <col min="3072" max="3072" width="9.28515625" style="703" customWidth="1"/>
    <col min="3073" max="3073" width="24" style="703" customWidth="1"/>
    <col min="3074" max="3074" width="22.7109375" style="703" customWidth="1"/>
    <col min="3075" max="3075" width="10.5703125" style="703" customWidth="1"/>
    <col min="3076" max="3076" width="10.85546875" style="703" customWidth="1"/>
    <col min="3077" max="3077" width="24.5703125" style="703" customWidth="1"/>
    <col min="3078" max="3078" width="6.85546875" style="703" customWidth="1"/>
    <col min="3079" max="3079" width="15" style="703" customWidth="1"/>
    <col min="3080" max="3080" width="13.5703125" style="703" customWidth="1"/>
    <col min="3081" max="3081" width="12.7109375" style="703" customWidth="1"/>
    <col min="3082" max="3082" width="14" style="703" customWidth="1"/>
    <col min="3083" max="3083" width="10.28515625" style="703" customWidth="1"/>
    <col min="3084" max="3084" width="10" style="703" customWidth="1"/>
    <col min="3085" max="3085" width="10.42578125" style="703" customWidth="1"/>
    <col min="3086" max="3086" width="11.28515625" style="703" customWidth="1"/>
    <col min="3087" max="3087" width="17.5703125" style="703" customWidth="1"/>
    <col min="3088" max="3088" width="19.85546875" style="703" customWidth="1"/>
    <col min="3089" max="3327" width="9.140625" style="703"/>
    <col min="3328" max="3328" width="9.28515625" style="703" customWidth="1"/>
    <col min="3329" max="3329" width="24" style="703" customWidth="1"/>
    <col min="3330" max="3330" width="22.7109375" style="703" customWidth="1"/>
    <col min="3331" max="3331" width="10.5703125" style="703" customWidth="1"/>
    <col min="3332" max="3332" width="10.85546875" style="703" customWidth="1"/>
    <col min="3333" max="3333" width="24.5703125" style="703" customWidth="1"/>
    <col min="3334" max="3334" width="6.85546875" style="703" customWidth="1"/>
    <col min="3335" max="3335" width="15" style="703" customWidth="1"/>
    <col min="3336" max="3336" width="13.5703125" style="703" customWidth="1"/>
    <col min="3337" max="3337" width="12.7109375" style="703" customWidth="1"/>
    <col min="3338" max="3338" width="14" style="703" customWidth="1"/>
    <col min="3339" max="3339" width="10.28515625" style="703" customWidth="1"/>
    <col min="3340" max="3340" width="10" style="703" customWidth="1"/>
    <col min="3341" max="3341" width="10.42578125" style="703" customWidth="1"/>
    <col min="3342" max="3342" width="11.28515625" style="703" customWidth="1"/>
    <col min="3343" max="3343" width="17.5703125" style="703" customWidth="1"/>
    <col min="3344" max="3344" width="19.85546875" style="703" customWidth="1"/>
    <col min="3345" max="3583" width="9.140625" style="703"/>
    <col min="3584" max="3584" width="9.28515625" style="703" customWidth="1"/>
    <col min="3585" max="3585" width="24" style="703" customWidth="1"/>
    <col min="3586" max="3586" width="22.7109375" style="703" customWidth="1"/>
    <col min="3587" max="3587" width="10.5703125" style="703" customWidth="1"/>
    <col min="3588" max="3588" width="10.85546875" style="703" customWidth="1"/>
    <col min="3589" max="3589" width="24.5703125" style="703" customWidth="1"/>
    <col min="3590" max="3590" width="6.85546875" style="703" customWidth="1"/>
    <col min="3591" max="3591" width="15" style="703" customWidth="1"/>
    <col min="3592" max="3592" width="13.5703125" style="703" customWidth="1"/>
    <col min="3593" max="3593" width="12.7109375" style="703" customWidth="1"/>
    <col min="3594" max="3594" width="14" style="703" customWidth="1"/>
    <col min="3595" max="3595" width="10.28515625" style="703" customWidth="1"/>
    <col min="3596" max="3596" width="10" style="703" customWidth="1"/>
    <col min="3597" max="3597" width="10.42578125" style="703" customWidth="1"/>
    <col min="3598" max="3598" width="11.28515625" style="703" customWidth="1"/>
    <col min="3599" max="3599" width="17.5703125" style="703" customWidth="1"/>
    <col min="3600" max="3600" width="19.85546875" style="703" customWidth="1"/>
    <col min="3601" max="3839" width="9.140625" style="703"/>
    <col min="3840" max="3840" width="9.28515625" style="703" customWidth="1"/>
    <col min="3841" max="3841" width="24" style="703" customWidth="1"/>
    <col min="3842" max="3842" width="22.7109375" style="703" customWidth="1"/>
    <col min="3843" max="3843" width="10.5703125" style="703" customWidth="1"/>
    <col min="3844" max="3844" width="10.85546875" style="703" customWidth="1"/>
    <col min="3845" max="3845" width="24.5703125" style="703" customWidth="1"/>
    <col min="3846" max="3846" width="6.85546875" style="703" customWidth="1"/>
    <col min="3847" max="3847" width="15" style="703" customWidth="1"/>
    <col min="3848" max="3848" width="13.5703125" style="703" customWidth="1"/>
    <col min="3849" max="3849" width="12.7109375" style="703" customWidth="1"/>
    <col min="3850" max="3850" width="14" style="703" customWidth="1"/>
    <col min="3851" max="3851" width="10.28515625" style="703" customWidth="1"/>
    <col min="3852" max="3852" width="10" style="703" customWidth="1"/>
    <col min="3853" max="3853" width="10.42578125" style="703" customWidth="1"/>
    <col min="3854" max="3854" width="11.28515625" style="703" customWidth="1"/>
    <col min="3855" max="3855" width="17.5703125" style="703" customWidth="1"/>
    <col min="3856" max="3856" width="19.85546875" style="703" customWidth="1"/>
    <col min="3857" max="4095" width="9.140625" style="703"/>
    <col min="4096" max="4096" width="9.28515625" style="703" customWidth="1"/>
    <col min="4097" max="4097" width="24" style="703" customWidth="1"/>
    <col min="4098" max="4098" width="22.7109375" style="703" customWidth="1"/>
    <col min="4099" max="4099" width="10.5703125" style="703" customWidth="1"/>
    <col min="4100" max="4100" width="10.85546875" style="703" customWidth="1"/>
    <col min="4101" max="4101" width="24.5703125" style="703" customWidth="1"/>
    <col min="4102" max="4102" width="6.85546875" style="703" customWidth="1"/>
    <col min="4103" max="4103" width="15" style="703" customWidth="1"/>
    <col min="4104" max="4104" width="13.5703125" style="703" customWidth="1"/>
    <col min="4105" max="4105" width="12.7109375" style="703" customWidth="1"/>
    <col min="4106" max="4106" width="14" style="703" customWidth="1"/>
    <col min="4107" max="4107" width="10.28515625" style="703" customWidth="1"/>
    <col min="4108" max="4108" width="10" style="703" customWidth="1"/>
    <col min="4109" max="4109" width="10.42578125" style="703" customWidth="1"/>
    <col min="4110" max="4110" width="11.28515625" style="703" customWidth="1"/>
    <col min="4111" max="4111" width="17.5703125" style="703" customWidth="1"/>
    <col min="4112" max="4112" width="19.85546875" style="703" customWidth="1"/>
    <col min="4113" max="4351" width="9.140625" style="703"/>
    <col min="4352" max="4352" width="9.28515625" style="703" customWidth="1"/>
    <col min="4353" max="4353" width="24" style="703" customWidth="1"/>
    <col min="4354" max="4354" width="22.7109375" style="703" customWidth="1"/>
    <col min="4355" max="4355" width="10.5703125" style="703" customWidth="1"/>
    <col min="4356" max="4356" width="10.85546875" style="703" customWidth="1"/>
    <col min="4357" max="4357" width="24.5703125" style="703" customWidth="1"/>
    <col min="4358" max="4358" width="6.85546875" style="703" customWidth="1"/>
    <col min="4359" max="4359" width="15" style="703" customWidth="1"/>
    <col min="4360" max="4360" width="13.5703125" style="703" customWidth="1"/>
    <col min="4361" max="4361" width="12.7109375" style="703" customWidth="1"/>
    <col min="4362" max="4362" width="14" style="703" customWidth="1"/>
    <col min="4363" max="4363" width="10.28515625" style="703" customWidth="1"/>
    <col min="4364" max="4364" width="10" style="703" customWidth="1"/>
    <col min="4365" max="4365" width="10.42578125" style="703" customWidth="1"/>
    <col min="4366" max="4366" width="11.28515625" style="703" customWidth="1"/>
    <col min="4367" max="4367" width="17.5703125" style="703" customWidth="1"/>
    <col min="4368" max="4368" width="19.85546875" style="703" customWidth="1"/>
    <col min="4369" max="4607" width="9.140625" style="703"/>
    <col min="4608" max="4608" width="9.28515625" style="703" customWidth="1"/>
    <col min="4609" max="4609" width="24" style="703" customWidth="1"/>
    <col min="4610" max="4610" width="22.7109375" style="703" customWidth="1"/>
    <col min="4611" max="4611" width="10.5703125" style="703" customWidth="1"/>
    <col min="4612" max="4612" width="10.85546875" style="703" customWidth="1"/>
    <col min="4613" max="4613" width="24.5703125" style="703" customWidth="1"/>
    <col min="4614" max="4614" width="6.85546875" style="703" customWidth="1"/>
    <col min="4615" max="4615" width="15" style="703" customWidth="1"/>
    <col min="4616" max="4616" width="13.5703125" style="703" customWidth="1"/>
    <col min="4617" max="4617" width="12.7109375" style="703" customWidth="1"/>
    <col min="4618" max="4618" width="14" style="703" customWidth="1"/>
    <col min="4619" max="4619" width="10.28515625" style="703" customWidth="1"/>
    <col min="4620" max="4620" width="10" style="703" customWidth="1"/>
    <col min="4621" max="4621" width="10.42578125" style="703" customWidth="1"/>
    <col min="4622" max="4622" width="11.28515625" style="703" customWidth="1"/>
    <col min="4623" max="4623" width="17.5703125" style="703" customWidth="1"/>
    <col min="4624" max="4624" width="19.85546875" style="703" customWidth="1"/>
    <col min="4625" max="4863" width="9.140625" style="703"/>
    <col min="4864" max="4864" width="9.28515625" style="703" customWidth="1"/>
    <col min="4865" max="4865" width="24" style="703" customWidth="1"/>
    <col min="4866" max="4866" width="22.7109375" style="703" customWidth="1"/>
    <col min="4867" max="4867" width="10.5703125" style="703" customWidth="1"/>
    <col min="4868" max="4868" width="10.85546875" style="703" customWidth="1"/>
    <col min="4869" max="4869" width="24.5703125" style="703" customWidth="1"/>
    <col min="4870" max="4870" width="6.85546875" style="703" customWidth="1"/>
    <col min="4871" max="4871" width="15" style="703" customWidth="1"/>
    <col min="4872" max="4872" width="13.5703125" style="703" customWidth="1"/>
    <col min="4873" max="4873" width="12.7109375" style="703" customWidth="1"/>
    <col min="4874" max="4874" width="14" style="703" customWidth="1"/>
    <col min="4875" max="4875" width="10.28515625" style="703" customWidth="1"/>
    <col min="4876" max="4876" width="10" style="703" customWidth="1"/>
    <col min="4877" max="4877" width="10.42578125" style="703" customWidth="1"/>
    <col min="4878" max="4878" width="11.28515625" style="703" customWidth="1"/>
    <col min="4879" max="4879" width="17.5703125" style="703" customWidth="1"/>
    <col min="4880" max="4880" width="19.85546875" style="703" customWidth="1"/>
    <col min="4881" max="5119" width="9.140625" style="703"/>
    <col min="5120" max="5120" width="9.28515625" style="703" customWidth="1"/>
    <col min="5121" max="5121" width="24" style="703" customWidth="1"/>
    <col min="5122" max="5122" width="22.7109375" style="703" customWidth="1"/>
    <col min="5123" max="5123" width="10.5703125" style="703" customWidth="1"/>
    <col min="5124" max="5124" width="10.85546875" style="703" customWidth="1"/>
    <col min="5125" max="5125" width="24.5703125" style="703" customWidth="1"/>
    <col min="5126" max="5126" width="6.85546875" style="703" customWidth="1"/>
    <col min="5127" max="5127" width="15" style="703" customWidth="1"/>
    <col min="5128" max="5128" width="13.5703125" style="703" customWidth="1"/>
    <col min="5129" max="5129" width="12.7109375" style="703" customWidth="1"/>
    <col min="5130" max="5130" width="14" style="703" customWidth="1"/>
    <col min="5131" max="5131" width="10.28515625" style="703" customWidth="1"/>
    <col min="5132" max="5132" width="10" style="703" customWidth="1"/>
    <col min="5133" max="5133" width="10.42578125" style="703" customWidth="1"/>
    <col min="5134" max="5134" width="11.28515625" style="703" customWidth="1"/>
    <col min="5135" max="5135" width="17.5703125" style="703" customWidth="1"/>
    <col min="5136" max="5136" width="19.85546875" style="703" customWidth="1"/>
    <col min="5137" max="5375" width="9.140625" style="703"/>
    <col min="5376" max="5376" width="9.28515625" style="703" customWidth="1"/>
    <col min="5377" max="5377" width="24" style="703" customWidth="1"/>
    <col min="5378" max="5378" width="22.7109375" style="703" customWidth="1"/>
    <col min="5379" max="5379" width="10.5703125" style="703" customWidth="1"/>
    <col min="5380" max="5380" width="10.85546875" style="703" customWidth="1"/>
    <col min="5381" max="5381" width="24.5703125" style="703" customWidth="1"/>
    <col min="5382" max="5382" width="6.85546875" style="703" customWidth="1"/>
    <col min="5383" max="5383" width="15" style="703" customWidth="1"/>
    <col min="5384" max="5384" width="13.5703125" style="703" customWidth="1"/>
    <col min="5385" max="5385" width="12.7109375" style="703" customWidth="1"/>
    <col min="5386" max="5386" width="14" style="703" customWidth="1"/>
    <col min="5387" max="5387" width="10.28515625" style="703" customWidth="1"/>
    <col min="5388" max="5388" width="10" style="703" customWidth="1"/>
    <col min="5389" max="5389" width="10.42578125" style="703" customWidth="1"/>
    <col min="5390" max="5390" width="11.28515625" style="703" customWidth="1"/>
    <col min="5391" max="5391" width="17.5703125" style="703" customWidth="1"/>
    <col min="5392" max="5392" width="19.85546875" style="703" customWidth="1"/>
    <col min="5393" max="5631" width="9.140625" style="703"/>
    <col min="5632" max="5632" width="9.28515625" style="703" customWidth="1"/>
    <col min="5633" max="5633" width="24" style="703" customWidth="1"/>
    <col min="5634" max="5634" width="22.7109375" style="703" customWidth="1"/>
    <col min="5635" max="5635" width="10.5703125" style="703" customWidth="1"/>
    <col min="5636" max="5636" width="10.85546875" style="703" customWidth="1"/>
    <col min="5637" max="5637" width="24.5703125" style="703" customWidth="1"/>
    <col min="5638" max="5638" width="6.85546875" style="703" customWidth="1"/>
    <col min="5639" max="5639" width="15" style="703" customWidth="1"/>
    <col min="5640" max="5640" width="13.5703125" style="703" customWidth="1"/>
    <col min="5641" max="5641" width="12.7109375" style="703" customWidth="1"/>
    <col min="5642" max="5642" width="14" style="703" customWidth="1"/>
    <col min="5643" max="5643" width="10.28515625" style="703" customWidth="1"/>
    <col min="5644" max="5644" width="10" style="703" customWidth="1"/>
    <col min="5645" max="5645" width="10.42578125" style="703" customWidth="1"/>
    <col min="5646" max="5646" width="11.28515625" style="703" customWidth="1"/>
    <col min="5647" max="5647" width="17.5703125" style="703" customWidth="1"/>
    <col min="5648" max="5648" width="19.85546875" style="703" customWidth="1"/>
    <col min="5649" max="5887" width="9.140625" style="703"/>
    <col min="5888" max="5888" width="9.28515625" style="703" customWidth="1"/>
    <col min="5889" max="5889" width="24" style="703" customWidth="1"/>
    <col min="5890" max="5890" width="22.7109375" style="703" customWidth="1"/>
    <col min="5891" max="5891" width="10.5703125" style="703" customWidth="1"/>
    <col min="5892" max="5892" width="10.85546875" style="703" customWidth="1"/>
    <col min="5893" max="5893" width="24.5703125" style="703" customWidth="1"/>
    <col min="5894" max="5894" width="6.85546875" style="703" customWidth="1"/>
    <col min="5895" max="5895" width="15" style="703" customWidth="1"/>
    <col min="5896" max="5896" width="13.5703125" style="703" customWidth="1"/>
    <col min="5897" max="5897" width="12.7109375" style="703" customWidth="1"/>
    <col min="5898" max="5898" width="14" style="703" customWidth="1"/>
    <col min="5899" max="5899" width="10.28515625" style="703" customWidth="1"/>
    <col min="5900" max="5900" width="10" style="703" customWidth="1"/>
    <col min="5901" max="5901" width="10.42578125" style="703" customWidth="1"/>
    <col min="5902" max="5902" width="11.28515625" style="703" customWidth="1"/>
    <col min="5903" max="5903" width="17.5703125" style="703" customWidth="1"/>
    <col min="5904" max="5904" width="19.85546875" style="703" customWidth="1"/>
    <col min="5905" max="6143" width="9.140625" style="703"/>
    <col min="6144" max="6144" width="9.28515625" style="703" customWidth="1"/>
    <col min="6145" max="6145" width="24" style="703" customWidth="1"/>
    <col min="6146" max="6146" width="22.7109375" style="703" customWidth="1"/>
    <col min="6147" max="6147" width="10.5703125" style="703" customWidth="1"/>
    <col min="6148" max="6148" width="10.85546875" style="703" customWidth="1"/>
    <col min="6149" max="6149" width="24.5703125" style="703" customWidth="1"/>
    <col min="6150" max="6150" width="6.85546875" style="703" customWidth="1"/>
    <col min="6151" max="6151" width="15" style="703" customWidth="1"/>
    <col min="6152" max="6152" width="13.5703125" style="703" customWidth="1"/>
    <col min="6153" max="6153" width="12.7109375" style="703" customWidth="1"/>
    <col min="6154" max="6154" width="14" style="703" customWidth="1"/>
    <col min="6155" max="6155" width="10.28515625" style="703" customWidth="1"/>
    <col min="6156" max="6156" width="10" style="703" customWidth="1"/>
    <col min="6157" max="6157" width="10.42578125" style="703" customWidth="1"/>
    <col min="6158" max="6158" width="11.28515625" style="703" customWidth="1"/>
    <col min="6159" max="6159" width="17.5703125" style="703" customWidth="1"/>
    <col min="6160" max="6160" width="19.85546875" style="703" customWidth="1"/>
    <col min="6161" max="6399" width="9.140625" style="703"/>
    <col min="6400" max="6400" width="9.28515625" style="703" customWidth="1"/>
    <col min="6401" max="6401" width="24" style="703" customWidth="1"/>
    <col min="6402" max="6402" width="22.7109375" style="703" customWidth="1"/>
    <col min="6403" max="6403" width="10.5703125" style="703" customWidth="1"/>
    <col min="6404" max="6404" width="10.85546875" style="703" customWidth="1"/>
    <col min="6405" max="6405" width="24.5703125" style="703" customWidth="1"/>
    <col min="6406" max="6406" width="6.85546875" style="703" customWidth="1"/>
    <col min="6407" max="6407" width="15" style="703" customWidth="1"/>
    <col min="6408" max="6408" width="13.5703125" style="703" customWidth="1"/>
    <col min="6409" max="6409" width="12.7109375" style="703" customWidth="1"/>
    <col min="6410" max="6410" width="14" style="703" customWidth="1"/>
    <col min="6411" max="6411" width="10.28515625" style="703" customWidth="1"/>
    <col min="6412" max="6412" width="10" style="703" customWidth="1"/>
    <col min="6413" max="6413" width="10.42578125" style="703" customWidth="1"/>
    <col min="6414" max="6414" width="11.28515625" style="703" customWidth="1"/>
    <col min="6415" max="6415" width="17.5703125" style="703" customWidth="1"/>
    <col min="6416" max="6416" width="19.85546875" style="703" customWidth="1"/>
    <col min="6417" max="6655" width="9.140625" style="703"/>
    <col min="6656" max="6656" width="9.28515625" style="703" customWidth="1"/>
    <col min="6657" max="6657" width="24" style="703" customWidth="1"/>
    <col min="6658" max="6658" width="22.7109375" style="703" customWidth="1"/>
    <col min="6659" max="6659" width="10.5703125" style="703" customWidth="1"/>
    <col min="6660" max="6660" width="10.85546875" style="703" customWidth="1"/>
    <col min="6661" max="6661" width="24.5703125" style="703" customWidth="1"/>
    <col min="6662" max="6662" width="6.85546875" style="703" customWidth="1"/>
    <col min="6663" max="6663" width="15" style="703" customWidth="1"/>
    <col min="6664" max="6664" width="13.5703125" style="703" customWidth="1"/>
    <col min="6665" max="6665" width="12.7109375" style="703" customWidth="1"/>
    <col min="6666" max="6666" width="14" style="703" customWidth="1"/>
    <col min="6667" max="6667" width="10.28515625" style="703" customWidth="1"/>
    <col min="6668" max="6668" width="10" style="703" customWidth="1"/>
    <col min="6669" max="6669" width="10.42578125" style="703" customWidth="1"/>
    <col min="6670" max="6670" width="11.28515625" style="703" customWidth="1"/>
    <col min="6671" max="6671" width="17.5703125" style="703" customWidth="1"/>
    <col min="6672" max="6672" width="19.85546875" style="703" customWidth="1"/>
    <col min="6673" max="6911" width="9.140625" style="703"/>
    <col min="6912" max="6912" width="9.28515625" style="703" customWidth="1"/>
    <col min="6913" max="6913" width="24" style="703" customWidth="1"/>
    <col min="6914" max="6914" width="22.7109375" style="703" customWidth="1"/>
    <col min="6915" max="6915" width="10.5703125" style="703" customWidth="1"/>
    <col min="6916" max="6916" width="10.85546875" style="703" customWidth="1"/>
    <col min="6917" max="6917" width="24.5703125" style="703" customWidth="1"/>
    <col min="6918" max="6918" width="6.85546875" style="703" customWidth="1"/>
    <col min="6919" max="6919" width="15" style="703" customWidth="1"/>
    <col min="6920" max="6920" width="13.5703125" style="703" customWidth="1"/>
    <col min="6921" max="6921" width="12.7109375" style="703" customWidth="1"/>
    <col min="6922" max="6922" width="14" style="703" customWidth="1"/>
    <col min="6923" max="6923" width="10.28515625" style="703" customWidth="1"/>
    <col min="6924" max="6924" width="10" style="703" customWidth="1"/>
    <col min="6925" max="6925" width="10.42578125" style="703" customWidth="1"/>
    <col min="6926" max="6926" width="11.28515625" style="703" customWidth="1"/>
    <col min="6927" max="6927" width="17.5703125" style="703" customWidth="1"/>
    <col min="6928" max="6928" width="19.85546875" style="703" customWidth="1"/>
    <col min="6929" max="7167" width="9.140625" style="703"/>
    <col min="7168" max="7168" width="9.28515625" style="703" customWidth="1"/>
    <col min="7169" max="7169" width="24" style="703" customWidth="1"/>
    <col min="7170" max="7170" width="22.7109375" style="703" customWidth="1"/>
    <col min="7171" max="7171" width="10.5703125" style="703" customWidth="1"/>
    <col min="7172" max="7172" width="10.85546875" style="703" customWidth="1"/>
    <col min="7173" max="7173" width="24.5703125" style="703" customWidth="1"/>
    <col min="7174" max="7174" width="6.85546875" style="703" customWidth="1"/>
    <col min="7175" max="7175" width="15" style="703" customWidth="1"/>
    <col min="7176" max="7176" width="13.5703125" style="703" customWidth="1"/>
    <col min="7177" max="7177" width="12.7109375" style="703" customWidth="1"/>
    <col min="7178" max="7178" width="14" style="703" customWidth="1"/>
    <col min="7179" max="7179" width="10.28515625" style="703" customWidth="1"/>
    <col min="7180" max="7180" width="10" style="703" customWidth="1"/>
    <col min="7181" max="7181" width="10.42578125" style="703" customWidth="1"/>
    <col min="7182" max="7182" width="11.28515625" style="703" customWidth="1"/>
    <col min="7183" max="7183" width="17.5703125" style="703" customWidth="1"/>
    <col min="7184" max="7184" width="19.85546875" style="703" customWidth="1"/>
    <col min="7185" max="7423" width="9.140625" style="703"/>
    <col min="7424" max="7424" width="9.28515625" style="703" customWidth="1"/>
    <col min="7425" max="7425" width="24" style="703" customWidth="1"/>
    <col min="7426" max="7426" width="22.7109375" style="703" customWidth="1"/>
    <col min="7427" max="7427" width="10.5703125" style="703" customWidth="1"/>
    <col min="7428" max="7428" width="10.85546875" style="703" customWidth="1"/>
    <col min="7429" max="7429" width="24.5703125" style="703" customWidth="1"/>
    <col min="7430" max="7430" width="6.85546875" style="703" customWidth="1"/>
    <col min="7431" max="7431" width="15" style="703" customWidth="1"/>
    <col min="7432" max="7432" width="13.5703125" style="703" customWidth="1"/>
    <col min="7433" max="7433" width="12.7109375" style="703" customWidth="1"/>
    <col min="7434" max="7434" width="14" style="703" customWidth="1"/>
    <col min="7435" max="7435" width="10.28515625" style="703" customWidth="1"/>
    <col min="7436" max="7436" width="10" style="703" customWidth="1"/>
    <col min="7437" max="7437" width="10.42578125" style="703" customWidth="1"/>
    <col min="7438" max="7438" width="11.28515625" style="703" customWidth="1"/>
    <col min="7439" max="7439" width="17.5703125" style="703" customWidth="1"/>
    <col min="7440" max="7440" width="19.85546875" style="703" customWidth="1"/>
    <col min="7441" max="7679" width="9.140625" style="703"/>
    <col min="7680" max="7680" width="9.28515625" style="703" customWidth="1"/>
    <col min="7681" max="7681" width="24" style="703" customWidth="1"/>
    <col min="7682" max="7682" width="22.7109375" style="703" customWidth="1"/>
    <col min="7683" max="7683" width="10.5703125" style="703" customWidth="1"/>
    <col min="7684" max="7684" width="10.85546875" style="703" customWidth="1"/>
    <col min="7685" max="7685" width="24.5703125" style="703" customWidth="1"/>
    <col min="7686" max="7686" width="6.85546875" style="703" customWidth="1"/>
    <col min="7687" max="7687" width="15" style="703" customWidth="1"/>
    <col min="7688" max="7688" width="13.5703125" style="703" customWidth="1"/>
    <col min="7689" max="7689" width="12.7109375" style="703" customWidth="1"/>
    <col min="7690" max="7690" width="14" style="703" customWidth="1"/>
    <col min="7691" max="7691" width="10.28515625" style="703" customWidth="1"/>
    <col min="7692" max="7692" width="10" style="703" customWidth="1"/>
    <col min="7693" max="7693" width="10.42578125" style="703" customWidth="1"/>
    <col min="7694" max="7694" width="11.28515625" style="703" customWidth="1"/>
    <col min="7695" max="7695" width="17.5703125" style="703" customWidth="1"/>
    <col min="7696" max="7696" width="19.85546875" style="703" customWidth="1"/>
    <col min="7697" max="7935" width="9.140625" style="703"/>
    <col min="7936" max="7936" width="9.28515625" style="703" customWidth="1"/>
    <col min="7937" max="7937" width="24" style="703" customWidth="1"/>
    <col min="7938" max="7938" width="22.7109375" style="703" customWidth="1"/>
    <col min="7939" max="7939" width="10.5703125" style="703" customWidth="1"/>
    <col min="7940" max="7940" width="10.85546875" style="703" customWidth="1"/>
    <col min="7941" max="7941" width="24.5703125" style="703" customWidth="1"/>
    <col min="7942" max="7942" width="6.85546875" style="703" customWidth="1"/>
    <col min="7943" max="7943" width="15" style="703" customWidth="1"/>
    <col min="7944" max="7944" width="13.5703125" style="703" customWidth="1"/>
    <col min="7945" max="7945" width="12.7109375" style="703" customWidth="1"/>
    <col min="7946" max="7946" width="14" style="703" customWidth="1"/>
    <col min="7947" max="7947" width="10.28515625" style="703" customWidth="1"/>
    <col min="7948" max="7948" width="10" style="703" customWidth="1"/>
    <col min="7949" max="7949" width="10.42578125" style="703" customWidth="1"/>
    <col min="7950" max="7950" width="11.28515625" style="703" customWidth="1"/>
    <col min="7951" max="7951" width="17.5703125" style="703" customWidth="1"/>
    <col min="7952" max="7952" width="19.85546875" style="703" customWidth="1"/>
    <col min="7953" max="8191" width="9.140625" style="703"/>
    <col min="8192" max="8192" width="9.28515625" style="703" customWidth="1"/>
    <col min="8193" max="8193" width="24" style="703" customWidth="1"/>
    <col min="8194" max="8194" width="22.7109375" style="703" customWidth="1"/>
    <col min="8195" max="8195" width="10.5703125" style="703" customWidth="1"/>
    <col min="8196" max="8196" width="10.85546875" style="703" customWidth="1"/>
    <col min="8197" max="8197" width="24.5703125" style="703" customWidth="1"/>
    <col min="8198" max="8198" width="6.85546875" style="703" customWidth="1"/>
    <col min="8199" max="8199" width="15" style="703" customWidth="1"/>
    <col min="8200" max="8200" width="13.5703125" style="703" customWidth="1"/>
    <col min="8201" max="8201" width="12.7109375" style="703" customWidth="1"/>
    <col min="8202" max="8202" width="14" style="703" customWidth="1"/>
    <col min="8203" max="8203" width="10.28515625" style="703" customWidth="1"/>
    <col min="8204" max="8204" width="10" style="703" customWidth="1"/>
    <col min="8205" max="8205" width="10.42578125" style="703" customWidth="1"/>
    <col min="8206" max="8206" width="11.28515625" style="703" customWidth="1"/>
    <col min="8207" max="8207" width="17.5703125" style="703" customWidth="1"/>
    <col min="8208" max="8208" width="19.85546875" style="703" customWidth="1"/>
    <col min="8209" max="8447" width="9.140625" style="703"/>
    <col min="8448" max="8448" width="9.28515625" style="703" customWidth="1"/>
    <col min="8449" max="8449" width="24" style="703" customWidth="1"/>
    <col min="8450" max="8450" width="22.7109375" style="703" customWidth="1"/>
    <col min="8451" max="8451" width="10.5703125" style="703" customWidth="1"/>
    <col min="8452" max="8452" width="10.85546875" style="703" customWidth="1"/>
    <col min="8453" max="8453" width="24.5703125" style="703" customWidth="1"/>
    <col min="8454" max="8454" width="6.85546875" style="703" customWidth="1"/>
    <col min="8455" max="8455" width="15" style="703" customWidth="1"/>
    <col min="8456" max="8456" width="13.5703125" style="703" customWidth="1"/>
    <col min="8457" max="8457" width="12.7109375" style="703" customWidth="1"/>
    <col min="8458" max="8458" width="14" style="703" customWidth="1"/>
    <col min="8459" max="8459" width="10.28515625" style="703" customWidth="1"/>
    <col min="8460" max="8460" width="10" style="703" customWidth="1"/>
    <col min="8461" max="8461" width="10.42578125" style="703" customWidth="1"/>
    <col min="8462" max="8462" width="11.28515625" style="703" customWidth="1"/>
    <col min="8463" max="8463" width="17.5703125" style="703" customWidth="1"/>
    <col min="8464" max="8464" width="19.85546875" style="703" customWidth="1"/>
    <col min="8465" max="8703" width="9.140625" style="703"/>
    <col min="8704" max="8704" width="9.28515625" style="703" customWidth="1"/>
    <col min="8705" max="8705" width="24" style="703" customWidth="1"/>
    <col min="8706" max="8706" width="22.7109375" style="703" customWidth="1"/>
    <col min="8707" max="8707" width="10.5703125" style="703" customWidth="1"/>
    <col min="8708" max="8708" width="10.85546875" style="703" customWidth="1"/>
    <col min="8709" max="8709" width="24.5703125" style="703" customWidth="1"/>
    <col min="8710" max="8710" width="6.85546875" style="703" customWidth="1"/>
    <col min="8711" max="8711" width="15" style="703" customWidth="1"/>
    <col min="8712" max="8712" width="13.5703125" style="703" customWidth="1"/>
    <col min="8713" max="8713" width="12.7109375" style="703" customWidth="1"/>
    <col min="8714" max="8714" width="14" style="703" customWidth="1"/>
    <col min="8715" max="8715" width="10.28515625" style="703" customWidth="1"/>
    <col min="8716" max="8716" width="10" style="703" customWidth="1"/>
    <col min="8717" max="8717" width="10.42578125" style="703" customWidth="1"/>
    <col min="8718" max="8718" width="11.28515625" style="703" customWidth="1"/>
    <col min="8719" max="8719" width="17.5703125" style="703" customWidth="1"/>
    <col min="8720" max="8720" width="19.85546875" style="703" customWidth="1"/>
    <col min="8721" max="8959" width="9.140625" style="703"/>
    <col min="8960" max="8960" width="9.28515625" style="703" customWidth="1"/>
    <col min="8961" max="8961" width="24" style="703" customWidth="1"/>
    <col min="8962" max="8962" width="22.7109375" style="703" customWidth="1"/>
    <col min="8963" max="8963" width="10.5703125" style="703" customWidth="1"/>
    <col min="8964" max="8964" width="10.85546875" style="703" customWidth="1"/>
    <col min="8965" max="8965" width="24.5703125" style="703" customWidth="1"/>
    <col min="8966" max="8966" width="6.85546875" style="703" customWidth="1"/>
    <col min="8967" max="8967" width="15" style="703" customWidth="1"/>
    <col min="8968" max="8968" width="13.5703125" style="703" customWidth="1"/>
    <col min="8969" max="8969" width="12.7109375" style="703" customWidth="1"/>
    <col min="8970" max="8970" width="14" style="703" customWidth="1"/>
    <col min="8971" max="8971" width="10.28515625" style="703" customWidth="1"/>
    <col min="8972" max="8972" width="10" style="703" customWidth="1"/>
    <col min="8973" max="8973" width="10.42578125" style="703" customWidth="1"/>
    <col min="8974" max="8974" width="11.28515625" style="703" customWidth="1"/>
    <col min="8975" max="8975" width="17.5703125" style="703" customWidth="1"/>
    <col min="8976" max="8976" width="19.85546875" style="703" customWidth="1"/>
    <col min="8977" max="9215" width="9.140625" style="703"/>
    <col min="9216" max="9216" width="9.28515625" style="703" customWidth="1"/>
    <col min="9217" max="9217" width="24" style="703" customWidth="1"/>
    <col min="9218" max="9218" width="22.7109375" style="703" customWidth="1"/>
    <col min="9219" max="9219" width="10.5703125" style="703" customWidth="1"/>
    <col min="9220" max="9220" width="10.85546875" style="703" customWidth="1"/>
    <col min="9221" max="9221" width="24.5703125" style="703" customWidth="1"/>
    <col min="9222" max="9222" width="6.85546875" style="703" customWidth="1"/>
    <col min="9223" max="9223" width="15" style="703" customWidth="1"/>
    <col min="9224" max="9224" width="13.5703125" style="703" customWidth="1"/>
    <col min="9225" max="9225" width="12.7109375" style="703" customWidth="1"/>
    <col min="9226" max="9226" width="14" style="703" customWidth="1"/>
    <col min="9227" max="9227" width="10.28515625" style="703" customWidth="1"/>
    <col min="9228" max="9228" width="10" style="703" customWidth="1"/>
    <col min="9229" max="9229" width="10.42578125" style="703" customWidth="1"/>
    <col min="9230" max="9230" width="11.28515625" style="703" customWidth="1"/>
    <col min="9231" max="9231" width="17.5703125" style="703" customWidth="1"/>
    <col min="9232" max="9232" width="19.85546875" style="703" customWidth="1"/>
    <col min="9233" max="9471" width="9.140625" style="703"/>
    <col min="9472" max="9472" width="9.28515625" style="703" customWidth="1"/>
    <col min="9473" max="9473" width="24" style="703" customWidth="1"/>
    <col min="9474" max="9474" width="22.7109375" style="703" customWidth="1"/>
    <col min="9475" max="9475" width="10.5703125" style="703" customWidth="1"/>
    <col min="9476" max="9476" width="10.85546875" style="703" customWidth="1"/>
    <col min="9477" max="9477" width="24.5703125" style="703" customWidth="1"/>
    <col min="9478" max="9478" width="6.85546875" style="703" customWidth="1"/>
    <col min="9479" max="9479" width="15" style="703" customWidth="1"/>
    <col min="9480" max="9480" width="13.5703125" style="703" customWidth="1"/>
    <col min="9481" max="9481" width="12.7109375" style="703" customWidth="1"/>
    <col min="9482" max="9482" width="14" style="703" customWidth="1"/>
    <col min="9483" max="9483" width="10.28515625" style="703" customWidth="1"/>
    <col min="9484" max="9484" width="10" style="703" customWidth="1"/>
    <col min="9485" max="9485" width="10.42578125" style="703" customWidth="1"/>
    <col min="9486" max="9486" width="11.28515625" style="703" customWidth="1"/>
    <col min="9487" max="9487" width="17.5703125" style="703" customWidth="1"/>
    <col min="9488" max="9488" width="19.85546875" style="703" customWidth="1"/>
    <col min="9489" max="9727" width="9.140625" style="703"/>
    <col min="9728" max="9728" width="9.28515625" style="703" customWidth="1"/>
    <col min="9729" max="9729" width="24" style="703" customWidth="1"/>
    <col min="9730" max="9730" width="22.7109375" style="703" customWidth="1"/>
    <col min="9731" max="9731" width="10.5703125" style="703" customWidth="1"/>
    <col min="9732" max="9732" width="10.85546875" style="703" customWidth="1"/>
    <col min="9733" max="9733" width="24.5703125" style="703" customWidth="1"/>
    <col min="9734" max="9734" width="6.85546875" style="703" customWidth="1"/>
    <col min="9735" max="9735" width="15" style="703" customWidth="1"/>
    <col min="9736" max="9736" width="13.5703125" style="703" customWidth="1"/>
    <col min="9737" max="9737" width="12.7109375" style="703" customWidth="1"/>
    <col min="9738" max="9738" width="14" style="703" customWidth="1"/>
    <col min="9739" max="9739" width="10.28515625" style="703" customWidth="1"/>
    <col min="9740" max="9740" width="10" style="703" customWidth="1"/>
    <col min="9741" max="9741" width="10.42578125" style="703" customWidth="1"/>
    <col min="9742" max="9742" width="11.28515625" style="703" customWidth="1"/>
    <col min="9743" max="9743" width="17.5703125" style="703" customWidth="1"/>
    <col min="9744" max="9744" width="19.85546875" style="703" customWidth="1"/>
    <col min="9745" max="9983" width="9.140625" style="703"/>
    <col min="9984" max="9984" width="9.28515625" style="703" customWidth="1"/>
    <col min="9985" max="9985" width="24" style="703" customWidth="1"/>
    <col min="9986" max="9986" width="22.7109375" style="703" customWidth="1"/>
    <col min="9987" max="9987" width="10.5703125" style="703" customWidth="1"/>
    <col min="9988" max="9988" width="10.85546875" style="703" customWidth="1"/>
    <col min="9989" max="9989" width="24.5703125" style="703" customWidth="1"/>
    <col min="9990" max="9990" width="6.85546875" style="703" customWidth="1"/>
    <col min="9991" max="9991" width="15" style="703" customWidth="1"/>
    <col min="9992" max="9992" width="13.5703125" style="703" customWidth="1"/>
    <col min="9993" max="9993" width="12.7109375" style="703" customWidth="1"/>
    <col min="9994" max="9994" width="14" style="703" customWidth="1"/>
    <col min="9995" max="9995" width="10.28515625" style="703" customWidth="1"/>
    <col min="9996" max="9996" width="10" style="703" customWidth="1"/>
    <col min="9997" max="9997" width="10.42578125" style="703" customWidth="1"/>
    <col min="9998" max="9998" width="11.28515625" style="703" customWidth="1"/>
    <col min="9999" max="9999" width="17.5703125" style="703" customWidth="1"/>
    <col min="10000" max="10000" width="19.85546875" style="703" customWidth="1"/>
    <col min="10001" max="10239" width="9.140625" style="703"/>
    <col min="10240" max="10240" width="9.28515625" style="703" customWidth="1"/>
    <col min="10241" max="10241" width="24" style="703" customWidth="1"/>
    <col min="10242" max="10242" width="22.7109375" style="703" customWidth="1"/>
    <col min="10243" max="10243" width="10.5703125" style="703" customWidth="1"/>
    <col min="10244" max="10244" width="10.85546875" style="703" customWidth="1"/>
    <col min="10245" max="10245" width="24.5703125" style="703" customWidth="1"/>
    <col min="10246" max="10246" width="6.85546875" style="703" customWidth="1"/>
    <col min="10247" max="10247" width="15" style="703" customWidth="1"/>
    <col min="10248" max="10248" width="13.5703125" style="703" customWidth="1"/>
    <col min="10249" max="10249" width="12.7109375" style="703" customWidth="1"/>
    <col min="10250" max="10250" width="14" style="703" customWidth="1"/>
    <col min="10251" max="10251" width="10.28515625" style="703" customWidth="1"/>
    <col min="10252" max="10252" width="10" style="703" customWidth="1"/>
    <col min="10253" max="10253" width="10.42578125" style="703" customWidth="1"/>
    <col min="10254" max="10254" width="11.28515625" style="703" customWidth="1"/>
    <col min="10255" max="10255" width="17.5703125" style="703" customWidth="1"/>
    <col min="10256" max="10256" width="19.85546875" style="703" customWidth="1"/>
    <col min="10257" max="10495" width="9.140625" style="703"/>
    <col min="10496" max="10496" width="9.28515625" style="703" customWidth="1"/>
    <col min="10497" max="10497" width="24" style="703" customWidth="1"/>
    <col min="10498" max="10498" width="22.7109375" style="703" customWidth="1"/>
    <col min="10499" max="10499" width="10.5703125" style="703" customWidth="1"/>
    <col min="10500" max="10500" width="10.85546875" style="703" customWidth="1"/>
    <col min="10501" max="10501" width="24.5703125" style="703" customWidth="1"/>
    <col min="10502" max="10502" width="6.85546875" style="703" customWidth="1"/>
    <col min="10503" max="10503" width="15" style="703" customWidth="1"/>
    <col min="10504" max="10504" width="13.5703125" style="703" customWidth="1"/>
    <col min="10505" max="10505" width="12.7109375" style="703" customWidth="1"/>
    <col min="10506" max="10506" width="14" style="703" customWidth="1"/>
    <col min="10507" max="10507" width="10.28515625" style="703" customWidth="1"/>
    <col min="10508" max="10508" width="10" style="703" customWidth="1"/>
    <col min="10509" max="10509" width="10.42578125" style="703" customWidth="1"/>
    <col min="10510" max="10510" width="11.28515625" style="703" customWidth="1"/>
    <col min="10511" max="10511" width="17.5703125" style="703" customWidth="1"/>
    <col min="10512" max="10512" width="19.85546875" style="703" customWidth="1"/>
    <col min="10513" max="10751" width="9.140625" style="703"/>
    <col min="10752" max="10752" width="9.28515625" style="703" customWidth="1"/>
    <col min="10753" max="10753" width="24" style="703" customWidth="1"/>
    <col min="10754" max="10754" width="22.7109375" style="703" customWidth="1"/>
    <col min="10755" max="10755" width="10.5703125" style="703" customWidth="1"/>
    <col min="10756" max="10756" width="10.85546875" style="703" customWidth="1"/>
    <col min="10757" max="10757" width="24.5703125" style="703" customWidth="1"/>
    <col min="10758" max="10758" width="6.85546875" style="703" customWidth="1"/>
    <col min="10759" max="10759" width="15" style="703" customWidth="1"/>
    <col min="10760" max="10760" width="13.5703125" style="703" customWidth="1"/>
    <col min="10761" max="10761" width="12.7109375" style="703" customWidth="1"/>
    <col min="10762" max="10762" width="14" style="703" customWidth="1"/>
    <col min="10763" max="10763" width="10.28515625" style="703" customWidth="1"/>
    <col min="10764" max="10764" width="10" style="703" customWidth="1"/>
    <col min="10765" max="10765" width="10.42578125" style="703" customWidth="1"/>
    <col min="10766" max="10766" width="11.28515625" style="703" customWidth="1"/>
    <col min="10767" max="10767" width="17.5703125" style="703" customWidth="1"/>
    <col min="10768" max="10768" width="19.85546875" style="703" customWidth="1"/>
    <col min="10769" max="11007" width="9.140625" style="703"/>
    <col min="11008" max="11008" width="9.28515625" style="703" customWidth="1"/>
    <col min="11009" max="11009" width="24" style="703" customWidth="1"/>
    <col min="11010" max="11010" width="22.7109375" style="703" customWidth="1"/>
    <col min="11011" max="11011" width="10.5703125" style="703" customWidth="1"/>
    <col min="11012" max="11012" width="10.85546875" style="703" customWidth="1"/>
    <col min="11013" max="11013" width="24.5703125" style="703" customWidth="1"/>
    <col min="11014" max="11014" width="6.85546875" style="703" customWidth="1"/>
    <col min="11015" max="11015" width="15" style="703" customWidth="1"/>
    <col min="11016" max="11016" width="13.5703125" style="703" customWidth="1"/>
    <col min="11017" max="11017" width="12.7109375" style="703" customWidth="1"/>
    <col min="11018" max="11018" width="14" style="703" customWidth="1"/>
    <col min="11019" max="11019" width="10.28515625" style="703" customWidth="1"/>
    <col min="11020" max="11020" width="10" style="703" customWidth="1"/>
    <col min="11021" max="11021" width="10.42578125" style="703" customWidth="1"/>
    <col min="11022" max="11022" width="11.28515625" style="703" customWidth="1"/>
    <col min="11023" max="11023" width="17.5703125" style="703" customWidth="1"/>
    <col min="11024" max="11024" width="19.85546875" style="703" customWidth="1"/>
    <col min="11025" max="11263" width="9.140625" style="703"/>
    <col min="11264" max="11264" width="9.28515625" style="703" customWidth="1"/>
    <col min="11265" max="11265" width="24" style="703" customWidth="1"/>
    <col min="11266" max="11266" width="22.7109375" style="703" customWidth="1"/>
    <col min="11267" max="11267" width="10.5703125" style="703" customWidth="1"/>
    <col min="11268" max="11268" width="10.85546875" style="703" customWidth="1"/>
    <col min="11269" max="11269" width="24.5703125" style="703" customWidth="1"/>
    <col min="11270" max="11270" width="6.85546875" style="703" customWidth="1"/>
    <col min="11271" max="11271" width="15" style="703" customWidth="1"/>
    <col min="11272" max="11272" width="13.5703125" style="703" customWidth="1"/>
    <col min="11273" max="11273" width="12.7109375" style="703" customWidth="1"/>
    <col min="11274" max="11274" width="14" style="703" customWidth="1"/>
    <col min="11275" max="11275" width="10.28515625" style="703" customWidth="1"/>
    <col min="11276" max="11276" width="10" style="703" customWidth="1"/>
    <col min="11277" max="11277" width="10.42578125" style="703" customWidth="1"/>
    <col min="11278" max="11278" width="11.28515625" style="703" customWidth="1"/>
    <col min="11279" max="11279" width="17.5703125" style="703" customWidth="1"/>
    <col min="11280" max="11280" width="19.85546875" style="703" customWidth="1"/>
    <col min="11281" max="11519" width="9.140625" style="703"/>
    <col min="11520" max="11520" width="9.28515625" style="703" customWidth="1"/>
    <col min="11521" max="11521" width="24" style="703" customWidth="1"/>
    <col min="11522" max="11522" width="22.7109375" style="703" customWidth="1"/>
    <col min="11523" max="11523" width="10.5703125" style="703" customWidth="1"/>
    <col min="11524" max="11524" width="10.85546875" style="703" customWidth="1"/>
    <col min="11525" max="11525" width="24.5703125" style="703" customWidth="1"/>
    <col min="11526" max="11526" width="6.85546875" style="703" customWidth="1"/>
    <col min="11527" max="11527" width="15" style="703" customWidth="1"/>
    <col min="11528" max="11528" width="13.5703125" style="703" customWidth="1"/>
    <col min="11529" max="11529" width="12.7109375" style="703" customWidth="1"/>
    <col min="11530" max="11530" width="14" style="703" customWidth="1"/>
    <col min="11531" max="11531" width="10.28515625" style="703" customWidth="1"/>
    <col min="11532" max="11532" width="10" style="703" customWidth="1"/>
    <col min="11533" max="11533" width="10.42578125" style="703" customWidth="1"/>
    <col min="11534" max="11534" width="11.28515625" style="703" customWidth="1"/>
    <col min="11535" max="11535" width="17.5703125" style="703" customWidth="1"/>
    <col min="11536" max="11536" width="19.85546875" style="703" customWidth="1"/>
    <col min="11537" max="11775" width="9.140625" style="703"/>
    <col min="11776" max="11776" width="9.28515625" style="703" customWidth="1"/>
    <col min="11777" max="11777" width="24" style="703" customWidth="1"/>
    <col min="11778" max="11778" width="22.7109375" style="703" customWidth="1"/>
    <col min="11779" max="11779" width="10.5703125" style="703" customWidth="1"/>
    <col min="11780" max="11780" width="10.85546875" style="703" customWidth="1"/>
    <col min="11781" max="11781" width="24.5703125" style="703" customWidth="1"/>
    <col min="11782" max="11782" width="6.85546875" style="703" customWidth="1"/>
    <col min="11783" max="11783" width="15" style="703" customWidth="1"/>
    <col min="11784" max="11784" width="13.5703125" style="703" customWidth="1"/>
    <col min="11785" max="11785" width="12.7109375" style="703" customWidth="1"/>
    <col min="11786" max="11786" width="14" style="703" customWidth="1"/>
    <col min="11787" max="11787" width="10.28515625" style="703" customWidth="1"/>
    <col min="11788" max="11788" width="10" style="703" customWidth="1"/>
    <col min="11789" max="11789" width="10.42578125" style="703" customWidth="1"/>
    <col min="11790" max="11790" width="11.28515625" style="703" customWidth="1"/>
    <col min="11791" max="11791" width="17.5703125" style="703" customWidth="1"/>
    <col min="11792" max="11792" width="19.85546875" style="703" customWidth="1"/>
    <col min="11793" max="12031" width="9.140625" style="703"/>
    <col min="12032" max="12032" width="9.28515625" style="703" customWidth="1"/>
    <col min="12033" max="12033" width="24" style="703" customWidth="1"/>
    <col min="12034" max="12034" width="22.7109375" style="703" customWidth="1"/>
    <col min="12035" max="12035" width="10.5703125" style="703" customWidth="1"/>
    <col min="12036" max="12036" width="10.85546875" style="703" customWidth="1"/>
    <col min="12037" max="12037" width="24.5703125" style="703" customWidth="1"/>
    <col min="12038" max="12038" width="6.85546875" style="703" customWidth="1"/>
    <col min="12039" max="12039" width="15" style="703" customWidth="1"/>
    <col min="12040" max="12040" width="13.5703125" style="703" customWidth="1"/>
    <col min="12041" max="12041" width="12.7109375" style="703" customWidth="1"/>
    <col min="12042" max="12042" width="14" style="703" customWidth="1"/>
    <col min="12043" max="12043" width="10.28515625" style="703" customWidth="1"/>
    <col min="12044" max="12044" width="10" style="703" customWidth="1"/>
    <col min="12045" max="12045" width="10.42578125" style="703" customWidth="1"/>
    <col min="12046" max="12046" width="11.28515625" style="703" customWidth="1"/>
    <col min="12047" max="12047" width="17.5703125" style="703" customWidth="1"/>
    <col min="12048" max="12048" width="19.85546875" style="703" customWidth="1"/>
    <col min="12049" max="12287" width="9.140625" style="703"/>
    <col min="12288" max="12288" width="9.28515625" style="703" customWidth="1"/>
    <col min="12289" max="12289" width="24" style="703" customWidth="1"/>
    <col min="12290" max="12290" width="22.7109375" style="703" customWidth="1"/>
    <col min="12291" max="12291" width="10.5703125" style="703" customWidth="1"/>
    <col min="12292" max="12292" width="10.85546875" style="703" customWidth="1"/>
    <col min="12293" max="12293" width="24.5703125" style="703" customWidth="1"/>
    <col min="12294" max="12294" width="6.85546875" style="703" customWidth="1"/>
    <col min="12295" max="12295" width="15" style="703" customWidth="1"/>
    <col min="12296" max="12296" width="13.5703125" style="703" customWidth="1"/>
    <col min="12297" max="12297" width="12.7109375" style="703" customWidth="1"/>
    <col min="12298" max="12298" width="14" style="703" customWidth="1"/>
    <col min="12299" max="12299" width="10.28515625" style="703" customWidth="1"/>
    <col min="12300" max="12300" width="10" style="703" customWidth="1"/>
    <col min="12301" max="12301" width="10.42578125" style="703" customWidth="1"/>
    <col min="12302" max="12302" width="11.28515625" style="703" customWidth="1"/>
    <col min="12303" max="12303" width="17.5703125" style="703" customWidth="1"/>
    <col min="12304" max="12304" width="19.85546875" style="703" customWidth="1"/>
    <col min="12305" max="12543" width="9.140625" style="703"/>
    <col min="12544" max="12544" width="9.28515625" style="703" customWidth="1"/>
    <col min="12545" max="12545" width="24" style="703" customWidth="1"/>
    <col min="12546" max="12546" width="22.7109375" style="703" customWidth="1"/>
    <col min="12547" max="12547" width="10.5703125" style="703" customWidth="1"/>
    <col min="12548" max="12548" width="10.85546875" style="703" customWidth="1"/>
    <col min="12549" max="12549" width="24.5703125" style="703" customWidth="1"/>
    <col min="12550" max="12550" width="6.85546875" style="703" customWidth="1"/>
    <col min="12551" max="12551" width="15" style="703" customWidth="1"/>
    <col min="12552" max="12552" width="13.5703125" style="703" customWidth="1"/>
    <col min="12553" max="12553" width="12.7109375" style="703" customWidth="1"/>
    <col min="12554" max="12554" width="14" style="703" customWidth="1"/>
    <col min="12555" max="12555" width="10.28515625" style="703" customWidth="1"/>
    <col min="12556" max="12556" width="10" style="703" customWidth="1"/>
    <col min="12557" max="12557" width="10.42578125" style="703" customWidth="1"/>
    <col min="12558" max="12558" width="11.28515625" style="703" customWidth="1"/>
    <col min="12559" max="12559" width="17.5703125" style="703" customWidth="1"/>
    <col min="12560" max="12560" width="19.85546875" style="703" customWidth="1"/>
    <col min="12561" max="12799" width="9.140625" style="703"/>
    <col min="12800" max="12800" width="9.28515625" style="703" customWidth="1"/>
    <col min="12801" max="12801" width="24" style="703" customWidth="1"/>
    <col min="12802" max="12802" width="22.7109375" style="703" customWidth="1"/>
    <col min="12803" max="12803" width="10.5703125" style="703" customWidth="1"/>
    <col min="12804" max="12804" width="10.85546875" style="703" customWidth="1"/>
    <col min="12805" max="12805" width="24.5703125" style="703" customWidth="1"/>
    <col min="12806" max="12806" width="6.85546875" style="703" customWidth="1"/>
    <col min="12807" max="12807" width="15" style="703" customWidth="1"/>
    <col min="12808" max="12808" width="13.5703125" style="703" customWidth="1"/>
    <col min="12809" max="12809" width="12.7109375" style="703" customWidth="1"/>
    <col min="12810" max="12810" width="14" style="703" customWidth="1"/>
    <col min="12811" max="12811" width="10.28515625" style="703" customWidth="1"/>
    <col min="12812" max="12812" width="10" style="703" customWidth="1"/>
    <col min="12813" max="12813" width="10.42578125" style="703" customWidth="1"/>
    <col min="12814" max="12814" width="11.28515625" style="703" customWidth="1"/>
    <col min="12815" max="12815" width="17.5703125" style="703" customWidth="1"/>
    <col min="12816" max="12816" width="19.85546875" style="703" customWidth="1"/>
    <col min="12817" max="13055" width="9.140625" style="703"/>
    <col min="13056" max="13056" width="9.28515625" style="703" customWidth="1"/>
    <col min="13057" max="13057" width="24" style="703" customWidth="1"/>
    <col min="13058" max="13058" width="22.7109375" style="703" customWidth="1"/>
    <col min="13059" max="13059" width="10.5703125" style="703" customWidth="1"/>
    <col min="13060" max="13060" width="10.85546875" style="703" customWidth="1"/>
    <col min="13061" max="13061" width="24.5703125" style="703" customWidth="1"/>
    <col min="13062" max="13062" width="6.85546875" style="703" customWidth="1"/>
    <col min="13063" max="13063" width="15" style="703" customWidth="1"/>
    <col min="13064" max="13064" width="13.5703125" style="703" customWidth="1"/>
    <col min="13065" max="13065" width="12.7109375" style="703" customWidth="1"/>
    <col min="13066" max="13066" width="14" style="703" customWidth="1"/>
    <col min="13067" max="13067" width="10.28515625" style="703" customWidth="1"/>
    <col min="13068" max="13068" width="10" style="703" customWidth="1"/>
    <col min="13069" max="13069" width="10.42578125" style="703" customWidth="1"/>
    <col min="13070" max="13070" width="11.28515625" style="703" customWidth="1"/>
    <col min="13071" max="13071" width="17.5703125" style="703" customWidth="1"/>
    <col min="13072" max="13072" width="19.85546875" style="703" customWidth="1"/>
    <col min="13073" max="13311" width="9.140625" style="703"/>
    <col min="13312" max="13312" width="9.28515625" style="703" customWidth="1"/>
    <col min="13313" max="13313" width="24" style="703" customWidth="1"/>
    <col min="13314" max="13314" width="22.7109375" style="703" customWidth="1"/>
    <col min="13315" max="13315" width="10.5703125" style="703" customWidth="1"/>
    <col min="13316" max="13316" width="10.85546875" style="703" customWidth="1"/>
    <col min="13317" max="13317" width="24.5703125" style="703" customWidth="1"/>
    <col min="13318" max="13318" width="6.85546875" style="703" customWidth="1"/>
    <col min="13319" max="13319" width="15" style="703" customWidth="1"/>
    <col min="13320" max="13320" width="13.5703125" style="703" customWidth="1"/>
    <col min="13321" max="13321" width="12.7109375" style="703" customWidth="1"/>
    <col min="13322" max="13322" width="14" style="703" customWidth="1"/>
    <col min="13323" max="13323" width="10.28515625" style="703" customWidth="1"/>
    <col min="13324" max="13324" width="10" style="703" customWidth="1"/>
    <col min="13325" max="13325" width="10.42578125" style="703" customWidth="1"/>
    <col min="13326" max="13326" width="11.28515625" style="703" customWidth="1"/>
    <col min="13327" max="13327" width="17.5703125" style="703" customWidth="1"/>
    <col min="13328" max="13328" width="19.85546875" style="703" customWidth="1"/>
    <col min="13329" max="13567" width="9.140625" style="703"/>
    <col min="13568" max="13568" width="9.28515625" style="703" customWidth="1"/>
    <col min="13569" max="13569" width="24" style="703" customWidth="1"/>
    <col min="13570" max="13570" width="22.7109375" style="703" customWidth="1"/>
    <col min="13571" max="13571" width="10.5703125" style="703" customWidth="1"/>
    <col min="13572" max="13572" width="10.85546875" style="703" customWidth="1"/>
    <col min="13573" max="13573" width="24.5703125" style="703" customWidth="1"/>
    <col min="13574" max="13574" width="6.85546875" style="703" customWidth="1"/>
    <col min="13575" max="13575" width="15" style="703" customWidth="1"/>
    <col min="13576" max="13576" width="13.5703125" style="703" customWidth="1"/>
    <col min="13577" max="13577" width="12.7109375" style="703" customWidth="1"/>
    <col min="13578" max="13578" width="14" style="703" customWidth="1"/>
    <col min="13579" max="13579" width="10.28515625" style="703" customWidth="1"/>
    <col min="13580" max="13580" width="10" style="703" customWidth="1"/>
    <col min="13581" max="13581" width="10.42578125" style="703" customWidth="1"/>
    <col min="13582" max="13582" width="11.28515625" style="703" customWidth="1"/>
    <col min="13583" max="13583" width="17.5703125" style="703" customWidth="1"/>
    <col min="13584" max="13584" width="19.85546875" style="703" customWidth="1"/>
    <col min="13585" max="13823" width="9.140625" style="703"/>
    <col min="13824" max="13824" width="9.28515625" style="703" customWidth="1"/>
    <col min="13825" max="13825" width="24" style="703" customWidth="1"/>
    <col min="13826" max="13826" width="22.7109375" style="703" customWidth="1"/>
    <col min="13827" max="13827" width="10.5703125" style="703" customWidth="1"/>
    <col min="13828" max="13828" width="10.85546875" style="703" customWidth="1"/>
    <col min="13829" max="13829" width="24.5703125" style="703" customWidth="1"/>
    <col min="13830" max="13830" width="6.85546875" style="703" customWidth="1"/>
    <col min="13831" max="13831" width="15" style="703" customWidth="1"/>
    <col min="13832" max="13832" width="13.5703125" style="703" customWidth="1"/>
    <col min="13833" max="13833" width="12.7109375" style="703" customWidth="1"/>
    <col min="13834" max="13834" width="14" style="703" customWidth="1"/>
    <col min="13835" max="13835" width="10.28515625" style="703" customWidth="1"/>
    <col min="13836" max="13836" width="10" style="703" customWidth="1"/>
    <col min="13837" max="13837" width="10.42578125" style="703" customWidth="1"/>
    <col min="13838" max="13838" width="11.28515625" style="703" customWidth="1"/>
    <col min="13839" max="13839" width="17.5703125" style="703" customWidth="1"/>
    <col min="13840" max="13840" width="19.85546875" style="703" customWidth="1"/>
    <col min="13841" max="14079" width="9.140625" style="703"/>
    <col min="14080" max="14080" width="9.28515625" style="703" customWidth="1"/>
    <col min="14081" max="14081" width="24" style="703" customWidth="1"/>
    <col min="14082" max="14082" width="22.7109375" style="703" customWidth="1"/>
    <col min="14083" max="14083" width="10.5703125" style="703" customWidth="1"/>
    <col min="14084" max="14084" width="10.85546875" style="703" customWidth="1"/>
    <col min="14085" max="14085" width="24.5703125" style="703" customWidth="1"/>
    <col min="14086" max="14086" width="6.85546875" style="703" customWidth="1"/>
    <col min="14087" max="14087" width="15" style="703" customWidth="1"/>
    <col min="14088" max="14088" width="13.5703125" style="703" customWidth="1"/>
    <col min="14089" max="14089" width="12.7109375" style="703" customWidth="1"/>
    <col min="14090" max="14090" width="14" style="703" customWidth="1"/>
    <col min="14091" max="14091" width="10.28515625" style="703" customWidth="1"/>
    <col min="14092" max="14092" width="10" style="703" customWidth="1"/>
    <col min="14093" max="14093" width="10.42578125" style="703" customWidth="1"/>
    <col min="14094" max="14094" width="11.28515625" style="703" customWidth="1"/>
    <col min="14095" max="14095" width="17.5703125" style="703" customWidth="1"/>
    <col min="14096" max="14096" width="19.85546875" style="703" customWidth="1"/>
    <col min="14097" max="14335" width="9.140625" style="703"/>
    <col min="14336" max="14336" width="9.28515625" style="703" customWidth="1"/>
    <col min="14337" max="14337" width="24" style="703" customWidth="1"/>
    <col min="14338" max="14338" width="22.7109375" style="703" customWidth="1"/>
    <col min="14339" max="14339" width="10.5703125" style="703" customWidth="1"/>
    <col min="14340" max="14340" width="10.85546875" style="703" customWidth="1"/>
    <col min="14341" max="14341" width="24.5703125" style="703" customWidth="1"/>
    <col min="14342" max="14342" width="6.85546875" style="703" customWidth="1"/>
    <col min="14343" max="14343" width="15" style="703" customWidth="1"/>
    <col min="14344" max="14344" width="13.5703125" style="703" customWidth="1"/>
    <col min="14345" max="14345" width="12.7109375" style="703" customWidth="1"/>
    <col min="14346" max="14346" width="14" style="703" customWidth="1"/>
    <col min="14347" max="14347" width="10.28515625" style="703" customWidth="1"/>
    <col min="14348" max="14348" width="10" style="703" customWidth="1"/>
    <col min="14349" max="14349" width="10.42578125" style="703" customWidth="1"/>
    <col min="14350" max="14350" width="11.28515625" style="703" customWidth="1"/>
    <col min="14351" max="14351" width="17.5703125" style="703" customWidth="1"/>
    <col min="14352" max="14352" width="19.85546875" style="703" customWidth="1"/>
    <col min="14353" max="14591" width="9.140625" style="703"/>
    <col min="14592" max="14592" width="9.28515625" style="703" customWidth="1"/>
    <col min="14593" max="14593" width="24" style="703" customWidth="1"/>
    <col min="14594" max="14594" width="22.7109375" style="703" customWidth="1"/>
    <col min="14595" max="14595" width="10.5703125" style="703" customWidth="1"/>
    <col min="14596" max="14596" width="10.85546875" style="703" customWidth="1"/>
    <col min="14597" max="14597" width="24.5703125" style="703" customWidth="1"/>
    <col min="14598" max="14598" width="6.85546875" style="703" customWidth="1"/>
    <col min="14599" max="14599" width="15" style="703" customWidth="1"/>
    <col min="14600" max="14600" width="13.5703125" style="703" customWidth="1"/>
    <col min="14601" max="14601" width="12.7109375" style="703" customWidth="1"/>
    <col min="14602" max="14602" width="14" style="703" customWidth="1"/>
    <col min="14603" max="14603" width="10.28515625" style="703" customWidth="1"/>
    <col min="14604" max="14604" width="10" style="703" customWidth="1"/>
    <col min="14605" max="14605" width="10.42578125" style="703" customWidth="1"/>
    <col min="14606" max="14606" width="11.28515625" style="703" customWidth="1"/>
    <col min="14607" max="14607" width="17.5703125" style="703" customWidth="1"/>
    <col min="14608" max="14608" width="19.85546875" style="703" customWidth="1"/>
    <col min="14609" max="14847" width="9.140625" style="703"/>
    <col min="14848" max="14848" width="9.28515625" style="703" customWidth="1"/>
    <col min="14849" max="14849" width="24" style="703" customWidth="1"/>
    <col min="14850" max="14850" width="22.7109375" style="703" customWidth="1"/>
    <col min="14851" max="14851" width="10.5703125" style="703" customWidth="1"/>
    <col min="14852" max="14852" width="10.85546875" style="703" customWidth="1"/>
    <col min="14853" max="14853" width="24.5703125" style="703" customWidth="1"/>
    <col min="14854" max="14854" width="6.85546875" style="703" customWidth="1"/>
    <col min="14855" max="14855" width="15" style="703" customWidth="1"/>
    <col min="14856" max="14856" width="13.5703125" style="703" customWidth="1"/>
    <col min="14857" max="14857" width="12.7109375" style="703" customWidth="1"/>
    <col min="14858" max="14858" width="14" style="703" customWidth="1"/>
    <col min="14859" max="14859" width="10.28515625" style="703" customWidth="1"/>
    <col min="14860" max="14860" width="10" style="703" customWidth="1"/>
    <col min="14861" max="14861" width="10.42578125" style="703" customWidth="1"/>
    <col min="14862" max="14862" width="11.28515625" style="703" customWidth="1"/>
    <col min="14863" max="14863" width="17.5703125" style="703" customWidth="1"/>
    <col min="14864" max="14864" width="19.85546875" style="703" customWidth="1"/>
    <col min="14865" max="15103" width="9.140625" style="703"/>
    <col min="15104" max="15104" width="9.28515625" style="703" customWidth="1"/>
    <col min="15105" max="15105" width="24" style="703" customWidth="1"/>
    <col min="15106" max="15106" width="22.7109375" style="703" customWidth="1"/>
    <col min="15107" max="15107" width="10.5703125" style="703" customWidth="1"/>
    <col min="15108" max="15108" width="10.85546875" style="703" customWidth="1"/>
    <col min="15109" max="15109" width="24.5703125" style="703" customWidth="1"/>
    <col min="15110" max="15110" width="6.85546875" style="703" customWidth="1"/>
    <col min="15111" max="15111" width="15" style="703" customWidth="1"/>
    <col min="15112" max="15112" width="13.5703125" style="703" customWidth="1"/>
    <col min="15113" max="15113" width="12.7109375" style="703" customWidth="1"/>
    <col min="15114" max="15114" width="14" style="703" customWidth="1"/>
    <col min="15115" max="15115" width="10.28515625" style="703" customWidth="1"/>
    <col min="15116" max="15116" width="10" style="703" customWidth="1"/>
    <col min="15117" max="15117" width="10.42578125" style="703" customWidth="1"/>
    <col min="15118" max="15118" width="11.28515625" style="703" customWidth="1"/>
    <col min="15119" max="15119" width="17.5703125" style="703" customWidth="1"/>
    <col min="15120" max="15120" width="19.85546875" style="703" customWidth="1"/>
    <col min="15121" max="15359" width="9.140625" style="703"/>
    <col min="15360" max="15360" width="9.28515625" style="703" customWidth="1"/>
    <col min="15361" max="15361" width="24" style="703" customWidth="1"/>
    <col min="15362" max="15362" width="22.7109375" style="703" customWidth="1"/>
    <col min="15363" max="15363" width="10.5703125" style="703" customWidth="1"/>
    <col min="15364" max="15364" width="10.85546875" style="703" customWidth="1"/>
    <col min="15365" max="15365" width="24.5703125" style="703" customWidth="1"/>
    <col min="15366" max="15366" width="6.85546875" style="703" customWidth="1"/>
    <col min="15367" max="15367" width="15" style="703" customWidth="1"/>
    <col min="15368" max="15368" width="13.5703125" style="703" customWidth="1"/>
    <col min="15369" max="15369" width="12.7109375" style="703" customWidth="1"/>
    <col min="15370" max="15370" width="14" style="703" customWidth="1"/>
    <col min="15371" max="15371" width="10.28515625" style="703" customWidth="1"/>
    <col min="15372" max="15372" width="10" style="703" customWidth="1"/>
    <col min="15373" max="15373" width="10.42578125" style="703" customWidth="1"/>
    <col min="15374" max="15374" width="11.28515625" style="703" customWidth="1"/>
    <col min="15375" max="15375" width="17.5703125" style="703" customWidth="1"/>
    <col min="15376" max="15376" width="19.85546875" style="703" customWidth="1"/>
    <col min="15377" max="15615" width="9.140625" style="703"/>
    <col min="15616" max="15616" width="9.28515625" style="703" customWidth="1"/>
    <col min="15617" max="15617" width="24" style="703" customWidth="1"/>
    <col min="15618" max="15618" width="22.7109375" style="703" customWidth="1"/>
    <col min="15619" max="15619" width="10.5703125" style="703" customWidth="1"/>
    <col min="15620" max="15620" width="10.85546875" style="703" customWidth="1"/>
    <col min="15621" max="15621" width="24.5703125" style="703" customWidth="1"/>
    <col min="15622" max="15622" width="6.85546875" style="703" customWidth="1"/>
    <col min="15623" max="15623" width="15" style="703" customWidth="1"/>
    <col min="15624" max="15624" width="13.5703125" style="703" customWidth="1"/>
    <col min="15625" max="15625" width="12.7109375" style="703" customWidth="1"/>
    <col min="15626" max="15626" width="14" style="703" customWidth="1"/>
    <col min="15627" max="15627" width="10.28515625" style="703" customWidth="1"/>
    <col min="15628" max="15628" width="10" style="703" customWidth="1"/>
    <col min="15629" max="15629" width="10.42578125" style="703" customWidth="1"/>
    <col min="15630" max="15630" width="11.28515625" style="703" customWidth="1"/>
    <col min="15631" max="15631" width="17.5703125" style="703" customWidth="1"/>
    <col min="15632" max="15632" width="19.85546875" style="703" customWidth="1"/>
    <col min="15633" max="15871" width="9.140625" style="703"/>
    <col min="15872" max="15872" width="9.28515625" style="703" customWidth="1"/>
    <col min="15873" max="15873" width="24" style="703" customWidth="1"/>
    <col min="15874" max="15874" width="22.7109375" style="703" customWidth="1"/>
    <col min="15875" max="15875" width="10.5703125" style="703" customWidth="1"/>
    <col min="15876" max="15876" width="10.85546875" style="703" customWidth="1"/>
    <col min="15877" max="15877" width="24.5703125" style="703" customWidth="1"/>
    <col min="15878" max="15878" width="6.85546875" style="703" customWidth="1"/>
    <col min="15879" max="15879" width="15" style="703" customWidth="1"/>
    <col min="15880" max="15880" width="13.5703125" style="703" customWidth="1"/>
    <col min="15881" max="15881" width="12.7109375" style="703" customWidth="1"/>
    <col min="15882" max="15882" width="14" style="703" customWidth="1"/>
    <col min="15883" max="15883" width="10.28515625" style="703" customWidth="1"/>
    <col min="15884" max="15884" width="10" style="703" customWidth="1"/>
    <col min="15885" max="15885" width="10.42578125" style="703" customWidth="1"/>
    <col min="15886" max="15886" width="11.28515625" style="703" customWidth="1"/>
    <col min="15887" max="15887" width="17.5703125" style="703" customWidth="1"/>
    <col min="15888" max="15888" width="19.85546875" style="703" customWidth="1"/>
    <col min="15889" max="16127" width="9.140625" style="703"/>
    <col min="16128" max="16128" width="9.28515625" style="703" customWidth="1"/>
    <col min="16129" max="16129" width="24" style="703" customWidth="1"/>
    <col min="16130" max="16130" width="22.7109375" style="703" customWidth="1"/>
    <col min="16131" max="16131" width="10.5703125" style="703" customWidth="1"/>
    <col min="16132" max="16132" width="10.85546875" style="703" customWidth="1"/>
    <col min="16133" max="16133" width="24.5703125" style="703" customWidth="1"/>
    <col min="16134" max="16134" width="6.85546875" style="703" customWidth="1"/>
    <col min="16135" max="16135" width="15" style="703" customWidth="1"/>
    <col min="16136" max="16136" width="13.5703125" style="703" customWidth="1"/>
    <col min="16137" max="16137" width="12.7109375" style="703" customWidth="1"/>
    <col min="16138" max="16138" width="14" style="703" customWidth="1"/>
    <col min="16139" max="16139" width="10.28515625" style="703" customWidth="1"/>
    <col min="16140" max="16140" width="10" style="703" customWidth="1"/>
    <col min="16141" max="16141" width="10.42578125" style="703" customWidth="1"/>
    <col min="16142" max="16142" width="11.28515625" style="703" customWidth="1"/>
    <col min="16143" max="16143" width="17.5703125" style="703" customWidth="1"/>
    <col min="16144" max="16144" width="19.85546875" style="703" customWidth="1"/>
    <col min="16145" max="16384" width="9.140625" style="703"/>
  </cols>
  <sheetData>
    <row r="1" spans="1:19" ht="12.75" customHeight="1">
      <c r="C1" s="704"/>
      <c r="M1" s="1389" t="s">
        <v>456</v>
      </c>
      <c r="N1" s="1389"/>
      <c r="O1" s="1389"/>
      <c r="P1" s="1389"/>
    </row>
    <row r="2" spans="1:19" ht="12.75" customHeight="1">
      <c r="M2" s="1389" t="s">
        <v>0</v>
      </c>
      <c r="N2" s="1389"/>
      <c r="O2" s="1389"/>
      <c r="P2" s="1389"/>
    </row>
    <row r="3" spans="1:19" ht="12.75" customHeight="1">
      <c r="C3" s="1044"/>
      <c r="D3" s="1044"/>
      <c r="E3" s="1044"/>
      <c r="L3" s="706"/>
      <c r="M3" s="1389" t="s">
        <v>260</v>
      </c>
      <c r="N3" s="1390"/>
      <c r="O3" s="1390"/>
      <c r="P3" s="1390"/>
    </row>
    <row r="4" spans="1:19" ht="12.75" customHeight="1">
      <c r="C4" s="1044"/>
      <c r="D4" s="1044"/>
      <c r="E4" s="1044"/>
      <c r="L4" s="706"/>
      <c r="M4" s="1033"/>
      <c r="N4" s="1034"/>
      <c r="O4" s="1034"/>
      <c r="P4" s="1034"/>
    </row>
    <row r="5" spans="1:19" ht="12.75">
      <c r="L5" s="706"/>
      <c r="M5" s="1033"/>
      <c r="N5" s="1034"/>
      <c r="O5" s="1034"/>
      <c r="P5" s="1034"/>
    </row>
    <row r="6" spans="1:19" ht="18.75" customHeight="1">
      <c r="A6" s="1383" t="s">
        <v>457</v>
      </c>
      <c r="B6" s="1383"/>
      <c r="C6" s="1383"/>
      <c r="D6" s="1383"/>
      <c r="E6" s="1383"/>
      <c r="F6" s="1383"/>
      <c r="G6" s="1383"/>
      <c r="H6" s="1383"/>
      <c r="I6" s="1383"/>
      <c r="J6" s="1383"/>
      <c r="K6" s="1383"/>
      <c r="L6" s="1383"/>
      <c r="M6" s="1383"/>
      <c r="N6" s="1383"/>
      <c r="O6" s="1383"/>
      <c r="P6" s="1383"/>
      <c r="Q6" s="902"/>
    </row>
    <row r="7" spans="1:19" ht="23.25" customHeight="1">
      <c r="A7" s="1690" t="s">
        <v>373</v>
      </c>
      <c r="B7" s="1690"/>
      <c r="C7" s="1690"/>
      <c r="D7" s="1690"/>
      <c r="E7" s="1690"/>
      <c r="F7" s="1690"/>
      <c r="G7" s="1690"/>
      <c r="H7" s="1690"/>
      <c r="I7" s="1690"/>
      <c r="J7" s="1690"/>
      <c r="K7" s="1690"/>
      <c r="L7" s="1690"/>
      <c r="M7" s="1690"/>
      <c r="N7" s="1690"/>
      <c r="O7" s="1690"/>
      <c r="P7" s="1690"/>
    </row>
    <row r="8" spans="1:19" ht="18.75" customHeight="1">
      <c r="A8" s="1385" t="s">
        <v>1207</v>
      </c>
      <c r="B8" s="1385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</row>
    <row r="9" spans="1:19" ht="12.75" thickBot="1">
      <c r="A9" s="707"/>
      <c r="B9" s="708"/>
      <c r="C9" s="708"/>
      <c r="D9" s="708"/>
      <c r="E9" s="708"/>
      <c r="F9" s="708"/>
      <c r="G9" s="704"/>
      <c r="H9" s="704"/>
      <c r="I9" s="704"/>
      <c r="J9" s="704"/>
      <c r="K9" s="704"/>
      <c r="L9" s="704"/>
      <c r="M9" s="704"/>
      <c r="N9" s="704"/>
      <c r="O9" s="704"/>
      <c r="P9" s="708"/>
    </row>
    <row r="10" spans="1:19" ht="18" customHeight="1" thickBot="1">
      <c r="A10" s="1616" t="s">
        <v>2</v>
      </c>
      <c r="B10" s="1617" t="s">
        <v>3</v>
      </c>
      <c r="C10" s="1620" t="s">
        <v>204</v>
      </c>
      <c r="D10" s="1623" t="s">
        <v>5</v>
      </c>
      <c r="E10" s="1624"/>
      <c r="F10" s="1624"/>
      <c r="G10" s="1624"/>
      <c r="H10" s="1624"/>
      <c r="I10" s="1624"/>
      <c r="J10" s="1624"/>
      <c r="K10" s="1624"/>
      <c r="L10" s="1624"/>
      <c r="M10" s="1624"/>
      <c r="N10" s="1625"/>
      <c r="O10" s="1626"/>
      <c r="P10" s="1691" t="s">
        <v>1208</v>
      </c>
    </row>
    <row r="11" spans="1:19" ht="43.5" customHeight="1" thickBot="1">
      <c r="A11" s="1588"/>
      <c r="B11" s="1618"/>
      <c r="C11" s="1621"/>
      <c r="D11" s="1420" t="s">
        <v>768</v>
      </c>
      <c r="E11" s="1188" t="s">
        <v>458</v>
      </c>
      <c r="F11" s="1701" t="s">
        <v>6</v>
      </c>
      <c r="G11" s="1623" t="s">
        <v>7</v>
      </c>
      <c r="H11" s="1624"/>
      <c r="I11" s="1624"/>
      <c r="J11" s="1624"/>
      <c r="K11" s="1700"/>
      <c r="L11" s="1623" t="s">
        <v>8</v>
      </c>
      <c r="M11" s="1700"/>
      <c r="N11" s="1699" t="s">
        <v>9</v>
      </c>
      <c r="O11" s="1700"/>
      <c r="P11" s="1692"/>
      <c r="R11" s="708"/>
      <c r="S11" s="708"/>
    </row>
    <row r="12" spans="1:19" ht="56.25" customHeight="1" thickBot="1">
      <c r="A12" s="1275"/>
      <c r="B12" s="1619"/>
      <c r="C12" s="1622"/>
      <c r="D12" s="1270"/>
      <c r="E12" s="1271"/>
      <c r="F12" s="1602"/>
      <c r="G12" s="1041" t="s">
        <v>10</v>
      </c>
      <c r="H12" s="668" t="s">
        <v>11</v>
      </c>
      <c r="I12" s="709" t="s">
        <v>12</v>
      </c>
      <c r="J12" s="1032" t="s">
        <v>13</v>
      </c>
      <c r="K12" s="1035" t="s">
        <v>14</v>
      </c>
      <c r="L12" s="1031" t="s">
        <v>15</v>
      </c>
      <c r="M12" s="1035" t="s">
        <v>16</v>
      </c>
      <c r="N12" s="1032" t="s">
        <v>17</v>
      </c>
      <c r="O12" s="1035" t="s">
        <v>18</v>
      </c>
      <c r="P12" s="1693"/>
      <c r="R12" s="708"/>
      <c r="S12" s="708"/>
    </row>
    <row r="13" spans="1:19" ht="13.5" thickBot="1">
      <c r="A13" s="292">
        <v>1</v>
      </c>
      <c r="B13" s="1037">
        <v>2</v>
      </c>
      <c r="C13" s="294">
        <v>3</v>
      </c>
      <c r="D13" s="1036">
        <v>4</v>
      </c>
      <c r="E13" s="1037">
        <v>5</v>
      </c>
      <c r="F13" s="1038">
        <v>6</v>
      </c>
      <c r="G13" s="295">
        <v>7</v>
      </c>
      <c r="H13" s="295">
        <v>8</v>
      </c>
      <c r="I13" s="1036">
        <v>9</v>
      </c>
      <c r="J13" s="1039">
        <v>10</v>
      </c>
      <c r="K13" s="1038">
        <v>11</v>
      </c>
      <c r="L13" s="1036">
        <v>12</v>
      </c>
      <c r="M13" s="1038">
        <v>13</v>
      </c>
      <c r="N13" s="1039">
        <v>14</v>
      </c>
      <c r="O13" s="1038">
        <v>15</v>
      </c>
      <c r="P13" s="710">
        <v>17</v>
      </c>
    </row>
    <row r="14" spans="1:19" ht="29.25" customHeight="1">
      <c r="A14" s="1702" t="s">
        <v>372</v>
      </c>
      <c r="B14" s="1703"/>
      <c r="C14" s="1708" t="s">
        <v>1553</v>
      </c>
      <c r="D14" s="1711" t="s">
        <v>19</v>
      </c>
      <c r="E14" s="1714" t="s">
        <v>19</v>
      </c>
      <c r="F14" s="1717" t="s">
        <v>19</v>
      </c>
      <c r="G14" s="711" t="s">
        <v>20</v>
      </c>
      <c r="H14" s="404">
        <f>H15+H16+H17</f>
        <v>46211.8</v>
      </c>
      <c r="I14" s="405">
        <f>I15+I16+I17</f>
        <v>28499.9</v>
      </c>
      <c r="J14" s="406">
        <f>J15+J16+J17</f>
        <v>26219.5</v>
      </c>
      <c r="K14" s="407">
        <f>K15+K16+K17</f>
        <v>27592.9</v>
      </c>
      <c r="L14" s="405">
        <f t="shared" ref="L14:L20" si="0">J14/H14*100</f>
        <v>56.737673061858651</v>
      </c>
      <c r="M14" s="407">
        <f t="shared" ref="M14:M20" si="1">J14-H14</f>
        <v>-19992.300000000003</v>
      </c>
      <c r="N14" s="406">
        <f t="shared" ref="N14:N20" si="2">K14/H14*100</f>
        <v>59.709641260457282</v>
      </c>
      <c r="O14" s="407">
        <f t="shared" ref="O14:O20" si="3">K14-H14</f>
        <v>-18618.900000000001</v>
      </c>
      <c r="P14" s="1694"/>
    </row>
    <row r="15" spans="1:19" ht="17.25" customHeight="1">
      <c r="A15" s="1704"/>
      <c r="B15" s="1705"/>
      <c r="C15" s="1709"/>
      <c r="D15" s="1712"/>
      <c r="E15" s="1715"/>
      <c r="F15" s="1718"/>
      <c r="G15" s="712" t="s">
        <v>21</v>
      </c>
      <c r="H15" s="478">
        <f t="shared" ref="H15:K17" si="4">H19+H147</f>
        <v>69.400000000000006</v>
      </c>
      <c r="I15" s="713">
        <f t="shared" si="4"/>
        <v>69.400000000000006</v>
      </c>
      <c r="J15" s="714">
        <f t="shared" si="4"/>
        <v>69.400000000000006</v>
      </c>
      <c r="K15" s="480">
        <f t="shared" si="4"/>
        <v>69.400000000000006</v>
      </c>
      <c r="L15" s="479">
        <f t="shared" si="0"/>
        <v>100</v>
      </c>
      <c r="M15" s="1164">
        <f t="shared" si="1"/>
        <v>0</v>
      </c>
      <c r="N15" s="480">
        <f t="shared" si="2"/>
        <v>100</v>
      </c>
      <c r="O15" s="1164">
        <f t="shared" si="3"/>
        <v>0</v>
      </c>
      <c r="P15" s="1695"/>
    </row>
    <row r="16" spans="1:19" ht="17.25" customHeight="1">
      <c r="A16" s="1704"/>
      <c r="B16" s="1705"/>
      <c r="C16" s="1709"/>
      <c r="D16" s="1712"/>
      <c r="E16" s="1715"/>
      <c r="F16" s="1718"/>
      <c r="G16" s="712" t="s">
        <v>22</v>
      </c>
      <c r="H16" s="478">
        <f t="shared" si="4"/>
        <v>46142.400000000001</v>
      </c>
      <c r="I16" s="713">
        <f t="shared" si="4"/>
        <v>28430.5</v>
      </c>
      <c r="J16" s="714">
        <f t="shared" si="4"/>
        <v>26150.1</v>
      </c>
      <c r="K16" s="480">
        <f t="shared" si="4"/>
        <v>27523.5</v>
      </c>
      <c r="L16" s="479">
        <f t="shared" si="0"/>
        <v>56.672604805991881</v>
      </c>
      <c r="M16" s="414">
        <f t="shared" si="1"/>
        <v>-19992.300000000003</v>
      </c>
      <c r="N16" s="480">
        <f t="shared" si="2"/>
        <v>59.64904296265474</v>
      </c>
      <c r="O16" s="414">
        <f t="shared" si="3"/>
        <v>-18618.900000000001</v>
      </c>
      <c r="P16" s="1695"/>
      <c r="Q16" s="708"/>
      <c r="R16" s="708"/>
    </row>
    <row r="17" spans="1:18" ht="17.25" customHeight="1" thickBot="1">
      <c r="A17" s="1706"/>
      <c r="B17" s="1707"/>
      <c r="C17" s="1710"/>
      <c r="D17" s="1713"/>
      <c r="E17" s="1716"/>
      <c r="F17" s="1719"/>
      <c r="G17" s="715" t="s">
        <v>23</v>
      </c>
      <c r="H17" s="417">
        <f t="shared" si="4"/>
        <v>0</v>
      </c>
      <c r="I17" s="716">
        <f t="shared" si="4"/>
        <v>0</v>
      </c>
      <c r="J17" s="717">
        <f t="shared" si="4"/>
        <v>0</v>
      </c>
      <c r="K17" s="611">
        <f t="shared" si="4"/>
        <v>0</v>
      </c>
      <c r="L17" s="418">
        <v>0</v>
      </c>
      <c r="M17" s="420">
        <f t="shared" si="1"/>
        <v>0</v>
      </c>
      <c r="N17" s="419">
        <v>0</v>
      </c>
      <c r="O17" s="420">
        <f t="shared" si="3"/>
        <v>0</v>
      </c>
      <c r="P17" s="1696"/>
      <c r="Q17" s="708"/>
      <c r="R17" s="708"/>
    </row>
    <row r="18" spans="1:18" ht="24.75" customHeight="1">
      <c r="A18" s="1627" t="s">
        <v>24</v>
      </c>
      <c r="B18" s="1628" t="s">
        <v>261</v>
      </c>
      <c r="C18" s="1631" t="s">
        <v>1553</v>
      </c>
      <c r="D18" s="1317" t="s">
        <v>19</v>
      </c>
      <c r="E18" s="1633" t="s">
        <v>19</v>
      </c>
      <c r="F18" s="1634" t="s">
        <v>19</v>
      </c>
      <c r="G18" s="58" t="s">
        <v>20</v>
      </c>
      <c r="H18" s="181">
        <f>H19+H20+H21</f>
        <v>46211.8</v>
      </c>
      <c r="I18" s="33">
        <f>I19+I20+I21</f>
        <v>28499.9</v>
      </c>
      <c r="J18" s="51">
        <f>J19+J20+J21</f>
        <v>26219.5</v>
      </c>
      <c r="K18" s="28">
        <f>K19+K20+K21</f>
        <v>27592.9</v>
      </c>
      <c r="L18" s="487">
        <f t="shared" si="0"/>
        <v>56.737673061858651</v>
      </c>
      <c r="M18" s="488">
        <f t="shared" si="1"/>
        <v>-19992.300000000003</v>
      </c>
      <c r="N18" s="489">
        <f t="shared" si="2"/>
        <v>59.709641260457282</v>
      </c>
      <c r="O18" s="488">
        <f t="shared" si="3"/>
        <v>-18618.900000000001</v>
      </c>
      <c r="P18" s="1697"/>
    </row>
    <row r="19" spans="1:18" ht="17.25" customHeight="1">
      <c r="A19" s="1310"/>
      <c r="B19" s="1629"/>
      <c r="C19" s="1473"/>
      <c r="D19" s="1632"/>
      <c r="E19" s="1492"/>
      <c r="F19" s="1451"/>
      <c r="G19" s="60" t="s">
        <v>21</v>
      </c>
      <c r="H19" s="182">
        <f t="shared" ref="H19:K21" si="5">H23+H59</f>
        <v>69.400000000000006</v>
      </c>
      <c r="I19" s="280">
        <f t="shared" si="5"/>
        <v>69.400000000000006</v>
      </c>
      <c r="J19" s="55">
        <f t="shared" si="5"/>
        <v>69.400000000000006</v>
      </c>
      <c r="K19" s="34">
        <f t="shared" si="5"/>
        <v>69.400000000000006</v>
      </c>
      <c r="L19" s="280">
        <f t="shared" si="0"/>
        <v>100</v>
      </c>
      <c r="M19" s="140">
        <f t="shared" si="1"/>
        <v>0</v>
      </c>
      <c r="N19" s="55">
        <f t="shared" si="2"/>
        <v>100</v>
      </c>
      <c r="O19" s="140">
        <f t="shared" si="3"/>
        <v>0</v>
      </c>
      <c r="P19" s="1698"/>
    </row>
    <row r="20" spans="1:18" ht="17.25" customHeight="1">
      <c r="A20" s="1310"/>
      <c r="B20" s="1629"/>
      <c r="C20" s="1473"/>
      <c r="D20" s="1632"/>
      <c r="E20" s="1492"/>
      <c r="F20" s="1451"/>
      <c r="G20" s="60" t="s">
        <v>22</v>
      </c>
      <c r="H20" s="182">
        <f t="shared" si="5"/>
        <v>46142.400000000001</v>
      </c>
      <c r="I20" s="280">
        <f t="shared" si="5"/>
        <v>28430.5</v>
      </c>
      <c r="J20" s="55">
        <f t="shared" si="5"/>
        <v>26150.1</v>
      </c>
      <c r="K20" s="34">
        <f t="shared" si="5"/>
        <v>27523.5</v>
      </c>
      <c r="L20" s="280">
        <f t="shared" si="0"/>
        <v>56.672604805991881</v>
      </c>
      <c r="M20" s="34">
        <f t="shared" si="1"/>
        <v>-19992.300000000003</v>
      </c>
      <c r="N20" s="55">
        <f t="shared" si="2"/>
        <v>59.64904296265474</v>
      </c>
      <c r="O20" s="34">
        <f t="shared" si="3"/>
        <v>-18618.900000000001</v>
      </c>
      <c r="P20" s="1698"/>
    </row>
    <row r="21" spans="1:18" ht="17.25" customHeight="1">
      <c r="A21" s="1310"/>
      <c r="B21" s="1630"/>
      <c r="C21" s="1473"/>
      <c r="D21" s="1632"/>
      <c r="E21" s="1492"/>
      <c r="F21" s="1451"/>
      <c r="G21" s="60" t="s">
        <v>23</v>
      </c>
      <c r="H21" s="183">
        <f t="shared" si="5"/>
        <v>0</v>
      </c>
      <c r="I21" s="718">
        <f t="shared" si="5"/>
        <v>0</v>
      </c>
      <c r="J21" s="719">
        <f t="shared" si="5"/>
        <v>0</v>
      </c>
      <c r="K21" s="720">
        <f t="shared" si="5"/>
        <v>0</v>
      </c>
      <c r="L21" s="718">
        <v>0</v>
      </c>
      <c r="M21" s="720">
        <v>0</v>
      </c>
      <c r="N21" s="719">
        <v>0</v>
      </c>
      <c r="O21" s="720">
        <v>0</v>
      </c>
      <c r="P21" s="1698"/>
    </row>
    <row r="22" spans="1:18" ht="26.25" customHeight="1">
      <c r="A22" s="1249" t="s">
        <v>26</v>
      </c>
      <c r="B22" s="1267" t="s">
        <v>721</v>
      </c>
      <c r="C22" s="1251" t="s">
        <v>19</v>
      </c>
      <c r="D22" s="1615" t="s">
        <v>19</v>
      </c>
      <c r="E22" s="1341" t="s">
        <v>19</v>
      </c>
      <c r="F22" s="1464" t="s">
        <v>19</v>
      </c>
      <c r="G22" s="721" t="s">
        <v>20</v>
      </c>
      <c r="H22" s="189">
        <f>H23+H24+H25</f>
        <v>0</v>
      </c>
      <c r="I22" s="299">
        <f>I23+I24+I25</f>
        <v>0</v>
      </c>
      <c r="J22" s="173">
        <f>J23+J24+J25</f>
        <v>0</v>
      </c>
      <c r="K22" s="143">
        <f>K23+K24+K25</f>
        <v>0</v>
      </c>
      <c r="L22" s="299">
        <v>0</v>
      </c>
      <c r="M22" s="143">
        <f>J22-H22</f>
        <v>0</v>
      </c>
      <c r="N22" s="173">
        <v>0</v>
      </c>
      <c r="O22" s="143">
        <f>K22-H22</f>
        <v>0</v>
      </c>
      <c r="P22" s="1683"/>
    </row>
    <row r="23" spans="1:18" ht="18.75" customHeight="1">
      <c r="A23" s="1249"/>
      <c r="B23" s="1328"/>
      <c r="C23" s="1251"/>
      <c r="D23" s="1615"/>
      <c r="E23" s="1341"/>
      <c r="F23" s="1464"/>
      <c r="G23" s="722" t="s">
        <v>21</v>
      </c>
      <c r="H23" s="186">
        <f>H27</f>
        <v>0</v>
      </c>
      <c r="I23" s="269">
        <f>I27</f>
        <v>0</v>
      </c>
      <c r="J23" s="170">
        <f>J27</f>
        <v>0</v>
      </c>
      <c r="K23" s="106">
        <f>K27</f>
        <v>0</v>
      </c>
      <c r="L23" s="269">
        <v>0</v>
      </c>
      <c r="M23" s="106">
        <f>J23-H23</f>
        <v>0</v>
      </c>
      <c r="N23" s="170">
        <v>0</v>
      </c>
      <c r="O23" s="106">
        <f>K23-H23</f>
        <v>0</v>
      </c>
      <c r="P23" s="1683"/>
    </row>
    <row r="24" spans="1:18" ht="18.75" customHeight="1">
      <c r="A24" s="1249"/>
      <c r="B24" s="1328"/>
      <c r="C24" s="1251"/>
      <c r="D24" s="1615"/>
      <c r="E24" s="1341"/>
      <c r="F24" s="1464"/>
      <c r="G24" s="722" t="s">
        <v>22</v>
      </c>
      <c r="H24" s="186">
        <v>0</v>
      </c>
      <c r="I24" s="269">
        <v>0</v>
      </c>
      <c r="J24" s="170">
        <v>0</v>
      </c>
      <c r="K24" s="106">
        <v>0</v>
      </c>
      <c r="L24" s="269">
        <v>0</v>
      </c>
      <c r="M24" s="106">
        <v>0</v>
      </c>
      <c r="N24" s="170">
        <v>0</v>
      </c>
      <c r="O24" s="106">
        <v>0</v>
      </c>
      <c r="P24" s="1683"/>
    </row>
    <row r="25" spans="1:18" ht="18.75" customHeight="1">
      <c r="A25" s="1249"/>
      <c r="B25" s="1329"/>
      <c r="C25" s="1251"/>
      <c r="D25" s="1615"/>
      <c r="E25" s="1341"/>
      <c r="F25" s="1464"/>
      <c r="G25" s="722" t="s">
        <v>23</v>
      </c>
      <c r="H25" s="186">
        <v>0</v>
      </c>
      <c r="I25" s="269">
        <v>0</v>
      </c>
      <c r="J25" s="170">
        <v>0</v>
      </c>
      <c r="K25" s="106">
        <v>0</v>
      </c>
      <c r="L25" s="269">
        <v>0</v>
      </c>
      <c r="M25" s="106">
        <v>0</v>
      </c>
      <c r="N25" s="170">
        <v>0</v>
      </c>
      <c r="O25" s="106">
        <v>0</v>
      </c>
      <c r="P25" s="1683"/>
    </row>
    <row r="26" spans="1:18" ht="21.75" customHeight="1">
      <c r="A26" s="1588" t="s">
        <v>27</v>
      </c>
      <c r="B26" s="1614" t="s">
        <v>722</v>
      </c>
      <c r="C26" s="1592" t="s">
        <v>19</v>
      </c>
      <c r="D26" s="1588" t="s">
        <v>19</v>
      </c>
      <c r="E26" s="1525" t="s">
        <v>19</v>
      </c>
      <c r="F26" s="1243" t="s">
        <v>19</v>
      </c>
      <c r="G26" s="721" t="s">
        <v>20</v>
      </c>
      <c r="H26" s="189">
        <f>H27+H28+H29</f>
        <v>0</v>
      </c>
      <c r="I26" s="299">
        <f>I27+I28+I29</f>
        <v>0</v>
      </c>
      <c r="J26" s="173">
        <f>J27+J28+J29</f>
        <v>0</v>
      </c>
      <c r="K26" s="143">
        <f>K27+K28+K29</f>
        <v>0</v>
      </c>
      <c r="L26" s="299">
        <v>0</v>
      </c>
      <c r="M26" s="143">
        <f>J26-H26</f>
        <v>0</v>
      </c>
      <c r="N26" s="173">
        <v>0</v>
      </c>
      <c r="O26" s="143">
        <f>K26-H26</f>
        <v>0</v>
      </c>
      <c r="P26" s="1683"/>
    </row>
    <row r="27" spans="1:18" ht="15" customHeight="1">
      <c r="A27" s="1588"/>
      <c r="B27" s="1590"/>
      <c r="C27" s="1592"/>
      <c r="D27" s="1588"/>
      <c r="E27" s="1525"/>
      <c r="F27" s="1244"/>
      <c r="G27" s="722" t="s">
        <v>21</v>
      </c>
      <c r="H27" s="186">
        <f>H31+H35+H39+H43+H47+H51+H55</f>
        <v>0</v>
      </c>
      <c r="I27" s="1106">
        <f t="shared" ref="I27:K27" si="6">I31+I35+I39+I43+I47+I51+I55</f>
        <v>0</v>
      </c>
      <c r="J27" s="2">
        <f t="shared" si="6"/>
        <v>0</v>
      </c>
      <c r="K27" s="1108">
        <f t="shared" si="6"/>
        <v>0</v>
      </c>
      <c r="L27" s="269">
        <v>0</v>
      </c>
      <c r="M27" s="106">
        <f>J27-H27</f>
        <v>0</v>
      </c>
      <c r="N27" s="170">
        <v>0</v>
      </c>
      <c r="O27" s="106">
        <f>K27-H27</f>
        <v>0</v>
      </c>
      <c r="P27" s="1683"/>
    </row>
    <row r="28" spans="1:18" ht="15" customHeight="1">
      <c r="A28" s="1588"/>
      <c r="B28" s="1590"/>
      <c r="C28" s="1592"/>
      <c r="D28" s="1588"/>
      <c r="E28" s="1525"/>
      <c r="F28" s="1244"/>
      <c r="G28" s="722" t="s">
        <v>22</v>
      </c>
      <c r="H28" s="186">
        <f t="shared" ref="H28:K29" si="7">H32+H36+H40+H44+H48+H52+H56</f>
        <v>0</v>
      </c>
      <c r="I28" s="1042">
        <f t="shared" si="7"/>
        <v>0</v>
      </c>
      <c r="J28" s="2">
        <f t="shared" si="7"/>
        <v>0</v>
      </c>
      <c r="K28" s="1043">
        <f t="shared" si="7"/>
        <v>0</v>
      </c>
      <c r="L28" s="723">
        <v>0</v>
      </c>
      <c r="M28" s="156">
        <v>0</v>
      </c>
      <c r="N28" s="204">
        <v>0</v>
      </c>
      <c r="O28" s="156">
        <v>0</v>
      </c>
      <c r="P28" s="1683"/>
    </row>
    <row r="29" spans="1:18" ht="15" customHeight="1">
      <c r="A29" s="1588"/>
      <c r="B29" s="1590"/>
      <c r="C29" s="1592"/>
      <c r="D29" s="1588"/>
      <c r="E29" s="1525"/>
      <c r="F29" s="1245"/>
      <c r="G29" s="722" t="s">
        <v>23</v>
      </c>
      <c r="H29" s="186">
        <f t="shared" si="7"/>
        <v>0</v>
      </c>
      <c r="I29" s="1042">
        <f t="shared" si="7"/>
        <v>0</v>
      </c>
      <c r="J29" s="2">
        <f t="shared" si="7"/>
        <v>0</v>
      </c>
      <c r="K29" s="1043">
        <f t="shared" si="7"/>
        <v>0</v>
      </c>
      <c r="L29" s="723">
        <v>0</v>
      </c>
      <c r="M29" s="156">
        <v>0</v>
      </c>
      <c r="N29" s="204">
        <v>0</v>
      </c>
      <c r="O29" s="156">
        <v>0</v>
      </c>
      <c r="P29" s="1683"/>
    </row>
    <row r="30" spans="1:18" ht="24" customHeight="1">
      <c r="A30" s="1588" t="s">
        <v>28</v>
      </c>
      <c r="B30" s="1590" t="s">
        <v>262</v>
      </c>
      <c r="C30" s="1592" t="s">
        <v>948</v>
      </c>
      <c r="D30" s="1606" t="s">
        <v>865</v>
      </c>
      <c r="E30" s="1525" t="s">
        <v>865</v>
      </c>
      <c r="F30" s="1243" t="s">
        <v>19</v>
      </c>
      <c r="G30" s="721" t="s">
        <v>20</v>
      </c>
      <c r="H30" s="189">
        <f>H31+H32+H33</f>
        <v>0</v>
      </c>
      <c r="I30" s="299">
        <f>I31+I32+I33</f>
        <v>0</v>
      </c>
      <c r="J30" s="173">
        <f>J31+J32+J33</f>
        <v>0</v>
      </c>
      <c r="K30" s="143">
        <f>K31+K32+K33</f>
        <v>0</v>
      </c>
      <c r="L30" s="299">
        <v>0</v>
      </c>
      <c r="M30" s="143">
        <f>J30-H30</f>
        <v>0</v>
      </c>
      <c r="N30" s="173">
        <v>0</v>
      </c>
      <c r="O30" s="143">
        <f>K30-H30</f>
        <v>0</v>
      </c>
      <c r="P30" s="1683"/>
    </row>
    <row r="31" spans="1:18" ht="14.25" customHeight="1">
      <c r="A31" s="1588"/>
      <c r="B31" s="1590"/>
      <c r="C31" s="1592"/>
      <c r="D31" s="1606"/>
      <c r="E31" s="1525"/>
      <c r="F31" s="1244"/>
      <c r="G31" s="722" t="s">
        <v>21</v>
      </c>
      <c r="H31" s="186">
        <v>0</v>
      </c>
      <c r="I31" s="269">
        <v>0</v>
      </c>
      <c r="J31" s="170">
        <v>0</v>
      </c>
      <c r="K31" s="106">
        <v>0</v>
      </c>
      <c r="L31" s="269">
        <v>0</v>
      </c>
      <c r="M31" s="106">
        <f>J31-H31</f>
        <v>0</v>
      </c>
      <c r="N31" s="170">
        <v>0</v>
      </c>
      <c r="O31" s="106">
        <f>K31-H31</f>
        <v>0</v>
      </c>
      <c r="P31" s="1683"/>
    </row>
    <row r="32" spans="1:18" ht="14.25" customHeight="1">
      <c r="A32" s="1588"/>
      <c r="B32" s="1590"/>
      <c r="C32" s="1592"/>
      <c r="D32" s="1606"/>
      <c r="E32" s="1525"/>
      <c r="F32" s="1244"/>
      <c r="G32" s="722" t="s">
        <v>22</v>
      </c>
      <c r="H32" s="186">
        <v>0</v>
      </c>
      <c r="I32" s="269">
        <v>0</v>
      </c>
      <c r="J32" s="170">
        <v>0</v>
      </c>
      <c r="K32" s="106">
        <v>0</v>
      </c>
      <c r="L32" s="723">
        <v>0</v>
      </c>
      <c r="M32" s="156">
        <v>0</v>
      </c>
      <c r="N32" s="204">
        <v>0</v>
      </c>
      <c r="O32" s="156">
        <v>0</v>
      </c>
      <c r="P32" s="1683"/>
    </row>
    <row r="33" spans="1:16" ht="14.25" customHeight="1">
      <c r="A33" s="1588"/>
      <c r="B33" s="1590"/>
      <c r="C33" s="1592"/>
      <c r="D33" s="1606"/>
      <c r="E33" s="1525"/>
      <c r="F33" s="1245"/>
      <c r="G33" s="722" t="s">
        <v>23</v>
      </c>
      <c r="H33" s="186">
        <v>0</v>
      </c>
      <c r="I33" s="269">
        <v>0</v>
      </c>
      <c r="J33" s="170">
        <v>0</v>
      </c>
      <c r="K33" s="106">
        <v>0</v>
      </c>
      <c r="L33" s="723">
        <v>0</v>
      </c>
      <c r="M33" s="156">
        <v>0</v>
      </c>
      <c r="N33" s="204">
        <v>0</v>
      </c>
      <c r="O33" s="156">
        <v>0</v>
      </c>
      <c r="P33" s="1683"/>
    </row>
    <row r="34" spans="1:16" ht="24" customHeight="1">
      <c r="A34" s="1588" t="s">
        <v>30</v>
      </c>
      <c r="B34" s="1590" t="s">
        <v>263</v>
      </c>
      <c r="C34" s="1592" t="s">
        <v>948</v>
      </c>
      <c r="D34" s="1606" t="s">
        <v>865</v>
      </c>
      <c r="E34" s="1525" t="s">
        <v>865</v>
      </c>
      <c r="F34" s="1243" t="s">
        <v>19</v>
      </c>
      <c r="G34" s="721" t="s">
        <v>20</v>
      </c>
      <c r="H34" s="189">
        <f>H35+H36+H37</f>
        <v>0</v>
      </c>
      <c r="I34" s="299">
        <f>I35+I36+I37</f>
        <v>0</v>
      </c>
      <c r="J34" s="173">
        <f>J35+J36+J37</f>
        <v>0</v>
      </c>
      <c r="K34" s="143">
        <f>K35+K36+K37</f>
        <v>0</v>
      </c>
      <c r="L34" s="299">
        <v>0</v>
      </c>
      <c r="M34" s="143">
        <f>J34-H34</f>
        <v>0</v>
      </c>
      <c r="N34" s="173">
        <v>0</v>
      </c>
      <c r="O34" s="143">
        <f>K34-H34</f>
        <v>0</v>
      </c>
      <c r="P34" s="1683"/>
    </row>
    <row r="35" spans="1:16" ht="14.25" customHeight="1">
      <c r="A35" s="1588"/>
      <c r="B35" s="1590"/>
      <c r="C35" s="1592"/>
      <c r="D35" s="1606"/>
      <c r="E35" s="1525"/>
      <c r="F35" s="1244"/>
      <c r="G35" s="722" t="s">
        <v>21</v>
      </c>
      <c r="H35" s="186">
        <v>0</v>
      </c>
      <c r="I35" s="269">
        <v>0</v>
      </c>
      <c r="J35" s="170">
        <v>0</v>
      </c>
      <c r="K35" s="106">
        <v>0</v>
      </c>
      <c r="L35" s="269">
        <v>0</v>
      </c>
      <c r="M35" s="106">
        <f>J35-H35</f>
        <v>0</v>
      </c>
      <c r="N35" s="170">
        <v>0</v>
      </c>
      <c r="O35" s="106">
        <f>K35-H35</f>
        <v>0</v>
      </c>
      <c r="P35" s="1683"/>
    </row>
    <row r="36" spans="1:16" ht="14.25" customHeight="1">
      <c r="A36" s="1588"/>
      <c r="B36" s="1590"/>
      <c r="C36" s="1592"/>
      <c r="D36" s="1606"/>
      <c r="E36" s="1525"/>
      <c r="F36" s="1244"/>
      <c r="G36" s="722" t="s">
        <v>22</v>
      </c>
      <c r="H36" s="186">
        <v>0</v>
      </c>
      <c r="I36" s="269">
        <v>0</v>
      </c>
      <c r="J36" s="170">
        <v>0</v>
      </c>
      <c r="K36" s="106">
        <v>0</v>
      </c>
      <c r="L36" s="723">
        <v>0</v>
      </c>
      <c r="M36" s="156">
        <v>0</v>
      </c>
      <c r="N36" s="204">
        <v>0</v>
      </c>
      <c r="O36" s="156">
        <v>0</v>
      </c>
      <c r="P36" s="1683"/>
    </row>
    <row r="37" spans="1:16" ht="14.25" customHeight="1">
      <c r="A37" s="1588"/>
      <c r="B37" s="1590"/>
      <c r="C37" s="1592"/>
      <c r="D37" s="1606"/>
      <c r="E37" s="1525"/>
      <c r="F37" s="1245"/>
      <c r="G37" s="722" t="s">
        <v>23</v>
      </c>
      <c r="H37" s="186">
        <v>0</v>
      </c>
      <c r="I37" s="269">
        <v>0</v>
      </c>
      <c r="J37" s="170">
        <v>0</v>
      </c>
      <c r="K37" s="106">
        <v>0</v>
      </c>
      <c r="L37" s="723">
        <v>0</v>
      </c>
      <c r="M37" s="156">
        <v>0</v>
      </c>
      <c r="N37" s="204">
        <v>0</v>
      </c>
      <c r="O37" s="156">
        <v>0</v>
      </c>
      <c r="P37" s="1683"/>
    </row>
    <row r="38" spans="1:16" ht="26.25" customHeight="1">
      <c r="A38" s="1588" t="s">
        <v>112</v>
      </c>
      <c r="B38" s="1590" t="s">
        <v>264</v>
      </c>
      <c r="C38" s="1605" t="s">
        <v>949</v>
      </c>
      <c r="D38" s="1606" t="s">
        <v>865</v>
      </c>
      <c r="E38" s="1525" t="s">
        <v>865</v>
      </c>
      <c r="F38" s="1243" t="s">
        <v>19</v>
      </c>
      <c r="G38" s="721" t="s">
        <v>20</v>
      </c>
      <c r="H38" s="189">
        <f>H39+H40+H41</f>
        <v>0</v>
      </c>
      <c r="I38" s="299">
        <f>I39+I40+I41</f>
        <v>0</v>
      </c>
      <c r="J38" s="173">
        <f>J39+J40+J41</f>
        <v>0</v>
      </c>
      <c r="K38" s="143">
        <f>K39+K40+K41</f>
        <v>0</v>
      </c>
      <c r="L38" s="299">
        <v>0</v>
      </c>
      <c r="M38" s="143">
        <f>J38-H38</f>
        <v>0</v>
      </c>
      <c r="N38" s="173">
        <v>0</v>
      </c>
      <c r="O38" s="143">
        <f>K38-H38</f>
        <v>0</v>
      </c>
      <c r="P38" s="1368"/>
    </row>
    <row r="39" spans="1:16" ht="15.75" customHeight="1">
      <c r="A39" s="1588"/>
      <c r="B39" s="1590"/>
      <c r="C39" s="1605"/>
      <c r="D39" s="1606"/>
      <c r="E39" s="1525"/>
      <c r="F39" s="1244"/>
      <c r="G39" s="722" t="s">
        <v>21</v>
      </c>
      <c r="H39" s="186">
        <v>0</v>
      </c>
      <c r="I39" s="269">
        <v>0</v>
      </c>
      <c r="J39" s="170">
        <v>0</v>
      </c>
      <c r="K39" s="106">
        <v>0</v>
      </c>
      <c r="L39" s="269">
        <v>0</v>
      </c>
      <c r="M39" s="106">
        <f>J39-H39</f>
        <v>0</v>
      </c>
      <c r="N39" s="170">
        <v>0</v>
      </c>
      <c r="O39" s="106">
        <f>K39-H39</f>
        <v>0</v>
      </c>
      <c r="P39" s="1369"/>
    </row>
    <row r="40" spans="1:16" ht="15.75" customHeight="1">
      <c r="A40" s="1588"/>
      <c r="B40" s="1590"/>
      <c r="C40" s="1605"/>
      <c r="D40" s="1606"/>
      <c r="E40" s="1525"/>
      <c r="F40" s="1244"/>
      <c r="G40" s="722" t="s">
        <v>22</v>
      </c>
      <c r="H40" s="186">
        <v>0</v>
      </c>
      <c r="I40" s="269">
        <v>0</v>
      </c>
      <c r="J40" s="170">
        <v>0</v>
      </c>
      <c r="K40" s="106">
        <v>0</v>
      </c>
      <c r="L40" s="723">
        <v>0</v>
      </c>
      <c r="M40" s="156">
        <v>0</v>
      </c>
      <c r="N40" s="204">
        <v>0</v>
      </c>
      <c r="O40" s="156">
        <v>0</v>
      </c>
      <c r="P40" s="1369"/>
    </row>
    <row r="41" spans="1:16" ht="15.75" customHeight="1">
      <c r="A41" s="1588"/>
      <c r="B41" s="1590"/>
      <c r="C41" s="1605"/>
      <c r="D41" s="1606"/>
      <c r="E41" s="1525"/>
      <c r="F41" s="1245"/>
      <c r="G41" s="722" t="s">
        <v>23</v>
      </c>
      <c r="H41" s="186">
        <v>0</v>
      </c>
      <c r="I41" s="269">
        <v>0</v>
      </c>
      <c r="J41" s="170">
        <v>0</v>
      </c>
      <c r="K41" s="106">
        <v>0</v>
      </c>
      <c r="L41" s="723">
        <v>0</v>
      </c>
      <c r="M41" s="156">
        <v>0</v>
      </c>
      <c r="N41" s="204">
        <v>0</v>
      </c>
      <c r="O41" s="156">
        <v>0</v>
      </c>
      <c r="P41" s="1580"/>
    </row>
    <row r="42" spans="1:16" ht="24" customHeight="1">
      <c r="A42" s="1588" t="s">
        <v>113</v>
      </c>
      <c r="B42" s="1590" t="s">
        <v>265</v>
      </c>
      <c r="C42" s="1635" t="s">
        <v>236</v>
      </c>
      <c r="D42" s="1606" t="s">
        <v>865</v>
      </c>
      <c r="E42" s="1525" t="s">
        <v>865</v>
      </c>
      <c r="F42" s="1243" t="s">
        <v>19</v>
      </c>
      <c r="G42" s="721" t="s">
        <v>20</v>
      </c>
      <c r="H42" s="189">
        <f>H43+H44+H45</f>
        <v>0</v>
      </c>
      <c r="I42" s="299">
        <f>I43+I44+I45</f>
        <v>0</v>
      </c>
      <c r="J42" s="173">
        <f>J43+J44+J45</f>
        <v>0</v>
      </c>
      <c r="K42" s="143">
        <f>K43+K44+K45</f>
        <v>0</v>
      </c>
      <c r="L42" s="299">
        <v>0</v>
      </c>
      <c r="M42" s="143">
        <f>J42-H42</f>
        <v>0</v>
      </c>
      <c r="N42" s="173">
        <v>0</v>
      </c>
      <c r="O42" s="143">
        <f>K42-H42</f>
        <v>0</v>
      </c>
      <c r="P42" s="1368"/>
    </row>
    <row r="43" spans="1:16" ht="14.25" customHeight="1">
      <c r="A43" s="1588"/>
      <c r="B43" s="1590"/>
      <c r="C43" s="1635"/>
      <c r="D43" s="1606"/>
      <c r="E43" s="1525"/>
      <c r="F43" s="1244"/>
      <c r="G43" s="722" t="s">
        <v>21</v>
      </c>
      <c r="H43" s="186">
        <v>0</v>
      </c>
      <c r="I43" s="269">
        <v>0</v>
      </c>
      <c r="J43" s="170">
        <v>0</v>
      </c>
      <c r="K43" s="106">
        <v>0</v>
      </c>
      <c r="L43" s="269">
        <v>0</v>
      </c>
      <c r="M43" s="106">
        <f>J43-H43</f>
        <v>0</v>
      </c>
      <c r="N43" s="170">
        <v>0</v>
      </c>
      <c r="O43" s="106">
        <f>K43-H43</f>
        <v>0</v>
      </c>
      <c r="P43" s="1369"/>
    </row>
    <row r="44" spans="1:16" ht="14.25" customHeight="1">
      <c r="A44" s="1588"/>
      <c r="B44" s="1590"/>
      <c r="C44" s="1635"/>
      <c r="D44" s="1606"/>
      <c r="E44" s="1525"/>
      <c r="F44" s="1244"/>
      <c r="G44" s="722" t="s">
        <v>22</v>
      </c>
      <c r="H44" s="186">
        <v>0</v>
      </c>
      <c r="I44" s="269">
        <v>0</v>
      </c>
      <c r="J44" s="170">
        <v>0</v>
      </c>
      <c r="K44" s="106">
        <v>0</v>
      </c>
      <c r="L44" s="723">
        <v>0</v>
      </c>
      <c r="M44" s="156">
        <v>0</v>
      </c>
      <c r="N44" s="204">
        <v>0</v>
      </c>
      <c r="O44" s="156">
        <v>0</v>
      </c>
      <c r="P44" s="1369"/>
    </row>
    <row r="45" spans="1:16" ht="14.25" customHeight="1">
      <c r="A45" s="1588"/>
      <c r="B45" s="1590"/>
      <c r="C45" s="1635"/>
      <c r="D45" s="1606"/>
      <c r="E45" s="1525"/>
      <c r="F45" s="1245"/>
      <c r="G45" s="722" t="s">
        <v>23</v>
      </c>
      <c r="H45" s="186">
        <v>0</v>
      </c>
      <c r="I45" s="269">
        <v>0</v>
      </c>
      <c r="J45" s="170">
        <v>0</v>
      </c>
      <c r="K45" s="106">
        <v>0</v>
      </c>
      <c r="L45" s="723">
        <v>0</v>
      </c>
      <c r="M45" s="156">
        <v>0</v>
      </c>
      <c r="N45" s="204">
        <v>0</v>
      </c>
      <c r="O45" s="156">
        <v>0</v>
      </c>
      <c r="P45" s="1580"/>
    </row>
    <row r="46" spans="1:16" ht="28.5" customHeight="1">
      <c r="A46" s="1588" t="s">
        <v>114</v>
      </c>
      <c r="B46" s="1590" t="s">
        <v>266</v>
      </c>
      <c r="C46" s="1592" t="s">
        <v>948</v>
      </c>
      <c r="D46" s="1588" t="s">
        <v>810</v>
      </c>
      <c r="E46" s="1525" t="s">
        <v>810</v>
      </c>
      <c r="F46" s="1243" t="s">
        <v>19</v>
      </c>
      <c r="G46" s="721" t="s">
        <v>20</v>
      </c>
      <c r="H46" s="189">
        <f>H47+H48+H49</f>
        <v>0</v>
      </c>
      <c r="I46" s="299">
        <f>I47+I48+I49</f>
        <v>0</v>
      </c>
      <c r="J46" s="173">
        <f>J47+J48+J49</f>
        <v>0</v>
      </c>
      <c r="K46" s="143">
        <f>K47+K48+K49</f>
        <v>0</v>
      </c>
      <c r="L46" s="299">
        <v>0</v>
      </c>
      <c r="M46" s="143">
        <f>J46-H46</f>
        <v>0</v>
      </c>
      <c r="N46" s="173">
        <v>0</v>
      </c>
      <c r="O46" s="143">
        <f>K46-H46</f>
        <v>0</v>
      </c>
      <c r="P46" s="1683"/>
    </row>
    <row r="47" spans="1:16" ht="18" customHeight="1">
      <c r="A47" s="1588"/>
      <c r="B47" s="1590"/>
      <c r="C47" s="1592"/>
      <c r="D47" s="1588"/>
      <c r="E47" s="1525"/>
      <c r="F47" s="1244"/>
      <c r="G47" s="722" t="s">
        <v>21</v>
      </c>
      <c r="H47" s="186">
        <v>0</v>
      </c>
      <c r="I47" s="269">
        <v>0</v>
      </c>
      <c r="J47" s="170">
        <v>0</v>
      </c>
      <c r="K47" s="106">
        <v>0</v>
      </c>
      <c r="L47" s="269">
        <v>0</v>
      </c>
      <c r="M47" s="106">
        <f>J47-H47</f>
        <v>0</v>
      </c>
      <c r="N47" s="170">
        <v>0</v>
      </c>
      <c r="O47" s="106">
        <f>K47-H47</f>
        <v>0</v>
      </c>
      <c r="P47" s="1683"/>
    </row>
    <row r="48" spans="1:16" ht="18" customHeight="1">
      <c r="A48" s="1588"/>
      <c r="B48" s="1590"/>
      <c r="C48" s="1592"/>
      <c r="D48" s="1588"/>
      <c r="E48" s="1525"/>
      <c r="F48" s="1244"/>
      <c r="G48" s="722" t="s">
        <v>22</v>
      </c>
      <c r="H48" s="210">
        <v>0</v>
      </c>
      <c r="I48" s="723">
        <v>0</v>
      </c>
      <c r="J48" s="204">
        <v>0</v>
      </c>
      <c r="K48" s="156">
        <v>0</v>
      </c>
      <c r="L48" s="723">
        <v>0</v>
      </c>
      <c r="M48" s="156">
        <v>0</v>
      </c>
      <c r="N48" s="204">
        <v>0</v>
      </c>
      <c r="O48" s="156">
        <v>0</v>
      </c>
      <c r="P48" s="1683"/>
    </row>
    <row r="49" spans="1:16" ht="18" customHeight="1">
      <c r="A49" s="1588"/>
      <c r="B49" s="1590"/>
      <c r="C49" s="1592"/>
      <c r="D49" s="1588"/>
      <c r="E49" s="1525"/>
      <c r="F49" s="1245"/>
      <c r="G49" s="722" t="s">
        <v>23</v>
      </c>
      <c r="H49" s="210">
        <v>0</v>
      </c>
      <c r="I49" s="723">
        <v>0</v>
      </c>
      <c r="J49" s="204">
        <v>0</v>
      </c>
      <c r="K49" s="156">
        <v>0</v>
      </c>
      <c r="L49" s="723">
        <v>0</v>
      </c>
      <c r="M49" s="156">
        <v>0</v>
      </c>
      <c r="N49" s="204">
        <v>0</v>
      </c>
      <c r="O49" s="156">
        <v>0</v>
      </c>
      <c r="P49" s="1683"/>
    </row>
    <row r="50" spans="1:16" ht="21.75" customHeight="1">
      <c r="A50" s="1588" t="s">
        <v>524</v>
      </c>
      <c r="B50" s="1590" t="s">
        <v>526</v>
      </c>
      <c r="C50" s="1636" t="s">
        <v>1554</v>
      </c>
      <c r="D50" s="1588" t="s">
        <v>1307</v>
      </c>
      <c r="E50" s="1525" t="s">
        <v>1307</v>
      </c>
      <c r="F50" s="1243" t="s">
        <v>19</v>
      </c>
      <c r="G50" s="721" t="s">
        <v>20</v>
      </c>
      <c r="H50" s="189">
        <f>H51+H52+H53</f>
        <v>0</v>
      </c>
      <c r="I50" s="299">
        <f>I51+I52+I53</f>
        <v>0</v>
      </c>
      <c r="J50" s="173">
        <f>J51+J52+J53</f>
        <v>0</v>
      </c>
      <c r="K50" s="143">
        <f>K51+K52+K53</f>
        <v>0</v>
      </c>
      <c r="L50" s="299">
        <v>0</v>
      </c>
      <c r="M50" s="143">
        <f>J50-H50</f>
        <v>0</v>
      </c>
      <c r="N50" s="173">
        <v>0</v>
      </c>
      <c r="O50" s="143">
        <f>K50-H50</f>
        <v>0</v>
      </c>
      <c r="P50" s="1683"/>
    </row>
    <row r="51" spans="1:16" ht="15.75" customHeight="1">
      <c r="A51" s="1588"/>
      <c r="B51" s="1590"/>
      <c r="C51" s="1637"/>
      <c r="D51" s="1588"/>
      <c r="E51" s="1525"/>
      <c r="F51" s="1244"/>
      <c r="G51" s="722" t="s">
        <v>21</v>
      </c>
      <c r="H51" s="186">
        <v>0</v>
      </c>
      <c r="I51" s="269">
        <v>0</v>
      </c>
      <c r="J51" s="170">
        <v>0</v>
      </c>
      <c r="K51" s="106">
        <v>0</v>
      </c>
      <c r="L51" s="269">
        <v>0</v>
      </c>
      <c r="M51" s="106">
        <f>J51-H51</f>
        <v>0</v>
      </c>
      <c r="N51" s="170">
        <v>0</v>
      </c>
      <c r="O51" s="106">
        <f>K51-H51</f>
        <v>0</v>
      </c>
      <c r="P51" s="1683"/>
    </row>
    <row r="52" spans="1:16" ht="15.75" customHeight="1">
      <c r="A52" s="1588"/>
      <c r="B52" s="1590"/>
      <c r="C52" s="1637"/>
      <c r="D52" s="1588"/>
      <c r="E52" s="1525"/>
      <c r="F52" s="1244"/>
      <c r="G52" s="722" t="s">
        <v>22</v>
      </c>
      <c r="H52" s="210">
        <v>0</v>
      </c>
      <c r="I52" s="723">
        <v>0</v>
      </c>
      <c r="J52" s="204">
        <v>0</v>
      </c>
      <c r="K52" s="156">
        <v>0</v>
      </c>
      <c r="L52" s="723">
        <v>0</v>
      </c>
      <c r="M52" s="156">
        <v>0</v>
      </c>
      <c r="N52" s="204">
        <v>0</v>
      </c>
      <c r="O52" s="156">
        <v>0</v>
      </c>
      <c r="P52" s="1683"/>
    </row>
    <row r="53" spans="1:16" ht="15.75" customHeight="1">
      <c r="A53" s="1588"/>
      <c r="B53" s="1590"/>
      <c r="C53" s="1532"/>
      <c r="D53" s="1588"/>
      <c r="E53" s="1525"/>
      <c r="F53" s="1245"/>
      <c r="G53" s="722" t="s">
        <v>23</v>
      </c>
      <c r="H53" s="210">
        <v>0</v>
      </c>
      <c r="I53" s="723">
        <v>0</v>
      </c>
      <c r="J53" s="204">
        <v>0</v>
      </c>
      <c r="K53" s="156">
        <v>0</v>
      </c>
      <c r="L53" s="723">
        <v>0</v>
      </c>
      <c r="M53" s="156">
        <v>0</v>
      </c>
      <c r="N53" s="204">
        <v>0</v>
      </c>
      <c r="O53" s="156">
        <v>0</v>
      </c>
      <c r="P53" s="1683"/>
    </row>
    <row r="54" spans="1:16" ht="31.5" customHeight="1">
      <c r="A54" s="1588" t="s">
        <v>256</v>
      </c>
      <c r="B54" s="1590" t="s">
        <v>525</v>
      </c>
      <c r="C54" s="1592" t="s">
        <v>1555</v>
      </c>
      <c r="D54" s="1588" t="s">
        <v>1307</v>
      </c>
      <c r="E54" s="1525" t="s">
        <v>1307</v>
      </c>
      <c r="F54" s="1243" t="s">
        <v>19</v>
      </c>
      <c r="G54" s="721" t="s">
        <v>20</v>
      </c>
      <c r="H54" s="189">
        <f>H55+H56+H57</f>
        <v>0</v>
      </c>
      <c r="I54" s="299">
        <f>I55+I56+I57</f>
        <v>0</v>
      </c>
      <c r="J54" s="173">
        <f>J55+J56+J57</f>
        <v>0</v>
      </c>
      <c r="K54" s="143">
        <f>K55+K56+K57</f>
        <v>0</v>
      </c>
      <c r="L54" s="299">
        <v>0</v>
      </c>
      <c r="M54" s="143">
        <f>J54-H54</f>
        <v>0</v>
      </c>
      <c r="N54" s="173">
        <v>0</v>
      </c>
      <c r="O54" s="143">
        <f>K54-H54</f>
        <v>0</v>
      </c>
      <c r="P54" s="1683"/>
    </row>
    <row r="55" spans="1:16" ht="18.75" customHeight="1">
      <c r="A55" s="1588"/>
      <c r="B55" s="1590"/>
      <c r="C55" s="1592"/>
      <c r="D55" s="1588"/>
      <c r="E55" s="1525"/>
      <c r="F55" s="1244"/>
      <c r="G55" s="722" t="s">
        <v>21</v>
      </c>
      <c r="H55" s="186">
        <v>0</v>
      </c>
      <c r="I55" s="269">
        <v>0</v>
      </c>
      <c r="J55" s="170">
        <v>0</v>
      </c>
      <c r="K55" s="106">
        <v>0</v>
      </c>
      <c r="L55" s="269">
        <v>0</v>
      </c>
      <c r="M55" s="106">
        <f>J55-H55</f>
        <v>0</v>
      </c>
      <c r="N55" s="170">
        <v>0</v>
      </c>
      <c r="O55" s="106">
        <f>K55-H55</f>
        <v>0</v>
      </c>
      <c r="P55" s="1683"/>
    </row>
    <row r="56" spans="1:16" ht="18.75" customHeight="1">
      <c r="A56" s="1588"/>
      <c r="B56" s="1590"/>
      <c r="C56" s="1592"/>
      <c r="D56" s="1588"/>
      <c r="E56" s="1525"/>
      <c r="F56" s="1244"/>
      <c r="G56" s="722" t="s">
        <v>22</v>
      </c>
      <c r="H56" s="210">
        <v>0</v>
      </c>
      <c r="I56" s="723">
        <v>0</v>
      </c>
      <c r="J56" s="204">
        <v>0</v>
      </c>
      <c r="K56" s="156">
        <v>0</v>
      </c>
      <c r="L56" s="723">
        <v>0</v>
      </c>
      <c r="M56" s="156">
        <v>0</v>
      </c>
      <c r="N56" s="204">
        <v>0</v>
      </c>
      <c r="O56" s="156">
        <v>0</v>
      </c>
      <c r="P56" s="1683"/>
    </row>
    <row r="57" spans="1:16" ht="18.75" customHeight="1">
      <c r="A57" s="1588"/>
      <c r="B57" s="1590"/>
      <c r="C57" s="1592"/>
      <c r="D57" s="1588"/>
      <c r="E57" s="1525"/>
      <c r="F57" s="1245"/>
      <c r="G57" s="722" t="s">
        <v>23</v>
      </c>
      <c r="H57" s="210">
        <v>0</v>
      </c>
      <c r="I57" s="723">
        <v>0</v>
      </c>
      <c r="J57" s="204">
        <v>0</v>
      </c>
      <c r="K57" s="156">
        <v>0</v>
      </c>
      <c r="L57" s="723">
        <v>0</v>
      </c>
      <c r="M57" s="156">
        <v>0</v>
      </c>
      <c r="N57" s="204">
        <v>0</v>
      </c>
      <c r="O57" s="156">
        <v>0</v>
      </c>
      <c r="P57" s="1683"/>
    </row>
    <row r="58" spans="1:16" ht="27.75" customHeight="1">
      <c r="A58" s="1249" t="s">
        <v>723</v>
      </c>
      <c r="B58" s="1250" t="s">
        <v>724</v>
      </c>
      <c r="C58" s="1607" t="s">
        <v>19</v>
      </c>
      <c r="D58" s="1608" t="s">
        <v>19</v>
      </c>
      <c r="E58" s="1611" t="s">
        <v>19</v>
      </c>
      <c r="F58" s="1464" t="s">
        <v>19</v>
      </c>
      <c r="G58" s="721" t="s">
        <v>20</v>
      </c>
      <c r="H58" s="184">
        <f>H59+H60+H61</f>
        <v>46211.8</v>
      </c>
      <c r="I58" s="615">
        <f>I59+I60+I61</f>
        <v>28499.9</v>
      </c>
      <c r="J58" s="168">
        <f>J59+J60+J61</f>
        <v>26219.5</v>
      </c>
      <c r="K58" s="48">
        <f>K59+K60+K61</f>
        <v>27592.9</v>
      </c>
      <c r="L58" s="615">
        <f t="shared" ref="L58:L60" si="8">J58/H58*100</f>
        <v>56.737673061858651</v>
      </c>
      <c r="M58" s="48">
        <f t="shared" ref="M58:M63" si="9">J58-H58</f>
        <v>-19992.300000000003</v>
      </c>
      <c r="N58" s="168">
        <f t="shared" ref="N58:N60" si="10">K58/H58*100</f>
        <v>59.709641260457282</v>
      </c>
      <c r="O58" s="48">
        <f t="shared" ref="O58:O63" si="11">K58-H58</f>
        <v>-18618.900000000001</v>
      </c>
      <c r="P58" s="1368"/>
    </row>
    <row r="59" spans="1:16" ht="19.5" customHeight="1">
      <c r="A59" s="1249"/>
      <c r="B59" s="1250"/>
      <c r="C59" s="1607"/>
      <c r="D59" s="1609"/>
      <c r="E59" s="1612"/>
      <c r="F59" s="1464"/>
      <c r="G59" s="722" t="s">
        <v>21</v>
      </c>
      <c r="H59" s="185">
        <f t="shared" ref="H59:K61" si="12">H63+H75+H83+H91+H115</f>
        <v>69.400000000000006</v>
      </c>
      <c r="I59" s="265">
        <f t="shared" si="12"/>
        <v>69.400000000000006</v>
      </c>
      <c r="J59" s="169">
        <f t="shared" si="12"/>
        <v>69.400000000000006</v>
      </c>
      <c r="K59" s="103">
        <f t="shared" si="12"/>
        <v>69.400000000000006</v>
      </c>
      <c r="L59" s="265">
        <f t="shared" si="8"/>
        <v>100</v>
      </c>
      <c r="M59" s="106">
        <f t="shared" si="9"/>
        <v>0</v>
      </c>
      <c r="N59" s="169">
        <f t="shared" si="10"/>
        <v>100</v>
      </c>
      <c r="O59" s="106">
        <f t="shared" si="11"/>
        <v>0</v>
      </c>
      <c r="P59" s="1369"/>
    </row>
    <row r="60" spans="1:16" ht="19.5" customHeight="1">
      <c r="A60" s="1249"/>
      <c r="B60" s="1250"/>
      <c r="C60" s="1607"/>
      <c r="D60" s="1609"/>
      <c r="E60" s="1612"/>
      <c r="F60" s="1464"/>
      <c r="G60" s="722" t="s">
        <v>22</v>
      </c>
      <c r="H60" s="185">
        <f t="shared" si="12"/>
        <v>46142.400000000001</v>
      </c>
      <c r="I60" s="265">
        <f t="shared" si="12"/>
        <v>28430.5</v>
      </c>
      <c r="J60" s="169">
        <f t="shared" si="12"/>
        <v>26150.1</v>
      </c>
      <c r="K60" s="103">
        <f t="shared" si="12"/>
        <v>27523.5</v>
      </c>
      <c r="L60" s="265">
        <f t="shared" si="8"/>
        <v>56.672604805991881</v>
      </c>
      <c r="M60" s="103">
        <f t="shared" si="9"/>
        <v>-19992.300000000003</v>
      </c>
      <c r="N60" s="169">
        <f t="shared" si="10"/>
        <v>59.64904296265474</v>
      </c>
      <c r="O60" s="103">
        <f t="shared" si="11"/>
        <v>-18618.900000000001</v>
      </c>
      <c r="P60" s="1369"/>
    </row>
    <row r="61" spans="1:16" ht="19.5" customHeight="1">
      <c r="A61" s="1249"/>
      <c r="B61" s="1250"/>
      <c r="C61" s="1607"/>
      <c r="D61" s="1610"/>
      <c r="E61" s="1613"/>
      <c r="F61" s="1464"/>
      <c r="G61" s="722" t="s">
        <v>23</v>
      </c>
      <c r="H61" s="186">
        <f t="shared" si="12"/>
        <v>0</v>
      </c>
      <c r="I61" s="269">
        <f t="shared" si="12"/>
        <v>0</v>
      </c>
      <c r="J61" s="170">
        <f t="shared" si="12"/>
        <v>0</v>
      </c>
      <c r="K61" s="106">
        <f t="shared" si="12"/>
        <v>0</v>
      </c>
      <c r="L61" s="269">
        <v>0</v>
      </c>
      <c r="M61" s="106">
        <f t="shared" si="9"/>
        <v>0</v>
      </c>
      <c r="N61" s="170">
        <v>0</v>
      </c>
      <c r="O61" s="106">
        <f t="shared" si="11"/>
        <v>0</v>
      </c>
      <c r="P61" s="1580"/>
    </row>
    <row r="62" spans="1:16" ht="23.25" customHeight="1">
      <c r="A62" s="1588" t="s">
        <v>1308</v>
      </c>
      <c r="B62" s="1614" t="s">
        <v>725</v>
      </c>
      <c r="C62" s="1653" t="s">
        <v>19</v>
      </c>
      <c r="D62" s="1596" t="s">
        <v>19</v>
      </c>
      <c r="E62" s="1599" t="s">
        <v>19</v>
      </c>
      <c r="F62" s="1243" t="s">
        <v>19</v>
      </c>
      <c r="G62" s="721" t="s">
        <v>20</v>
      </c>
      <c r="H62" s="189">
        <f>H63+H64+H65</f>
        <v>0</v>
      </c>
      <c r="I62" s="299">
        <f>I63+I64+I65</f>
        <v>0</v>
      </c>
      <c r="J62" s="173">
        <f>J63+J64+J65</f>
        <v>0</v>
      </c>
      <c r="K62" s="143">
        <f>K63+K64+K65</f>
        <v>0</v>
      </c>
      <c r="L62" s="299">
        <v>0</v>
      </c>
      <c r="M62" s="143">
        <f t="shared" si="9"/>
        <v>0</v>
      </c>
      <c r="N62" s="173">
        <v>0</v>
      </c>
      <c r="O62" s="143">
        <f t="shared" si="11"/>
        <v>0</v>
      </c>
      <c r="P62" s="1368"/>
    </row>
    <row r="63" spans="1:16" ht="16.5" customHeight="1">
      <c r="A63" s="1588"/>
      <c r="B63" s="1614"/>
      <c r="C63" s="1654"/>
      <c r="D63" s="1597"/>
      <c r="E63" s="1600"/>
      <c r="F63" s="1603"/>
      <c r="G63" s="722" t="s">
        <v>21</v>
      </c>
      <c r="H63" s="186">
        <f>H67+H71</f>
        <v>0</v>
      </c>
      <c r="I63" s="1106">
        <f>I67+I71</f>
        <v>0</v>
      </c>
      <c r="J63" s="2">
        <f t="shared" ref="J63:K65" si="13">J67+J71</f>
        <v>0</v>
      </c>
      <c r="K63" s="170">
        <f t="shared" si="13"/>
        <v>0</v>
      </c>
      <c r="L63" s="269">
        <v>0</v>
      </c>
      <c r="M63" s="106">
        <f t="shared" si="9"/>
        <v>0</v>
      </c>
      <c r="N63" s="170">
        <v>0</v>
      </c>
      <c r="O63" s="106">
        <f t="shared" si="11"/>
        <v>0</v>
      </c>
      <c r="P63" s="1369"/>
    </row>
    <row r="64" spans="1:16" ht="16.5" customHeight="1">
      <c r="A64" s="1588"/>
      <c r="B64" s="1614"/>
      <c r="C64" s="1654"/>
      <c r="D64" s="1597"/>
      <c r="E64" s="1600"/>
      <c r="F64" s="1603"/>
      <c r="G64" s="722" t="s">
        <v>22</v>
      </c>
      <c r="H64" s="210">
        <f t="shared" ref="H64:I65" si="14">H68+H72</f>
        <v>0</v>
      </c>
      <c r="I64" s="1042">
        <f t="shared" si="14"/>
        <v>0</v>
      </c>
      <c r="J64" s="2">
        <f t="shared" si="13"/>
        <v>0</v>
      </c>
      <c r="K64" s="170">
        <f t="shared" si="13"/>
        <v>0</v>
      </c>
      <c r="L64" s="723">
        <v>0</v>
      </c>
      <c r="M64" s="156">
        <v>0</v>
      </c>
      <c r="N64" s="204">
        <v>0</v>
      </c>
      <c r="O64" s="156">
        <v>0</v>
      </c>
      <c r="P64" s="1369"/>
    </row>
    <row r="65" spans="1:16" ht="16.5" customHeight="1">
      <c r="A65" s="1588"/>
      <c r="B65" s="1614"/>
      <c r="C65" s="1667"/>
      <c r="D65" s="1598"/>
      <c r="E65" s="1601"/>
      <c r="F65" s="1604"/>
      <c r="G65" s="722" t="s">
        <v>23</v>
      </c>
      <c r="H65" s="210">
        <f t="shared" si="14"/>
        <v>0</v>
      </c>
      <c r="I65" s="1042">
        <f t="shared" si="14"/>
        <v>0</v>
      </c>
      <c r="J65" s="2">
        <f t="shared" si="13"/>
        <v>0</v>
      </c>
      <c r="K65" s="170">
        <f t="shared" si="13"/>
        <v>0</v>
      </c>
      <c r="L65" s="723">
        <v>0</v>
      </c>
      <c r="M65" s="156">
        <v>0</v>
      </c>
      <c r="N65" s="204">
        <v>0</v>
      </c>
      <c r="O65" s="156">
        <v>0</v>
      </c>
      <c r="P65" s="1580"/>
    </row>
    <row r="66" spans="1:16" ht="48" customHeight="1">
      <c r="A66" s="1588" t="s">
        <v>1309</v>
      </c>
      <c r="B66" s="1590" t="s">
        <v>267</v>
      </c>
      <c r="C66" s="1592" t="s">
        <v>1556</v>
      </c>
      <c r="D66" s="1588" t="s">
        <v>1307</v>
      </c>
      <c r="E66" s="1525" t="s">
        <v>1307</v>
      </c>
      <c r="F66" s="1243" t="s">
        <v>19</v>
      </c>
      <c r="G66" s="721" t="s">
        <v>20</v>
      </c>
      <c r="H66" s="189">
        <f>H67+H68+H69</f>
        <v>0</v>
      </c>
      <c r="I66" s="299">
        <f>I67+I68+I69</f>
        <v>0</v>
      </c>
      <c r="J66" s="173">
        <f>J67+J68+J69</f>
        <v>0</v>
      </c>
      <c r="K66" s="143">
        <f>K67+K68+K69</f>
        <v>0</v>
      </c>
      <c r="L66" s="299">
        <v>0</v>
      </c>
      <c r="M66" s="143">
        <f>J66-H66</f>
        <v>0</v>
      </c>
      <c r="N66" s="173">
        <v>0</v>
      </c>
      <c r="O66" s="143">
        <f>K66-H66</f>
        <v>0</v>
      </c>
      <c r="P66" s="1683"/>
    </row>
    <row r="67" spans="1:16" ht="24.75" customHeight="1">
      <c r="A67" s="1589"/>
      <c r="B67" s="1591"/>
      <c r="C67" s="1592"/>
      <c r="D67" s="1588"/>
      <c r="E67" s="1525"/>
      <c r="F67" s="1244"/>
      <c r="G67" s="722" t="s">
        <v>21</v>
      </c>
      <c r="H67" s="186">
        <v>0</v>
      </c>
      <c r="I67" s="269">
        <v>0</v>
      </c>
      <c r="J67" s="170">
        <v>0</v>
      </c>
      <c r="K67" s="106">
        <v>0</v>
      </c>
      <c r="L67" s="269">
        <v>0</v>
      </c>
      <c r="M67" s="106">
        <f>J67-H67</f>
        <v>0</v>
      </c>
      <c r="N67" s="170">
        <v>0</v>
      </c>
      <c r="O67" s="106">
        <f>K67-H67</f>
        <v>0</v>
      </c>
      <c r="P67" s="1683"/>
    </row>
    <row r="68" spans="1:16" ht="24.75" customHeight="1">
      <c r="A68" s="1589"/>
      <c r="B68" s="1591"/>
      <c r="C68" s="1592"/>
      <c r="D68" s="1588"/>
      <c r="E68" s="1525"/>
      <c r="F68" s="1244"/>
      <c r="G68" s="722" t="s">
        <v>22</v>
      </c>
      <c r="H68" s="210">
        <v>0</v>
      </c>
      <c r="I68" s="723">
        <v>0</v>
      </c>
      <c r="J68" s="204">
        <v>0</v>
      </c>
      <c r="K68" s="156">
        <v>0</v>
      </c>
      <c r="L68" s="723">
        <v>0</v>
      </c>
      <c r="M68" s="156">
        <v>0</v>
      </c>
      <c r="N68" s="204">
        <v>0</v>
      </c>
      <c r="O68" s="156">
        <v>0</v>
      </c>
      <c r="P68" s="1683"/>
    </row>
    <row r="69" spans="1:16" ht="24.75" customHeight="1">
      <c r="A69" s="1589"/>
      <c r="B69" s="1591"/>
      <c r="C69" s="1592"/>
      <c r="D69" s="1588"/>
      <c r="E69" s="1525"/>
      <c r="F69" s="1245"/>
      <c r="G69" s="722" t="s">
        <v>23</v>
      </c>
      <c r="H69" s="210">
        <v>0</v>
      </c>
      <c r="I69" s="723">
        <v>0</v>
      </c>
      <c r="J69" s="204">
        <v>0</v>
      </c>
      <c r="K69" s="156">
        <v>0</v>
      </c>
      <c r="L69" s="723">
        <v>0</v>
      </c>
      <c r="M69" s="156">
        <v>0</v>
      </c>
      <c r="N69" s="204">
        <v>0</v>
      </c>
      <c r="O69" s="156">
        <v>0</v>
      </c>
      <c r="P69" s="1683"/>
    </row>
    <row r="70" spans="1:16" ht="22.5" customHeight="1">
      <c r="A70" s="1588" t="s">
        <v>1050</v>
      </c>
      <c r="B70" s="1614" t="s">
        <v>726</v>
      </c>
      <c r="C70" s="1592" t="s">
        <v>1556</v>
      </c>
      <c r="D70" s="1210" t="s">
        <v>994</v>
      </c>
      <c r="E70" s="1593" t="s">
        <v>994</v>
      </c>
      <c r="F70" s="1602" t="s">
        <v>19</v>
      </c>
      <c r="G70" s="721" t="s">
        <v>20</v>
      </c>
      <c r="H70" s="189">
        <f>H71+H72+H73</f>
        <v>0</v>
      </c>
      <c r="I70" s="299">
        <f>I71+I72+I73</f>
        <v>0</v>
      </c>
      <c r="J70" s="173">
        <f>J71+J72+J73</f>
        <v>0</v>
      </c>
      <c r="K70" s="143">
        <f>K71+K72+K73</f>
        <v>0</v>
      </c>
      <c r="L70" s="299">
        <v>0</v>
      </c>
      <c r="M70" s="143">
        <f>J70-H70</f>
        <v>0</v>
      </c>
      <c r="N70" s="173">
        <v>0</v>
      </c>
      <c r="O70" s="143">
        <f>K70-H70</f>
        <v>0</v>
      </c>
      <c r="P70" s="1368"/>
    </row>
    <row r="71" spans="1:16" ht="18" customHeight="1">
      <c r="A71" s="1589"/>
      <c r="B71" s="1591"/>
      <c r="C71" s="1592"/>
      <c r="D71" s="1211"/>
      <c r="E71" s="1594"/>
      <c r="F71" s="1603"/>
      <c r="G71" s="722" t="s">
        <v>21</v>
      </c>
      <c r="H71" s="186">
        <v>0</v>
      </c>
      <c r="I71" s="269">
        <v>0</v>
      </c>
      <c r="J71" s="170">
        <v>0</v>
      </c>
      <c r="K71" s="106">
        <v>0</v>
      </c>
      <c r="L71" s="269">
        <v>0</v>
      </c>
      <c r="M71" s="106">
        <v>0</v>
      </c>
      <c r="N71" s="170">
        <v>0</v>
      </c>
      <c r="O71" s="106">
        <f>K71-H71</f>
        <v>0</v>
      </c>
      <c r="P71" s="1369"/>
    </row>
    <row r="72" spans="1:16" ht="18" customHeight="1">
      <c r="A72" s="1589"/>
      <c r="B72" s="1591"/>
      <c r="C72" s="1592"/>
      <c r="D72" s="1211"/>
      <c r="E72" s="1594"/>
      <c r="F72" s="1603"/>
      <c r="G72" s="722" t="s">
        <v>22</v>
      </c>
      <c r="H72" s="210">
        <v>0</v>
      </c>
      <c r="I72" s="723">
        <v>0</v>
      </c>
      <c r="J72" s="204">
        <v>0</v>
      </c>
      <c r="K72" s="156">
        <v>0</v>
      </c>
      <c r="L72" s="723">
        <v>0</v>
      </c>
      <c r="M72" s="156">
        <v>0</v>
      </c>
      <c r="N72" s="204">
        <v>0</v>
      </c>
      <c r="O72" s="156">
        <v>0</v>
      </c>
      <c r="P72" s="1369"/>
    </row>
    <row r="73" spans="1:16" ht="18" customHeight="1">
      <c r="A73" s="1589"/>
      <c r="B73" s="1591"/>
      <c r="C73" s="1592"/>
      <c r="D73" s="1212"/>
      <c r="E73" s="1595"/>
      <c r="F73" s="1604"/>
      <c r="G73" s="722" t="s">
        <v>23</v>
      </c>
      <c r="H73" s="210">
        <v>0</v>
      </c>
      <c r="I73" s="723">
        <v>0</v>
      </c>
      <c r="J73" s="204">
        <v>0</v>
      </c>
      <c r="K73" s="156">
        <v>0</v>
      </c>
      <c r="L73" s="723">
        <v>0</v>
      </c>
      <c r="M73" s="156">
        <v>0</v>
      </c>
      <c r="N73" s="204">
        <v>0</v>
      </c>
      <c r="O73" s="156">
        <v>0</v>
      </c>
      <c r="P73" s="1580"/>
    </row>
    <row r="74" spans="1:16" ht="18.75" customHeight="1">
      <c r="A74" s="1588" t="s">
        <v>117</v>
      </c>
      <c r="B74" s="1614" t="s">
        <v>727</v>
      </c>
      <c r="C74" s="1592" t="s">
        <v>19</v>
      </c>
      <c r="D74" s="1646" t="s">
        <v>19</v>
      </c>
      <c r="E74" s="1649" t="s">
        <v>19</v>
      </c>
      <c r="F74" s="1243" t="s">
        <v>19</v>
      </c>
      <c r="G74" s="721" t="s">
        <v>20</v>
      </c>
      <c r="H74" s="189">
        <f>H75+H76+H77</f>
        <v>0</v>
      </c>
      <c r="I74" s="299">
        <f>I75+I76+I77</f>
        <v>0</v>
      </c>
      <c r="J74" s="173">
        <f>J75+J76+J77</f>
        <v>0</v>
      </c>
      <c r="K74" s="143">
        <f>K75+K76+K77</f>
        <v>0</v>
      </c>
      <c r="L74" s="299">
        <v>0</v>
      </c>
      <c r="M74" s="143">
        <f>J74-H74</f>
        <v>0</v>
      </c>
      <c r="N74" s="173">
        <v>0</v>
      </c>
      <c r="O74" s="143">
        <f>K74-H74</f>
        <v>0</v>
      </c>
      <c r="P74" s="1368"/>
    </row>
    <row r="75" spans="1:16" ht="15.75" customHeight="1">
      <c r="A75" s="1588"/>
      <c r="B75" s="1614"/>
      <c r="C75" s="1592"/>
      <c r="D75" s="1647"/>
      <c r="E75" s="1650"/>
      <c r="F75" s="1244"/>
      <c r="G75" s="722" t="s">
        <v>21</v>
      </c>
      <c r="H75" s="186">
        <f>H79</f>
        <v>0</v>
      </c>
      <c r="I75" s="1106">
        <f t="shared" ref="I75:K75" si="15">I79</f>
        <v>0</v>
      </c>
      <c r="J75" s="2">
        <f t="shared" si="15"/>
        <v>0</v>
      </c>
      <c r="K75" s="1108">
        <f t="shared" si="15"/>
        <v>0</v>
      </c>
      <c r="L75" s="269">
        <v>0</v>
      </c>
      <c r="M75" s="106">
        <f>J75-H75</f>
        <v>0</v>
      </c>
      <c r="N75" s="170">
        <v>0</v>
      </c>
      <c r="O75" s="106">
        <f>K75-H75</f>
        <v>0</v>
      </c>
      <c r="P75" s="1369"/>
    </row>
    <row r="76" spans="1:16" ht="15.75" customHeight="1">
      <c r="A76" s="1588"/>
      <c r="B76" s="1614"/>
      <c r="C76" s="1592"/>
      <c r="D76" s="1647"/>
      <c r="E76" s="1650"/>
      <c r="F76" s="1244"/>
      <c r="G76" s="722" t="s">
        <v>22</v>
      </c>
      <c r="H76" s="186">
        <f t="shared" ref="H76:K77" si="16">H80</f>
        <v>0</v>
      </c>
      <c r="I76" s="1042">
        <f t="shared" si="16"/>
        <v>0</v>
      </c>
      <c r="J76" s="2">
        <f t="shared" si="16"/>
        <v>0</v>
      </c>
      <c r="K76" s="1043">
        <f t="shared" si="16"/>
        <v>0</v>
      </c>
      <c r="L76" s="723">
        <v>0</v>
      </c>
      <c r="M76" s="106">
        <v>0</v>
      </c>
      <c r="N76" s="204">
        <v>0</v>
      </c>
      <c r="O76" s="106">
        <v>0</v>
      </c>
      <c r="P76" s="1369"/>
    </row>
    <row r="77" spans="1:16" ht="15.75" customHeight="1">
      <c r="A77" s="1588"/>
      <c r="B77" s="1614"/>
      <c r="C77" s="1592"/>
      <c r="D77" s="1648"/>
      <c r="E77" s="1651"/>
      <c r="F77" s="1245"/>
      <c r="G77" s="722" t="s">
        <v>23</v>
      </c>
      <c r="H77" s="186">
        <f t="shared" si="16"/>
        <v>0</v>
      </c>
      <c r="I77" s="1042">
        <f t="shared" si="16"/>
        <v>0</v>
      </c>
      <c r="J77" s="2">
        <f t="shared" si="16"/>
        <v>0</v>
      </c>
      <c r="K77" s="1043">
        <f t="shared" si="16"/>
        <v>0</v>
      </c>
      <c r="L77" s="723">
        <v>0</v>
      </c>
      <c r="M77" s="106">
        <v>0</v>
      </c>
      <c r="N77" s="204">
        <v>0</v>
      </c>
      <c r="O77" s="106">
        <v>0</v>
      </c>
      <c r="P77" s="1580"/>
    </row>
    <row r="78" spans="1:16" ht="19.5" customHeight="1">
      <c r="A78" s="1588" t="s">
        <v>1310</v>
      </c>
      <c r="B78" s="1590" t="s">
        <v>527</v>
      </c>
      <c r="C78" s="1592" t="s">
        <v>1556</v>
      </c>
      <c r="D78" s="1588" t="s">
        <v>1307</v>
      </c>
      <c r="E78" s="1525" t="s">
        <v>1307</v>
      </c>
      <c r="F78" s="1243" t="s">
        <v>19</v>
      </c>
      <c r="G78" s="721" t="s">
        <v>20</v>
      </c>
      <c r="H78" s="189">
        <f>H79+H80+H81</f>
        <v>0</v>
      </c>
      <c r="I78" s="299">
        <f>I79+I80+I81</f>
        <v>0</v>
      </c>
      <c r="J78" s="173">
        <f>J79+J80+J81</f>
        <v>0</v>
      </c>
      <c r="K78" s="143">
        <f>K79+K80+K81</f>
        <v>0</v>
      </c>
      <c r="L78" s="299">
        <v>0</v>
      </c>
      <c r="M78" s="143">
        <f>J78-H78</f>
        <v>0</v>
      </c>
      <c r="N78" s="173">
        <v>0</v>
      </c>
      <c r="O78" s="143">
        <f>K78-H78</f>
        <v>0</v>
      </c>
      <c r="P78" s="1683"/>
    </row>
    <row r="79" spans="1:16" ht="18" customHeight="1">
      <c r="A79" s="1588"/>
      <c r="B79" s="1614"/>
      <c r="C79" s="1592"/>
      <c r="D79" s="1588"/>
      <c r="E79" s="1525"/>
      <c r="F79" s="1244"/>
      <c r="G79" s="722" t="s">
        <v>21</v>
      </c>
      <c r="H79" s="186">
        <v>0</v>
      </c>
      <c r="I79" s="269">
        <v>0</v>
      </c>
      <c r="J79" s="170">
        <v>0</v>
      </c>
      <c r="K79" s="106">
        <v>0</v>
      </c>
      <c r="L79" s="269">
        <v>0</v>
      </c>
      <c r="M79" s="106">
        <f>J79-H79</f>
        <v>0</v>
      </c>
      <c r="N79" s="170">
        <v>0</v>
      </c>
      <c r="O79" s="106">
        <f>K79-H79</f>
        <v>0</v>
      </c>
      <c r="P79" s="1683"/>
    </row>
    <row r="80" spans="1:16" ht="18" customHeight="1">
      <c r="A80" s="1588"/>
      <c r="B80" s="1614"/>
      <c r="C80" s="1592"/>
      <c r="D80" s="1588"/>
      <c r="E80" s="1525"/>
      <c r="F80" s="1244"/>
      <c r="G80" s="722" t="s">
        <v>22</v>
      </c>
      <c r="H80" s="210">
        <v>0</v>
      </c>
      <c r="I80" s="723">
        <v>0</v>
      </c>
      <c r="J80" s="204">
        <v>0</v>
      </c>
      <c r="K80" s="156">
        <v>0</v>
      </c>
      <c r="L80" s="723">
        <v>0</v>
      </c>
      <c r="M80" s="156">
        <v>0</v>
      </c>
      <c r="N80" s="204">
        <v>0</v>
      </c>
      <c r="O80" s="156">
        <v>0</v>
      </c>
      <c r="P80" s="1683"/>
    </row>
    <row r="81" spans="1:16" ht="18" customHeight="1">
      <c r="A81" s="1588"/>
      <c r="B81" s="1614"/>
      <c r="C81" s="1592"/>
      <c r="D81" s="1588"/>
      <c r="E81" s="1525"/>
      <c r="F81" s="1245"/>
      <c r="G81" s="722" t="s">
        <v>23</v>
      </c>
      <c r="H81" s="210">
        <v>0</v>
      </c>
      <c r="I81" s="723">
        <v>0</v>
      </c>
      <c r="J81" s="204">
        <v>0</v>
      </c>
      <c r="K81" s="156">
        <v>0</v>
      </c>
      <c r="L81" s="723">
        <v>0</v>
      </c>
      <c r="M81" s="156">
        <v>0</v>
      </c>
      <c r="N81" s="204">
        <v>0</v>
      </c>
      <c r="O81" s="156">
        <v>0</v>
      </c>
      <c r="P81" s="1683"/>
    </row>
    <row r="82" spans="1:16" ht="19.5" customHeight="1">
      <c r="A82" s="1275" t="s">
        <v>269</v>
      </c>
      <c r="B82" s="1240" t="s">
        <v>728</v>
      </c>
      <c r="C82" s="1592" t="s">
        <v>19</v>
      </c>
      <c r="D82" s="1646" t="s">
        <v>19</v>
      </c>
      <c r="E82" s="1649" t="s">
        <v>19</v>
      </c>
      <c r="F82" s="1243" t="s">
        <v>19</v>
      </c>
      <c r="G82" s="721" t="s">
        <v>20</v>
      </c>
      <c r="H82" s="184">
        <f>H83+H84+H85</f>
        <v>1386.7</v>
      </c>
      <c r="I82" s="615">
        <f>I83+I84+I85</f>
        <v>1386.7</v>
      </c>
      <c r="J82" s="168">
        <f>J83+J84+J85</f>
        <v>1386.7</v>
      </c>
      <c r="K82" s="48">
        <f>K83+K84+K85</f>
        <v>1386.7</v>
      </c>
      <c r="L82" s="615">
        <f t="shared" ref="L82:L88" si="17">J82/H82*100</f>
        <v>100</v>
      </c>
      <c r="M82" s="143">
        <f t="shared" ref="M82:M134" si="18">J82-H82</f>
        <v>0</v>
      </c>
      <c r="N82" s="168">
        <f t="shared" ref="N82:N88" si="19">K82/H82*100</f>
        <v>100</v>
      </c>
      <c r="O82" s="143">
        <f t="shared" ref="O82:O134" si="20">K82-H82</f>
        <v>0</v>
      </c>
      <c r="P82" s="1368"/>
    </row>
    <row r="83" spans="1:16" ht="15.75" customHeight="1">
      <c r="A83" s="1276"/>
      <c r="B83" s="1241"/>
      <c r="C83" s="1592"/>
      <c r="D83" s="1276"/>
      <c r="E83" s="1657"/>
      <c r="F83" s="1244"/>
      <c r="G83" s="722" t="s">
        <v>21</v>
      </c>
      <c r="H83" s="185">
        <f>H87</f>
        <v>69.400000000000006</v>
      </c>
      <c r="I83" s="369">
        <f t="shared" ref="I83:K83" si="21">I87</f>
        <v>69.400000000000006</v>
      </c>
      <c r="J83" s="1">
        <f t="shared" si="21"/>
        <v>69.400000000000006</v>
      </c>
      <c r="K83" s="370">
        <f t="shared" si="21"/>
        <v>69.400000000000006</v>
      </c>
      <c r="L83" s="265">
        <f t="shared" si="17"/>
        <v>100</v>
      </c>
      <c r="M83" s="106">
        <f t="shared" si="18"/>
        <v>0</v>
      </c>
      <c r="N83" s="169">
        <f t="shared" si="19"/>
        <v>100</v>
      </c>
      <c r="O83" s="106">
        <f t="shared" si="20"/>
        <v>0</v>
      </c>
      <c r="P83" s="1369"/>
    </row>
    <row r="84" spans="1:16" ht="15.75" customHeight="1">
      <c r="A84" s="1276"/>
      <c r="B84" s="1241"/>
      <c r="C84" s="1592"/>
      <c r="D84" s="1276"/>
      <c r="E84" s="1657"/>
      <c r="F84" s="1244"/>
      <c r="G84" s="722" t="s">
        <v>22</v>
      </c>
      <c r="H84" s="185">
        <f t="shared" ref="H84:K85" si="22">H88</f>
        <v>1317.3</v>
      </c>
      <c r="I84" s="369">
        <f t="shared" si="22"/>
        <v>1317.3</v>
      </c>
      <c r="J84" s="1">
        <f t="shared" si="22"/>
        <v>1317.3</v>
      </c>
      <c r="K84" s="370">
        <f t="shared" si="22"/>
        <v>1317.3</v>
      </c>
      <c r="L84" s="265">
        <f t="shared" si="17"/>
        <v>100</v>
      </c>
      <c r="M84" s="106">
        <f t="shared" si="18"/>
        <v>0</v>
      </c>
      <c r="N84" s="169">
        <f t="shared" si="19"/>
        <v>100</v>
      </c>
      <c r="O84" s="106">
        <f t="shared" si="20"/>
        <v>0</v>
      </c>
      <c r="P84" s="1369"/>
    </row>
    <row r="85" spans="1:16" ht="15.75" customHeight="1">
      <c r="A85" s="1277"/>
      <c r="B85" s="1242"/>
      <c r="C85" s="1592"/>
      <c r="D85" s="1656"/>
      <c r="E85" s="1658"/>
      <c r="F85" s="1245"/>
      <c r="G85" s="722" t="s">
        <v>23</v>
      </c>
      <c r="H85" s="186">
        <f t="shared" si="22"/>
        <v>0</v>
      </c>
      <c r="I85" s="1042">
        <f t="shared" si="22"/>
        <v>0</v>
      </c>
      <c r="J85" s="2">
        <f t="shared" si="22"/>
        <v>0</v>
      </c>
      <c r="K85" s="1043">
        <f t="shared" si="22"/>
        <v>0</v>
      </c>
      <c r="L85" s="723">
        <v>0</v>
      </c>
      <c r="M85" s="106">
        <f t="shared" si="18"/>
        <v>0</v>
      </c>
      <c r="N85" s="170">
        <v>0</v>
      </c>
      <c r="O85" s="106">
        <f t="shared" si="20"/>
        <v>0</v>
      </c>
      <c r="P85" s="1580"/>
    </row>
    <row r="86" spans="1:16" ht="28.5" customHeight="1">
      <c r="A86" s="1275" t="s">
        <v>270</v>
      </c>
      <c r="B86" s="1240" t="s">
        <v>528</v>
      </c>
      <c r="C86" s="1592" t="s">
        <v>1557</v>
      </c>
      <c r="D86" s="1210">
        <v>43891</v>
      </c>
      <c r="E86" s="1593">
        <v>43921</v>
      </c>
      <c r="F86" s="1638" t="s">
        <v>1545</v>
      </c>
      <c r="G86" s="721" t="s">
        <v>20</v>
      </c>
      <c r="H86" s="184">
        <f>H87+H88+H89</f>
        <v>1386.7</v>
      </c>
      <c r="I86" s="724">
        <f>I87+I88+I89</f>
        <v>1386.7</v>
      </c>
      <c r="J86" s="105">
        <f>J87+J88+J89</f>
        <v>1386.7</v>
      </c>
      <c r="K86" s="386">
        <f>K87+K88+K89</f>
        <v>1386.7</v>
      </c>
      <c r="L86" s="615">
        <f t="shared" si="17"/>
        <v>100</v>
      </c>
      <c r="M86" s="143">
        <f t="shared" si="18"/>
        <v>0</v>
      </c>
      <c r="N86" s="168">
        <f t="shared" si="19"/>
        <v>100</v>
      </c>
      <c r="O86" s="143">
        <f t="shared" si="20"/>
        <v>0</v>
      </c>
      <c r="P86" s="1368"/>
    </row>
    <row r="87" spans="1:16" ht="19.5" customHeight="1">
      <c r="A87" s="1276"/>
      <c r="B87" s="1241"/>
      <c r="C87" s="1592"/>
      <c r="D87" s="1211"/>
      <c r="E87" s="1594"/>
      <c r="F87" s="1639"/>
      <c r="G87" s="722" t="s">
        <v>21</v>
      </c>
      <c r="H87" s="236">
        <v>69.400000000000006</v>
      </c>
      <c r="I87" s="266">
        <v>69.400000000000006</v>
      </c>
      <c r="J87" s="229">
        <v>69.400000000000006</v>
      </c>
      <c r="K87" s="231">
        <v>69.400000000000006</v>
      </c>
      <c r="L87" s="265">
        <f t="shared" si="17"/>
        <v>100</v>
      </c>
      <c r="M87" s="106">
        <f t="shared" si="18"/>
        <v>0</v>
      </c>
      <c r="N87" s="169">
        <f t="shared" si="19"/>
        <v>100</v>
      </c>
      <c r="O87" s="106">
        <f t="shared" si="20"/>
        <v>0</v>
      </c>
      <c r="P87" s="1369"/>
    </row>
    <row r="88" spans="1:16" ht="19.5" customHeight="1">
      <c r="A88" s="1276"/>
      <c r="B88" s="1241"/>
      <c r="C88" s="1592"/>
      <c r="D88" s="1211"/>
      <c r="E88" s="1594"/>
      <c r="F88" s="1639"/>
      <c r="G88" s="722" t="s">
        <v>22</v>
      </c>
      <c r="H88" s="236">
        <v>1317.3</v>
      </c>
      <c r="I88" s="266">
        <v>1317.3</v>
      </c>
      <c r="J88" s="229">
        <v>1317.3</v>
      </c>
      <c r="K88" s="231">
        <v>1317.3</v>
      </c>
      <c r="L88" s="265">
        <f t="shared" si="17"/>
        <v>100</v>
      </c>
      <c r="M88" s="106">
        <f t="shared" si="18"/>
        <v>0</v>
      </c>
      <c r="N88" s="169">
        <f t="shared" si="19"/>
        <v>100</v>
      </c>
      <c r="O88" s="106">
        <f t="shared" si="20"/>
        <v>0</v>
      </c>
      <c r="P88" s="1369"/>
    </row>
    <row r="89" spans="1:16" ht="19.5" customHeight="1">
      <c r="A89" s="1277"/>
      <c r="B89" s="1242"/>
      <c r="C89" s="1592"/>
      <c r="D89" s="1212"/>
      <c r="E89" s="1595"/>
      <c r="F89" s="1652"/>
      <c r="G89" s="722" t="s">
        <v>23</v>
      </c>
      <c r="H89" s="186">
        <v>0</v>
      </c>
      <c r="I89" s="269">
        <v>0</v>
      </c>
      <c r="J89" s="170">
        <v>0</v>
      </c>
      <c r="K89" s="106">
        <v>0</v>
      </c>
      <c r="L89" s="269">
        <v>0</v>
      </c>
      <c r="M89" s="106">
        <f t="shared" si="18"/>
        <v>0</v>
      </c>
      <c r="N89" s="170">
        <v>0</v>
      </c>
      <c r="O89" s="106">
        <f t="shared" si="20"/>
        <v>0</v>
      </c>
      <c r="P89" s="1580"/>
    </row>
    <row r="90" spans="1:16" ht="30.75" customHeight="1">
      <c r="A90" s="1275" t="s">
        <v>1311</v>
      </c>
      <c r="B90" s="1641" t="s">
        <v>729</v>
      </c>
      <c r="C90" s="1653" t="s">
        <v>19</v>
      </c>
      <c r="D90" s="1646" t="s">
        <v>19</v>
      </c>
      <c r="E90" s="1649" t="s">
        <v>19</v>
      </c>
      <c r="F90" s="1243" t="s">
        <v>19</v>
      </c>
      <c r="G90" s="721" t="s">
        <v>20</v>
      </c>
      <c r="H90" s="184">
        <f>H91+H92+H93</f>
        <v>7115.7</v>
      </c>
      <c r="I90" s="615">
        <f>I91+I92+I93</f>
        <v>3056.5</v>
      </c>
      <c r="J90" s="168">
        <f>J91+J92+J93</f>
        <v>3005.3</v>
      </c>
      <c r="K90" s="48">
        <f>K91+K92+K93</f>
        <v>3503.8</v>
      </c>
      <c r="L90" s="615">
        <f t="shared" ref="L90:L134" si="23">J90/H90*100</f>
        <v>42.234776620711948</v>
      </c>
      <c r="M90" s="48">
        <f t="shared" si="18"/>
        <v>-4110.3999999999996</v>
      </c>
      <c r="N90" s="168">
        <f t="shared" ref="N90:N134" si="24">K90/H90*100</f>
        <v>49.240412046601186</v>
      </c>
      <c r="O90" s="48">
        <f t="shared" si="20"/>
        <v>-3611.8999999999996</v>
      </c>
      <c r="P90" s="1368"/>
    </row>
    <row r="91" spans="1:16" ht="18" customHeight="1">
      <c r="A91" s="1276"/>
      <c r="B91" s="1642"/>
      <c r="C91" s="1654"/>
      <c r="D91" s="1276"/>
      <c r="E91" s="1657"/>
      <c r="F91" s="1244"/>
      <c r="G91" s="722" t="s">
        <v>21</v>
      </c>
      <c r="H91" s="186">
        <f>H95+H107+H111</f>
        <v>0</v>
      </c>
      <c r="I91" s="1106">
        <f t="shared" ref="I91:K91" si="25">I95+I107+I111</f>
        <v>0</v>
      </c>
      <c r="J91" s="2">
        <f t="shared" si="25"/>
        <v>0</v>
      </c>
      <c r="K91" s="1108">
        <f t="shared" si="25"/>
        <v>0</v>
      </c>
      <c r="L91" s="269">
        <v>0</v>
      </c>
      <c r="M91" s="156">
        <v>0</v>
      </c>
      <c r="N91" s="170">
        <v>0</v>
      </c>
      <c r="O91" s="156">
        <v>0</v>
      </c>
      <c r="P91" s="1369"/>
    </row>
    <row r="92" spans="1:16" ht="18" customHeight="1">
      <c r="A92" s="1276"/>
      <c r="B92" s="1642"/>
      <c r="C92" s="1654"/>
      <c r="D92" s="1276"/>
      <c r="E92" s="1657"/>
      <c r="F92" s="1244"/>
      <c r="G92" s="722" t="s">
        <v>22</v>
      </c>
      <c r="H92" s="185">
        <f>H96+H108+H112</f>
        <v>7115.7</v>
      </c>
      <c r="I92" s="369">
        <f t="shared" ref="I92:K92" si="26">I96+I108+I112</f>
        <v>3056.5</v>
      </c>
      <c r="J92" s="1">
        <f t="shared" si="26"/>
        <v>3005.3</v>
      </c>
      <c r="K92" s="370">
        <f t="shared" si="26"/>
        <v>3503.8</v>
      </c>
      <c r="L92" s="265">
        <f t="shared" si="23"/>
        <v>42.234776620711948</v>
      </c>
      <c r="M92" s="103">
        <f t="shared" si="18"/>
        <v>-4110.3999999999996</v>
      </c>
      <c r="N92" s="169">
        <f t="shared" si="24"/>
        <v>49.240412046601186</v>
      </c>
      <c r="O92" s="103">
        <f t="shared" si="20"/>
        <v>-3611.8999999999996</v>
      </c>
      <c r="P92" s="1369"/>
    </row>
    <row r="93" spans="1:16" ht="18" customHeight="1">
      <c r="A93" s="1276"/>
      <c r="B93" s="1642"/>
      <c r="C93" s="1655"/>
      <c r="D93" s="1656"/>
      <c r="E93" s="1658"/>
      <c r="F93" s="1244"/>
      <c r="G93" s="722" t="s">
        <v>23</v>
      </c>
      <c r="H93" s="186">
        <f>H97+H109+H113</f>
        <v>0</v>
      </c>
      <c r="I93" s="1106">
        <f t="shared" ref="I93:K93" si="27">I97+I109+I113</f>
        <v>0</v>
      </c>
      <c r="J93" s="2">
        <f t="shared" si="27"/>
        <v>0</v>
      </c>
      <c r="K93" s="1108">
        <f t="shared" si="27"/>
        <v>0</v>
      </c>
      <c r="L93" s="269">
        <v>0</v>
      </c>
      <c r="M93" s="156">
        <v>0</v>
      </c>
      <c r="N93" s="170">
        <v>0</v>
      </c>
      <c r="O93" s="156">
        <v>0</v>
      </c>
      <c r="P93" s="1369"/>
    </row>
    <row r="94" spans="1:16" ht="32.25" customHeight="1">
      <c r="A94" s="1275" t="s">
        <v>273</v>
      </c>
      <c r="B94" s="1240" t="s">
        <v>271</v>
      </c>
      <c r="C94" s="1643" t="s">
        <v>950</v>
      </c>
      <c r="D94" s="1210">
        <v>43831</v>
      </c>
      <c r="E94" s="1593">
        <v>44196</v>
      </c>
      <c r="F94" s="1638" t="s">
        <v>766</v>
      </c>
      <c r="G94" s="721" t="s">
        <v>20</v>
      </c>
      <c r="H94" s="184">
        <f>H95+H96+H97</f>
        <v>6394.3</v>
      </c>
      <c r="I94" s="615">
        <f>I95+I96+I97</f>
        <v>2852.1</v>
      </c>
      <c r="J94" s="168">
        <f>J95+J96+J97</f>
        <v>2845.9</v>
      </c>
      <c r="K94" s="48">
        <f>K95+K96+K97</f>
        <v>2845.9</v>
      </c>
      <c r="L94" s="615">
        <f t="shared" si="23"/>
        <v>44.506826392255604</v>
      </c>
      <c r="M94" s="48">
        <f t="shared" si="18"/>
        <v>-3548.4</v>
      </c>
      <c r="N94" s="168">
        <f t="shared" si="24"/>
        <v>44.506826392255604</v>
      </c>
      <c r="O94" s="48">
        <f t="shared" si="20"/>
        <v>-3548.4</v>
      </c>
      <c r="P94" s="1683"/>
    </row>
    <row r="95" spans="1:16" ht="20.25" customHeight="1">
      <c r="A95" s="1276"/>
      <c r="B95" s="1241"/>
      <c r="C95" s="1644"/>
      <c r="D95" s="1659"/>
      <c r="E95" s="1661"/>
      <c r="F95" s="1639"/>
      <c r="G95" s="722" t="s">
        <v>21</v>
      </c>
      <c r="H95" s="210">
        <f t="shared" ref="H95:K97" si="28">H99+H103</f>
        <v>0</v>
      </c>
      <c r="I95" s="1042">
        <f t="shared" si="28"/>
        <v>0</v>
      </c>
      <c r="J95" s="2">
        <f t="shared" si="28"/>
        <v>0</v>
      </c>
      <c r="K95" s="170">
        <f t="shared" si="28"/>
        <v>0</v>
      </c>
      <c r="L95" s="269">
        <v>0</v>
      </c>
      <c r="M95" s="156">
        <v>0</v>
      </c>
      <c r="N95" s="170">
        <v>0</v>
      </c>
      <c r="O95" s="156">
        <v>0</v>
      </c>
      <c r="P95" s="1683"/>
    </row>
    <row r="96" spans="1:16" ht="20.25" customHeight="1">
      <c r="A96" s="1276"/>
      <c r="B96" s="1241"/>
      <c r="C96" s="1644"/>
      <c r="D96" s="1659"/>
      <c r="E96" s="1661"/>
      <c r="F96" s="1639"/>
      <c r="G96" s="722" t="s">
        <v>22</v>
      </c>
      <c r="H96" s="185">
        <f t="shared" si="28"/>
        <v>6394.3</v>
      </c>
      <c r="I96" s="369">
        <f t="shared" si="28"/>
        <v>2852.1</v>
      </c>
      <c r="J96" s="1">
        <f t="shared" si="28"/>
        <v>2845.9</v>
      </c>
      <c r="K96" s="169">
        <f t="shared" si="28"/>
        <v>2845.9</v>
      </c>
      <c r="L96" s="265">
        <f t="shared" si="23"/>
        <v>44.506826392255604</v>
      </c>
      <c r="M96" s="103">
        <f t="shared" si="18"/>
        <v>-3548.4</v>
      </c>
      <c r="N96" s="169">
        <f t="shared" si="24"/>
        <v>44.506826392255604</v>
      </c>
      <c r="O96" s="103">
        <f t="shared" si="20"/>
        <v>-3548.4</v>
      </c>
      <c r="P96" s="1683"/>
    </row>
    <row r="97" spans="1:16" ht="20.25" customHeight="1">
      <c r="A97" s="1276"/>
      <c r="B97" s="1674"/>
      <c r="C97" s="1645"/>
      <c r="D97" s="1660"/>
      <c r="E97" s="1662"/>
      <c r="F97" s="1640"/>
      <c r="G97" s="722" t="s">
        <v>23</v>
      </c>
      <c r="H97" s="210">
        <f t="shared" si="28"/>
        <v>0</v>
      </c>
      <c r="I97" s="725">
        <f t="shared" si="28"/>
        <v>0</v>
      </c>
      <c r="J97" s="138">
        <f t="shared" si="28"/>
        <v>0</v>
      </c>
      <c r="K97" s="204">
        <f t="shared" si="28"/>
        <v>0</v>
      </c>
      <c r="L97" s="723">
        <v>0</v>
      </c>
      <c r="M97" s="156">
        <v>0</v>
      </c>
      <c r="N97" s="204">
        <v>0</v>
      </c>
      <c r="O97" s="156">
        <v>0</v>
      </c>
      <c r="P97" s="1683"/>
    </row>
    <row r="98" spans="1:16" ht="23.25" customHeight="1">
      <c r="A98" s="1276"/>
      <c r="B98" s="1671"/>
      <c r="C98" s="1579" t="s">
        <v>165</v>
      </c>
      <c r="D98" s="1669"/>
      <c r="E98" s="1669"/>
      <c r="F98" s="1670"/>
      <c r="G98" s="721" t="s">
        <v>20</v>
      </c>
      <c r="H98" s="184">
        <f>H99+H100+H101</f>
        <v>5560.6</v>
      </c>
      <c r="I98" s="615">
        <f>I99+I100+I101</f>
        <v>2325.5</v>
      </c>
      <c r="J98" s="168">
        <f>J99+J100+J101</f>
        <v>2325.5</v>
      </c>
      <c r="K98" s="48">
        <f>K99+K100+K101</f>
        <v>2325.5</v>
      </c>
      <c r="L98" s="615">
        <f t="shared" ref="L98" si="29">J98/H98*100</f>
        <v>41.821026507930796</v>
      </c>
      <c r="M98" s="48">
        <f t="shared" ref="M98" si="30">J98-H98</f>
        <v>-3235.1000000000004</v>
      </c>
      <c r="N98" s="168">
        <f t="shared" ref="N98" si="31">K98/H98*100</f>
        <v>41.821026507930796</v>
      </c>
      <c r="O98" s="48">
        <f t="shared" ref="O98" si="32">K98-H98</f>
        <v>-3235.1000000000004</v>
      </c>
      <c r="P98" s="1683"/>
    </row>
    <row r="99" spans="1:16" ht="16.5" customHeight="1">
      <c r="A99" s="1276"/>
      <c r="B99" s="1672"/>
      <c r="C99" s="1579"/>
      <c r="D99" s="1669"/>
      <c r="E99" s="1669"/>
      <c r="F99" s="1670"/>
      <c r="G99" s="722" t="s">
        <v>21</v>
      </c>
      <c r="H99" s="210">
        <v>0</v>
      </c>
      <c r="I99" s="723">
        <v>0</v>
      </c>
      <c r="J99" s="204">
        <v>0</v>
      </c>
      <c r="K99" s="156">
        <v>0</v>
      </c>
      <c r="L99" s="269">
        <v>0</v>
      </c>
      <c r="M99" s="156">
        <v>0</v>
      </c>
      <c r="N99" s="170">
        <v>0</v>
      </c>
      <c r="O99" s="156">
        <v>0</v>
      </c>
      <c r="P99" s="1683"/>
    </row>
    <row r="100" spans="1:16" ht="16.5" customHeight="1">
      <c r="A100" s="1276"/>
      <c r="B100" s="1672"/>
      <c r="C100" s="1579"/>
      <c r="D100" s="1669"/>
      <c r="E100" s="1669"/>
      <c r="F100" s="1670"/>
      <c r="G100" s="722" t="s">
        <v>22</v>
      </c>
      <c r="H100" s="236">
        <v>5560.6</v>
      </c>
      <c r="I100" s="266">
        <v>2325.5</v>
      </c>
      <c r="J100" s="229">
        <v>2325.5</v>
      </c>
      <c r="K100" s="231">
        <v>2325.5</v>
      </c>
      <c r="L100" s="265">
        <f t="shared" ref="L100" si="33">J100/H100*100</f>
        <v>41.821026507930796</v>
      </c>
      <c r="M100" s="103">
        <f t="shared" ref="M100" si="34">J100-H100</f>
        <v>-3235.1000000000004</v>
      </c>
      <c r="N100" s="169">
        <f t="shared" ref="N100" si="35">K100/H100*100</f>
        <v>41.821026507930796</v>
      </c>
      <c r="O100" s="103">
        <f t="shared" ref="O100" si="36">K100-H100</f>
        <v>-3235.1000000000004</v>
      </c>
      <c r="P100" s="1683"/>
    </row>
    <row r="101" spans="1:16" ht="16.5" customHeight="1">
      <c r="A101" s="1276"/>
      <c r="B101" s="1672"/>
      <c r="C101" s="1348"/>
      <c r="D101" s="1349"/>
      <c r="E101" s="1349"/>
      <c r="F101" s="1350"/>
      <c r="G101" s="722" t="s">
        <v>23</v>
      </c>
      <c r="H101" s="210">
        <v>0</v>
      </c>
      <c r="I101" s="723">
        <v>0</v>
      </c>
      <c r="J101" s="204">
        <v>0</v>
      </c>
      <c r="K101" s="156">
        <v>0</v>
      </c>
      <c r="L101" s="723">
        <v>0</v>
      </c>
      <c r="M101" s="156">
        <v>0</v>
      </c>
      <c r="N101" s="204">
        <v>0</v>
      </c>
      <c r="O101" s="156">
        <v>0</v>
      </c>
      <c r="P101" s="1683"/>
    </row>
    <row r="102" spans="1:16" ht="22.5" customHeight="1">
      <c r="A102" s="1276"/>
      <c r="B102" s="1672"/>
      <c r="C102" s="1579" t="s">
        <v>788</v>
      </c>
      <c r="D102" s="1669"/>
      <c r="E102" s="1669"/>
      <c r="F102" s="1670"/>
      <c r="G102" s="721" t="s">
        <v>20</v>
      </c>
      <c r="H102" s="184">
        <f>H103+H104+H105</f>
        <v>833.7</v>
      </c>
      <c r="I102" s="615">
        <f>I103+I104+I105</f>
        <v>526.6</v>
      </c>
      <c r="J102" s="168">
        <f>J103+J104+J105</f>
        <v>520.4</v>
      </c>
      <c r="K102" s="48">
        <f>K103+K104+K105</f>
        <v>520.4</v>
      </c>
      <c r="L102" s="615">
        <f t="shared" ref="L102" si="37">J102/H102*100</f>
        <v>62.420534964615563</v>
      </c>
      <c r="M102" s="48">
        <f t="shared" ref="M102" si="38">J102-H102</f>
        <v>-313.30000000000007</v>
      </c>
      <c r="N102" s="168">
        <f t="shared" ref="N102" si="39">K102/H102*100</f>
        <v>62.420534964615563</v>
      </c>
      <c r="O102" s="48">
        <f t="shared" ref="O102" si="40">K102-H102</f>
        <v>-313.30000000000007</v>
      </c>
      <c r="P102" s="1683"/>
    </row>
    <row r="103" spans="1:16" ht="17.25" customHeight="1">
      <c r="A103" s="1276"/>
      <c r="B103" s="1672"/>
      <c r="C103" s="1579"/>
      <c r="D103" s="1669"/>
      <c r="E103" s="1669"/>
      <c r="F103" s="1670"/>
      <c r="G103" s="722" t="s">
        <v>21</v>
      </c>
      <c r="H103" s="210">
        <v>0</v>
      </c>
      <c r="I103" s="723">
        <v>0</v>
      </c>
      <c r="J103" s="204">
        <v>0</v>
      </c>
      <c r="K103" s="156">
        <v>0</v>
      </c>
      <c r="L103" s="269">
        <v>0</v>
      </c>
      <c r="M103" s="156">
        <v>0</v>
      </c>
      <c r="N103" s="170">
        <v>0</v>
      </c>
      <c r="O103" s="156">
        <v>0</v>
      </c>
      <c r="P103" s="1683"/>
    </row>
    <row r="104" spans="1:16" ht="17.25" customHeight="1">
      <c r="A104" s="1276"/>
      <c r="B104" s="1672"/>
      <c r="C104" s="1579"/>
      <c r="D104" s="1669"/>
      <c r="E104" s="1669"/>
      <c r="F104" s="1670"/>
      <c r="G104" s="722" t="s">
        <v>22</v>
      </c>
      <c r="H104" s="236">
        <v>833.7</v>
      </c>
      <c r="I104" s="266">
        <v>526.6</v>
      </c>
      <c r="J104" s="229">
        <v>520.4</v>
      </c>
      <c r="K104" s="231">
        <v>520.4</v>
      </c>
      <c r="L104" s="265">
        <f t="shared" ref="L104" si="41">J104/H104*100</f>
        <v>62.420534964615563</v>
      </c>
      <c r="M104" s="103">
        <f t="shared" ref="M104" si="42">J104-H104</f>
        <v>-313.30000000000007</v>
      </c>
      <c r="N104" s="169">
        <f t="shared" ref="N104" si="43">K104/H104*100</f>
        <v>62.420534964615563</v>
      </c>
      <c r="O104" s="103">
        <f t="shared" ref="O104" si="44">K104-H104</f>
        <v>-313.30000000000007</v>
      </c>
      <c r="P104" s="1683"/>
    </row>
    <row r="105" spans="1:16" ht="17.25" customHeight="1">
      <c r="A105" s="1277"/>
      <c r="B105" s="1673"/>
      <c r="C105" s="1348"/>
      <c r="D105" s="1349"/>
      <c r="E105" s="1349"/>
      <c r="F105" s="1350"/>
      <c r="G105" s="722" t="s">
        <v>23</v>
      </c>
      <c r="H105" s="210">
        <v>0</v>
      </c>
      <c r="I105" s="723">
        <v>0</v>
      </c>
      <c r="J105" s="204">
        <v>0</v>
      </c>
      <c r="K105" s="156">
        <v>0</v>
      </c>
      <c r="L105" s="723">
        <v>0</v>
      </c>
      <c r="M105" s="156">
        <v>0</v>
      </c>
      <c r="N105" s="204">
        <v>0</v>
      </c>
      <c r="O105" s="156">
        <v>0</v>
      </c>
      <c r="P105" s="1683"/>
    </row>
    <row r="106" spans="1:16" ht="48.75" customHeight="1">
      <c r="A106" s="1588" t="s">
        <v>274</v>
      </c>
      <c r="B106" s="1590" t="s">
        <v>272</v>
      </c>
      <c r="C106" s="1592" t="s">
        <v>1444</v>
      </c>
      <c r="D106" s="1210">
        <v>43831</v>
      </c>
      <c r="E106" s="1593">
        <v>44196</v>
      </c>
      <c r="F106" s="1638" t="s">
        <v>737</v>
      </c>
      <c r="G106" s="721" t="s">
        <v>20</v>
      </c>
      <c r="H106" s="184">
        <f>H107+H108+H109</f>
        <v>378</v>
      </c>
      <c r="I106" s="615">
        <f>I107+I108+I109</f>
        <v>204.4</v>
      </c>
      <c r="J106" s="168">
        <f>J107+J108+J109</f>
        <v>159.4</v>
      </c>
      <c r="K106" s="48">
        <f>K107+K108+K109</f>
        <v>317.89999999999998</v>
      </c>
      <c r="L106" s="615">
        <f t="shared" si="23"/>
        <v>42.169312169312171</v>
      </c>
      <c r="M106" s="48">
        <f t="shared" si="18"/>
        <v>-218.6</v>
      </c>
      <c r="N106" s="168">
        <f t="shared" si="24"/>
        <v>84.100529100529101</v>
      </c>
      <c r="O106" s="48">
        <f t="shared" si="20"/>
        <v>-60.100000000000023</v>
      </c>
      <c r="P106" s="1585" t="s">
        <v>1546</v>
      </c>
    </row>
    <row r="107" spans="1:16" ht="24" customHeight="1">
      <c r="A107" s="1588"/>
      <c r="B107" s="1590"/>
      <c r="C107" s="1592"/>
      <c r="D107" s="1659"/>
      <c r="E107" s="1661"/>
      <c r="F107" s="1639"/>
      <c r="G107" s="722" t="s">
        <v>21</v>
      </c>
      <c r="H107" s="210">
        <v>0</v>
      </c>
      <c r="I107" s="723">
        <v>0</v>
      </c>
      <c r="J107" s="204">
        <v>0</v>
      </c>
      <c r="K107" s="156">
        <v>0</v>
      </c>
      <c r="L107" s="723">
        <v>0</v>
      </c>
      <c r="M107" s="156">
        <v>0</v>
      </c>
      <c r="N107" s="204">
        <v>0</v>
      </c>
      <c r="O107" s="156">
        <v>0</v>
      </c>
      <c r="P107" s="1586"/>
    </row>
    <row r="108" spans="1:16" ht="24" customHeight="1">
      <c r="A108" s="1588"/>
      <c r="B108" s="1590"/>
      <c r="C108" s="1592"/>
      <c r="D108" s="1659"/>
      <c r="E108" s="1661"/>
      <c r="F108" s="1639"/>
      <c r="G108" s="722" t="s">
        <v>22</v>
      </c>
      <c r="H108" s="236">
        <v>378</v>
      </c>
      <c r="I108" s="266">
        <v>204.4</v>
      </c>
      <c r="J108" s="229">
        <v>159.4</v>
      </c>
      <c r="K108" s="231">
        <v>317.89999999999998</v>
      </c>
      <c r="L108" s="265">
        <f t="shared" si="23"/>
        <v>42.169312169312171</v>
      </c>
      <c r="M108" s="103">
        <f t="shared" si="18"/>
        <v>-218.6</v>
      </c>
      <c r="N108" s="169">
        <f t="shared" si="24"/>
        <v>84.100529100529101</v>
      </c>
      <c r="O108" s="103">
        <f t="shared" si="20"/>
        <v>-60.100000000000023</v>
      </c>
      <c r="P108" s="1586"/>
    </row>
    <row r="109" spans="1:16" ht="24" customHeight="1">
      <c r="A109" s="1588"/>
      <c r="B109" s="1590"/>
      <c r="C109" s="1592"/>
      <c r="D109" s="1660"/>
      <c r="E109" s="1662"/>
      <c r="F109" s="1652"/>
      <c r="G109" s="722" t="s">
        <v>23</v>
      </c>
      <c r="H109" s="210">
        <v>0</v>
      </c>
      <c r="I109" s="723">
        <v>0</v>
      </c>
      <c r="J109" s="204">
        <v>0</v>
      </c>
      <c r="K109" s="156">
        <v>0</v>
      </c>
      <c r="L109" s="723">
        <v>0</v>
      </c>
      <c r="M109" s="156">
        <v>0</v>
      </c>
      <c r="N109" s="204">
        <v>0</v>
      </c>
      <c r="O109" s="156">
        <v>0</v>
      </c>
      <c r="P109" s="1720"/>
    </row>
    <row r="110" spans="1:16" ht="24.75" customHeight="1">
      <c r="A110" s="1588" t="s">
        <v>275</v>
      </c>
      <c r="B110" s="1590" t="s">
        <v>1547</v>
      </c>
      <c r="C110" s="1592" t="s">
        <v>1320</v>
      </c>
      <c r="D110" s="1210">
        <v>44075</v>
      </c>
      <c r="E110" s="1593">
        <v>44104</v>
      </c>
      <c r="F110" s="1663" t="s">
        <v>1548</v>
      </c>
      <c r="G110" s="721" t="s">
        <v>20</v>
      </c>
      <c r="H110" s="184">
        <f>H111+H112+H113</f>
        <v>343.4</v>
      </c>
      <c r="I110" s="299">
        <f>I111+I112+I113</f>
        <v>0</v>
      </c>
      <c r="J110" s="173">
        <f>J111+J112+J113</f>
        <v>0</v>
      </c>
      <c r="K110" s="48">
        <f>K111+K112+K113</f>
        <v>340</v>
      </c>
      <c r="L110" s="299">
        <f t="shared" ref="L110" si="45">J110/H110*100</f>
        <v>0</v>
      </c>
      <c r="M110" s="48">
        <f t="shared" ref="M110" si="46">J110-H110</f>
        <v>-343.4</v>
      </c>
      <c r="N110" s="168">
        <f t="shared" ref="N110" si="47">K110/H110*100</f>
        <v>99.009900990099027</v>
      </c>
      <c r="O110" s="48">
        <f t="shared" ref="O110" si="48">K110-H110</f>
        <v>-3.3999999999999773</v>
      </c>
      <c r="P110" s="1368"/>
    </row>
    <row r="111" spans="1:16" ht="17.25" customHeight="1">
      <c r="A111" s="1588"/>
      <c r="B111" s="1590"/>
      <c r="C111" s="1592"/>
      <c r="D111" s="1659"/>
      <c r="E111" s="1661"/>
      <c r="F111" s="1664"/>
      <c r="G111" s="722" t="s">
        <v>21</v>
      </c>
      <c r="H111" s="210">
        <v>0</v>
      </c>
      <c r="I111" s="269">
        <v>0</v>
      </c>
      <c r="J111" s="170">
        <v>0</v>
      </c>
      <c r="K111" s="156">
        <v>0</v>
      </c>
      <c r="L111" s="269">
        <v>0</v>
      </c>
      <c r="M111" s="156">
        <v>0</v>
      </c>
      <c r="N111" s="204">
        <v>0</v>
      </c>
      <c r="O111" s="156">
        <v>0</v>
      </c>
      <c r="P111" s="1369"/>
    </row>
    <row r="112" spans="1:16" ht="17.25" customHeight="1">
      <c r="A112" s="1588"/>
      <c r="B112" s="1590"/>
      <c r="C112" s="1592"/>
      <c r="D112" s="1659"/>
      <c r="E112" s="1661"/>
      <c r="F112" s="1664"/>
      <c r="G112" s="722" t="s">
        <v>22</v>
      </c>
      <c r="H112" s="236">
        <v>343.4</v>
      </c>
      <c r="I112" s="328">
        <v>0</v>
      </c>
      <c r="J112" s="329">
        <v>0</v>
      </c>
      <c r="K112" s="231">
        <v>340</v>
      </c>
      <c r="L112" s="269">
        <f t="shared" ref="L112" si="49">J112/H112*100</f>
        <v>0</v>
      </c>
      <c r="M112" s="103">
        <f t="shared" ref="M112" si="50">J112-H112</f>
        <v>-343.4</v>
      </c>
      <c r="N112" s="169">
        <f t="shared" ref="N112" si="51">K112/H112*100</f>
        <v>99.009900990099027</v>
      </c>
      <c r="O112" s="103">
        <f t="shared" ref="O112" si="52">K112-H112</f>
        <v>-3.3999999999999773</v>
      </c>
      <c r="P112" s="1369"/>
    </row>
    <row r="113" spans="1:16" ht="17.25" customHeight="1">
      <c r="A113" s="1588"/>
      <c r="B113" s="1590"/>
      <c r="C113" s="1592"/>
      <c r="D113" s="1660"/>
      <c r="E113" s="1662"/>
      <c r="F113" s="1665"/>
      <c r="G113" s="722" t="s">
        <v>23</v>
      </c>
      <c r="H113" s="210">
        <v>0</v>
      </c>
      <c r="I113" s="723">
        <v>0</v>
      </c>
      <c r="J113" s="204">
        <v>0</v>
      </c>
      <c r="K113" s="156">
        <v>0</v>
      </c>
      <c r="L113" s="723">
        <v>0</v>
      </c>
      <c r="M113" s="156">
        <v>0</v>
      </c>
      <c r="N113" s="204">
        <v>0</v>
      </c>
      <c r="O113" s="156">
        <v>0</v>
      </c>
      <c r="P113" s="1580"/>
    </row>
    <row r="114" spans="1:16" ht="25.5" customHeight="1">
      <c r="A114" s="1588" t="s">
        <v>1312</v>
      </c>
      <c r="B114" s="1614" t="s">
        <v>730</v>
      </c>
      <c r="C114" s="1592" t="s">
        <v>19</v>
      </c>
      <c r="D114" s="1646" t="s">
        <v>19</v>
      </c>
      <c r="E114" s="1649" t="s">
        <v>19</v>
      </c>
      <c r="F114" s="1243" t="s">
        <v>19</v>
      </c>
      <c r="G114" s="721" t="s">
        <v>20</v>
      </c>
      <c r="H114" s="184">
        <f>H115+H116+H117</f>
        <v>37709.4</v>
      </c>
      <c r="I114" s="615">
        <f>I115+I116+I117</f>
        <v>24056.7</v>
      </c>
      <c r="J114" s="168">
        <f>J115+J116+J117</f>
        <v>21827.5</v>
      </c>
      <c r="K114" s="48">
        <f>K115+K116+K117</f>
        <v>22702.399999999998</v>
      </c>
      <c r="L114" s="615">
        <f t="shared" si="23"/>
        <v>57.883445506955823</v>
      </c>
      <c r="M114" s="48">
        <f t="shared" si="18"/>
        <v>-15881.900000000001</v>
      </c>
      <c r="N114" s="168">
        <f t="shared" si="24"/>
        <v>60.203556672872004</v>
      </c>
      <c r="O114" s="48">
        <f t="shared" si="20"/>
        <v>-15007.000000000004</v>
      </c>
      <c r="P114" s="1368"/>
    </row>
    <row r="115" spans="1:16" ht="18.75" customHeight="1">
      <c r="A115" s="1588"/>
      <c r="B115" s="1614"/>
      <c r="C115" s="1592"/>
      <c r="D115" s="1276"/>
      <c r="E115" s="1657"/>
      <c r="F115" s="1244"/>
      <c r="G115" s="722" t="s">
        <v>21</v>
      </c>
      <c r="H115" s="210">
        <f>H119+H123+H127+H131+H135+H139+H143</f>
        <v>0</v>
      </c>
      <c r="I115" s="725">
        <f>I119+I123+I127+I131+I135+I139+I143</f>
        <v>0</v>
      </c>
      <c r="J115" s="138">
        <f t="shared" ref="J115:K115" si="53">J119+J123+J127+J131+J135+J139+J143</f>
        <v>0</v>
      </c>
      <c r="K115" s="204">
        <f t="shared" si="53"/>
        <v>0</v>
      </c>
      <c r="L115" s="723">
        <v>0</v>
      </c>
      <c r="M115" s="156">
        <v>0</v>
      </c>
      <c r="N115" s="204">
        <v>0</v>
      </c>
      <c r="O115" s="156">
        <v>0</v>
      </c>
      <c r="P115" s="1369"/>
    </row>
    <row r="116" spans="1:16" ht="18.75" customHeight="1">
      <c r="A116" s="1588"/>
      <c r="B116" s="1614"/>
      <c r="C116" s="1592"/>
      <c r="D116" s="1276"/>
      <c r="E116" s="1657"/>
      <c r="F116" s="1244"/>
      <c r="G116" s="722" t="s">
        <v>22</v>
      </c>
      <c r="H116" s="209">
        <f>H120+H124+H128+H132+H136+H140+H144</f>
        <v>37709.4</v>
      </c>
      <c r="I116" s="391">
        <f t="shared" ref="I116:K117" si="54">I120+I124+I128+I132+I136+I140+I144</f>
        <v>24056.7</v>
      </c>
      <c r="J116" s="132">
        <f t="shared" si="54"/>
        <v>21827.5</v>
      </c>
      <c r="K116" s="203">
        <f t="shared" si="54"/>
        <v>22702.399999999998</v>
      </c>
      <c r="L116" s="265">
        <f t="shared" si="23"/>
        <v>57.883445506955823</v>
      </c>
      <c r="M116" s="103">
        <f t="shared" si="18"/>
        <v>-15881.900000000001</v>
      </c>
      <c r="N116" s="169">
        <f t="shared" si="24"/>
        <v>60.203556672872004</v>
      </c>
      <c r="O116" s="103">
        <f t="shared" si="20"/>
        <v>-15007.000000000004</v>
      </c>
      <c r="P116" s="1369"/>
    </row>
    <row r="117" spans="1:16" ht="18.75" customHeight="1">
      <c r="A117" s="1588"/>
      <c r="B117" s="1614"/>
      <c r="C117" s="1592"/>
      <c r="D117" s="1656"/>
      <c r="E117" s="1658"/>
      <c r="F117" s="1245"/>
      <c r="G117" s="722" t="s">
        <v>23</v>
      </c>
      <c r="H117" s="210">
        <f t="shared" ref="H117" si="55">H121+H125+H129+H133+H137+H141+H145</f>
        <v>0</v>
      </c>
      <c r="I117" s="725">
        <f t="shared" si="54"/>
        <v>0</v>
      </c>
      <c r="J117" s="138">
        <f t="shared" si="54"/>
        <v>0</v>
      </c>
      <c r="K117" s="204">
        <f t="shared" si="54"/>
        <v>0</v>
      </c>
      <c r="L117" s="723">
        <v>0</v>
      </c>
      <c r="M117" s="156">
        <v>0</v>
      </c>
      <c r="N117" s="204">
        <v>0</v>
      </c>
      <c r="O117" s="156">
        <v>0</v>
      </c>
      <c r="P117" s="1580"/>
    </row>
    <row r="118" spans="1:16" ht="28.5" customHeight="1">
      <c r="A118" s="1588" t="s">
        <v>1313</v>
      </c>
      <c r="B118" s="1590" t="s">
        <v>278</v>
      </c>
      <c r="C118" s="1592" t="s">
        <v>1320</v>
      </c>
      <c r="D118" s="1210">
        <v>43891</v>
      </c>
      <c r="E118" s="1593">
        <v>44074</v>
      </c>
      <c r="F118" s="1507" t="s">
        <v>1550</v>
      </c>
      <c r="G118" s="721" t="s">
        <v>20</v>
      </c>
      <c r="H118" s="184">
        <f>H119+H120+H121</f>
        <v>3960</v>
      </c>
      <c r="I118" s="615">
        <f>I119+I120+I121</f>
        <v>990</v>
      </c>
      <c r="J118" s="168">
        <f>J119+J120+J121</f>
        <v>990</v>
      </c>
      <c r="K118" s="48">
        <f>K119+K120+K121</f>
        <v>990</v>
      </c>
      <c r="L118" s="615">
        <f t="shared" si="23"/>
        <v>25</v>
      </c>
      <c r="M118" s="48">
        <f t="shared" si="18"/>
        <v>-2970</v>
      </c>
      <c r="N118" s="168">
        <f t="shared" si="24"/>
        <v>25</v>
      </c>
      <c r="O118" s="48">
        <f t="shared" si="20"/>
        <v>-2970</v>
      </c>
      <c r="P118" s="1368" t="s">
        <v>1549</v>
      </c>
    </row>
    <row r="119" spans="1:16" ht="23.25" customHeight="1">
      <c r="A119" s="1588"/>
      <c r="B119" s="1590"/>
      <c r="C119" s="1592"/>
      <c r="D119" s="1211"/>
      <c r="E119" s="1594"/>
      <c r="F119" s="1507"/>
      <c r="G119" s="722" t="s">
        <v>21</v>
      </c>
      <c r="H119" s="210">
        <v>0</v>
      </c>
      <c r="I119" s="723">
        <v>0</v>
      </c>
      <c r="J119" s="204">
        <v>0</v>
      </c>
      <c r="K119" s="156">
        <v>0</v>
      </c>
      <c r="L119" s="723">
        <v>0</v>
      </c>
      <c r="M119" s="156">
        <v>0</v>
      </c>
      <c r="N119" s="204">
        <v>0</v>
      </c>
      <c r="O119" s="156">
        <v>0</v>
      </c>
      <c r="P119" s="1369"/>
    </row>
    <row r="120" spans="1:16" ht="23.25" customHeight="1">
      <c r="A120" s="1588"/>
      <c r="B120" s="1590"/>
      <c r="C120" s="1592"/>
      <c r="D120" s="1211"/>
      <c r="E120" s="1594"/>
      <c r="F120" s="1507"/>
      <c r="G120" s="722" t="s">
        <v>22</v>
      </c>
      <c r="H120" s="236">
        <v>3960</v>
      </c>
      <c r="I120" s="266">
        <v>990</v>
      </c>
      <c r="J120" s="229">
        <v>990</v>
      </c>
      <c r="K120" s="231">
        <v>990</v>
      </c>
      <c r="L120" s="265">
        <f t="shared" si="23"/>
        <v>25</v>
      </c>
      <c r="M120" s="103">
        <f t="shared" si="18"/>
        <v>-2970</v>
      </c>
      <c r="N120" s="169">
        <f>K120/H120*100</f>
        <v>25</v>
      </c>
      <c r="O120" s="103">
        <f>K120-H120</f>
        <v>-2970</v>
      </c>
      <c r="P120" s="1369"/>
    </row>
    <row r="121" spans="1:16" ht="23.25" customHeight="1">
      <c r="A121" s="1588"/>
      <c r="B121" s="1590"/>
      <c r="C121" s="1592"/>
      <c r="D121" s="1212"/>
      <c r="E121" s="1595"/>
      <c r="F121" s="1507"/>
      <c r="G121" s="722" t="s">
        <v>23</v>
      </c>
      <c r="H121" s="210">
        <v>0</v>
      </c>
      <c r="I121" s="723">
        <v>0</v>
      </c>
      <c r="J121" s="204">
        <v>0</v>
      </c>
      <c r="K121" s="156">
        <v>0</v>
      </c>
      <c r="L121" s="723">
        <v>0</v>
      </c>
      <c r="M121" s="156">
        <v>0</v>
      </c>
      <c r="N121" s="204">
        <v>0</v>
      </c>
      <c r="O121" s="156">
        <v>0</v>
      </c>
      <c r="P121" s="1580"/>
    </row>
    <row r="122" spans="1:16" ht="39.75" customHeight="1">
      <c r="A122" s="1588" t="s">
        <v>1314</v>
      </c>
      <c r="B122" s="1590" t="s">
        <v>279</v>
      </c>
      <c r="C122" s="1592" t="s">
        <v>1320</v>
      </c>
      <c r="D122" s="1210">
        <v>44013</v>
      </c>
      <c r="E122" s="1593">
        <v>44074</v>
      </c>
      <c r="F122" s="1638" t="s">
        <v>1552</v>
      </c>
      <c r="G122" s="721" t="s">
        <v>20</v>
      </c>
      <c r="H122" s="184">
        <f>H123+H124+H125</f>
        <v>209.4</v>
      </c>
      <c r="I122" s="299">
        <f>I123+I124+I125</f>
        <v>0</v>
      </c>
      <c r="J122" s="173">
        <f>J123+J124+J125</f>
        <v>0</v>
      </c>
      <c r="K122" s="48">
        <f>K123+K124+K125</f>
        <v>209.4</v>
      </c>
      <c r="L122" s="299">
        <f t="shared" si="23"/>
        <v>0</v>
      </c>
      <c r="M122" s="48">
        <f t="shared" si="18"/>
        <v>-209.4</v>
      </c>
      <c r="N122" s="168">
        <f t="shared" si="24"/>
        <v>100</v>
      </c>
      <c r="O122" s="143">
        <f t="shared" si="20"/>
        <v>0</v>
      </c>
      <c r="P122" s="1368" t="s">
        <v>1551</v>
      </c>
    </row>
    <row r="123" spans="1:16" ht="23.25" customHeight="1">
      <c r="A123" s="1588"/>
      <c r="B123" s="1590"/>
      <c r="C123" s="1592"/>
      <c r="D123" s="1211"/>
      <c r="E123" s="1594"/>
      <c r="F123" s="1639"/>
      <c r="G123" s="722" t="s">
        <v>21</v>
      </c>
      <c r="H123" s="210">
        <v>0</v>
      </c>
      <c r="I123" s="269">
        <v>0</v>
      </c>
      <c r="J123" s="170">
        <v>0</v>
      </c>
      <c r="K123" s="106">
        <v>0</v>
      </c>
      <c r="L123" s="269">
        <v>0</v>
      </c>
      <c r="M123" s="156">
        <v>0</v>
      </c>
      <c r="N123" s="204">
        <v>0</v>
      </c>
      <c r="O123" s="106">
        <v>0</v>
      </c>
      <c r="P123" s="1369"/>
    </row>
    <row r="124" spans="1:16" ht="23.25" customHeight="1">
      <c r="A124" s="1588"/>
      <c r="B124" s="1590"/>
      <c r="C124" s="1592"/>
      <c r="D124" s="1211"/>
      <c r="E124" s="1594"/>
      <c r="F124" s="1639"/>
      <c r="G124" s="722" t="s">
        <v>22</v>
      </c>
      <c r="H124" s="1115">
        <v>209.4</v>
      </c>
      <c r="I124" s="328">
        <v>0</v>
      </c>
      <c r="J124" s="329">
        <v>0</v>
      </c>
      <c r="K124" s="231">
        <v>209.4</v>
      </c>
      <c r="L124" s="269">
        <v>0</v>
      </c>
      <c r="M124" s="103">
        <f t="shared" si="18"/>
        <v>-209.4</v>
      </c>
      <c r="N124" s="169">
        <f t="shared" si="24"/>
        <v>100</v>
      </c>
      <c r="O124" s="106">
        <f t="shared" si="20"/>
        <v>0</v>
      </c>
      <c r="P124" s="1369"/>
    </row>
    <row r="125" spans="1:16" ht="23.25" customHeight="1">
      <c r="A125" s="1588"/>
      <c r="B125" s="1590"/>
      <c r="C125" s="1592"/>
      <c r="D125" s="1212"/>
      <c r="E125" s="1595"/>
      <c r="F125" s="1652"/>
      <c r="G125" s="722" t="s">
        <v>23</v>
      </c>
      <c r="H125" s="210">
        <v>0</v>
      </c>
      <c r="I125" s="723">
        <v>0</v>
      </c>
      <c r="J125" s="204">
        <v>0</v>
      </c>
      <c r="K125" s="156">
        <v>0</v>
      </c>
      <c r="L125" s="723">
        <v>0</v>
      </c>
      <c r="M125" s="156">
        <v>0</v>
      </c>
      <c r="N125" s="204">
        <v>0</v>
      </c>
      <c r="O125" s="156">
        <v>0</v>
      </c>
      <c r="P125" s="1580"/>
    </row>
    <row r="126" spans="1:16" ht="25.5" customHeight="1">
      <c r="A126" s="1588" t="s">
        <v>1315</v>
      </c>
      <c r="B126" s="1590" t="s">
        <v>280</v>
      </c>
      <c r="C126" s="1592" t="s">
        <v>1444</v>
      </c>
      <c r="D126" s="1210">
        <v>43831</v>
      </c>
      <c r="E126" s="1593">
        <v>44196</v>
      </c>
      <c r="F126" s="1507" t="s">
        <v>738</v>
      </c>
      <c r="G126" s="721" t="s">
        <v>20</v>
      </c>
      <c r="H126" s="184">
        <f>H127+H128+H129</f>
        <v>2133.4</v>
      </c>
      <c r="I126" s="615">
        <f>I127+I128+I129</f>
        <v>1700</v>
      </c>
      <c r="J126" s="168">
        <f>J127+J128+J129</f>
        <v>1495</v>
      </c>
      <c r="K126" s="48">
        <f>K127+K128+K129</f>
        <v>1495</v>
      </c>
      <c r="L126" s="615">
        <f t="shared" si="23"/>
        <v>70.075935127027279</v>
      </c>
      <c r="M126" s="48">
        <f t="shared" si="18"/>
        <v>-638.40000000000009</v>
      </c>
      <c r="N126" s="168">
        <f t="shared" si="24"/>
        <v>70.075935127027279</v>
      </c>
      <c r="O126" s="48">
        <f t="shared" si="20"/>
        <v>-638.40000000000009</v>
      </c>
      <c r="P126" s="1368"/>
    </row>
    <row r="127" spans="1:16" ht="20.25" customHeight="1">
      <c r="A127" s="1588"/>
      <c r="B127" s="1590"/>
      <c r="C127" s="1592"/>
      <c r="D127" s="1211"/>
      <c r="E127" s="1594"/>
      <c r="F127" s="1507"/>
      <c r="G127" s="722" t="s">
        <v>21</v>
      </c>
      <c r="H127" s="210">
        <v>0</v>
      </c>
      <c r="I127" s="723">
        <v>0</v>
      </c>
      <c r="J127" s="204">
        <v>0</v>
      </c>
      <c r="K127" s="156">
        <v>0</v>
      </c>
      <c r="L127" s="723">
        <v>0</v>
      </c>
      <c r="M127" s="156">
        <v>0</v>
      </c>
      <c r="N127" s="204">
        <v>0</v>
      </c>
      <c r="O127" s="156">
        <v>0</v>
      </c>
      <c r="P127" s="1369"/>
    </row>
    <row r="128" spans="1:16" ht="20.25" customHeight="1">
      <c r="A128" s="1588"/>
      <c r="B128" s="1590"/>
      <c r="C128" s="1592"/>
      <c r="D128" s="1211"/>
      <c r="E128" s="1594"/>
      <c r="F128" s="1507"/>
      <c r="G128" s="722" t="s">
        <v>22</v>
      </c>
      <c r="H128" s="236">
        <v>2133.4</v>
      </c>
      <c r="I128" s="266">
        <v>1700</v>
      </c>
      <c r="J128" s="229">
        <v>1495</v>
      </c>
      <c r="K128" s="231">
        <v>1495</v>
      </c>
      <c r="L128" s="265">
        <f t="shared" si="23"/>
        <v>70.075935127027279</v>
      </c>
      <c r="M128" s="103">
        <f t="shared" si="18"/>
        <v>-638.40000000000009</v>
      </c>
      <c r="N128" s="169">
        <f t="shared" si="24"/>
        <v>70.075935127027279</v>
      </c>
      <c r="O128" s="103">
        <f t="shared" si="20"/>
        <v>-638.40000000000009</v>
      </c>
      <c r="P128" s="1369"/>
    </row>
    <row r="129" spans="1:16" ht="20.25" customHeight="1">
      <c r="A129" s="1588"/>
      <c r="B129" s="1590"/>
      <c r="C129" s="1592"/>
      <c r="D129" s="1212"/>
      <c r="E129" s="1595"/>
      <c r="F129" s="1507"/>
      <c r="G129" s="722" t="s">
        <v>23</v>
      </c>
      <c r="H129" s="210">
        <v>0</v>
      </c>
      <c r="I129" s="723">
        <v>0</v>
      </c>
      <c r="J129" s="204">
        <v>0</v>
      </c>
      <c r="K129" s="156">
        <v>0</v>
      </c>
      <c r="L129" s="723">
        <v>0</v>
      </c>
      <c r="M129" s="156">
        <v>0</v>
      </c>
      <c r="N129" s="204">
        <v>0</v>
      </c>
      <c r="O129" s="156">
        <v>0</v>
      </c>
      <c r="P129" s="1580"/>
    </row>
    <row r="130" spans="1:16" ht="24.75" customHeight="1">
      <c r="A130" s="1588" t="s">
        <v>1316</v>
      </c>
      <c r="B130" s="1590" t="s">
        <v>276</v>
      </c>
      <c r="C130" s="1666" t="s">
        <v>1444</v>
      </c>
      <c r="D130" s="1210">
        <v>43831</v>
      </c>
      <c r="E130" s="1593">
        <v>44196</v>
      </c>
      <c r="F130" s="1638" t="s">
        <v>737</v>
      </c>
      <c r="G130" s="721" t="s">
        <v>20</v>
      </c>
      <c r="H130" s="184">
        <f>H131+H132+H133</f>
        <v>49.7</v>
      </c>
      <c r="I130" s="615">
        <f>I131+I132+I133</f>
        <v>26.7</v>
      </c>
      <c r="J130" s="168">
        <f>J131+J132+J133</f>
        <v>23.2</v>
      </c>
      <c r="K130" s="48">
        <f>K131+K132+K133</f>
        <v>44.1</v>
      </c>
      <c r="L130" s="615">
        <f t="shared" si="23"/>
        <v>46.680080482897381</v>
      </c>
      <c r="M130" s="48">
        <f t="shared" si="18"/>
        <v>-26.500000000000004</v>
      </c>
      <c r="N130" s="168">
        <f t="shared" si="24"/>
        <v>88.73239436619717</v>
      </c>
      <c r="O130" s="48">
        <f t="shared" si="20"/>
        <v>-5.6000000000000014</v>
      </c>
      <c r="P130" s="1368"/>
    </row>
    <row r="131" spans="1:16" ht="20.25" customHeight="1">
      <c r="A131" s="1588"/>
      <c r="B131" s="1590"/>
      <c r="C131" s="1666"/>
      <c r="D131" s="1211"/>
      <c r="E131" s="1594"/>
      <c r="F131" s="1639"/>
      <c r="G131" s="722" t="s">
        <v>21</v>
      </c>
      <c r="H131" s="210">
        <v>0</v>
      </c>
      <c r="I131" s="723">
        <v>0</v>
      </c>
      <c r="J131" s="204">
        <v>0</v>
      </c>
      <c r="K131" s="156">
        <v>0</v>
      </c>
      <c r="L131" s="723">
        <v>0</v>
      </c>
      <c r="M131" s="156">
        <v>0</v>
      </c>
      <c r="N131" s="204">
        <v>0</v>
      </c>
      <c r="O131" s="156">
        <v>0</v>
      </c>
      <c r="P131" s="1369"/>
    </row>
    <row r="132" spans="1:16" ht="20.25" customHeight="1">
      <c r="A132" s="1588"/>
      <c r="B132" s="1590"/>
      <c r="C132" s="1666"/>
      <c r="D132" s="1211"/>
      <c r="E132" s="1594"/>
      <c r="F132" s="1639"/>
      <c r="G132" s="722" t="s">
        <v>22</v>
      </c>
      <c r="H132" s="236">
        <v>49.7</v>
      </c>
      <c r="I132" s="266">
        <v>26.7</v>
      </c>
      <c r="J132" s="229">
        <v>23.2</v>
      </c>
      <c r="K132" s="231">
        <v>44.1</v>
      </c>
      <c r="L132" s="265">
        <f t="shared" si="23"/>
        <v>46.680080482897381</v>
      </c>
      <c r="M132" s="103">
        <f t="shared" si="18"/>
        <v>-26.500000000000004</v>
      </c>
      <c r="N132" s="169">
        <f t="shared" si="24"/>
        <v>88.73239436619717</v>
      </c>
      <c r="O132" s="103">
        <f t="shared" si="20"/>
        <v>-5.6000000000000014</v>
      </c>
      <c r="P132" s="1369"/>
    </row>
    <row r="133" spans="1:16" ht="20.25" customHeight="1">
      <c r="A133" s="1588"/>
      <c r="B133" s="1590"/>
      <c r="C133" s="1666"/>
      <c r="D133" s="1212"/>
      <c r="E133" s="1595"/>
      <c r="F133" s="1652"/>
      <c r="G133" s="722" t="s">
        <v>23</v>
      </c>
      <c r="H133" s="210">
        <v>0</v>
      </c>
      <c r="I133" s="723">
        <v>0</v>
      </c>
      <c r="J133" s="204">
        <v>0</v>
      </c>
      <c r="K133" s="156">
        <v>0</v>
      </c>
      <c r="L133" s="723">
        <v>0</v>
      </c>
      <c r="M133" s="156">
        <v>0</v>
      </c>
      <c r="N133" s="204">
        <v>0</v>
      </c>
      <c r="O133" s="156">
        <v>0</v>
      </c>
      <c r="P133" s="1580"/>
    </row>
    <row r="134" spans="1:16" ht="20.25" customHeight="1">
      <c r="A134" s="1588" t="s">
        <v>1317</v>
      </c>
      <c r="B134" s="1590" t="s">
        <v>529</v>
      </c>
      <c r="C134" s="1666" t="s">
        <v>1444</v>
      </c>
      <c r="D134" s="1210">
        <v>43831</v>
      </c>
      <c r="E134" s="1593">
        <v>44196</v>
      </c>
      <c r="F134" s="1507" t="s">
        <v>738</v>
      </c>
      <c r="G134" s="721" t="s">
        <v>20</v>
      </c>
      <c r="H134" s="184">
        <f>H135+H136+H137</f>
        <v>27911.5</v>
      </c>
      <c r="I134" s="615">
        <f>I135+I136+I137</f>
        <v>18740</v>
      </c>
      <c r="J134" s="168">
        <f>J135+J136+J137</f>
        <v>17057</v>
      </c>
      <c r="K134" s="48">
        <f>K135+K136+K137</f>
        <v>17057</v>
      </c>
      <c r="L134" s="615">
        <f t="shared" si="23"/>
        <v>61.111011590204754</v>
      </c>
      <c r="M134" s="48">
        <f t="shared" si="18"/>
        <v>-10854.5</v>
      </c>
      <c r="N134" s="168">
        <f t="shared" si="24"/>
        <v>61.111011590204754</v>
      </c>
      <c r="O134" s="48">
        <f t="shared" si="20"/>
        <v>-10854.5</v>
      </c>
      <c r="P134" s="1368"/>
    </row>
    <row r="135" spans="1:16" ht="16.5" customHeight="1">
      <c r="A135" s="1588"/>
      <c r="B135" s="1590"/>
      <c r="C135" s="1666"/>
      <c r="D135" s="1211"/>
      <c r="E135" s="1594"/>
      <c r="F135" s="1507"/>
      <c r="G135" s="722" t="s">
        <v>21</v>
      </c>
      <c r="H135" s="210">
        <v>0</v>
      </c>
      <c r="I135" s="723">
        <v>0</v>
      </c>
      <c r="J135" s="204">
        <v>0</v>
      </c>
      <c r="K135" s="156">
        <v>0</v>
      </c>
      <c r="L135" s="723">
        <v>0</v>
      </c>
      <c r="M135" s="156">
        <v>0</v>
      </c>
      <c r="N135" s="204">
        <v>0</v>
      </c>
      <c r="O135" s="156">
        <v>0</v>
      </c>
      <c r="P135" s="1723"/>
    </row>
    <row r="136" spans="1:16" ht="16.5" customHeight="1">
      <c r="A136" s="1588"/>
      <c r="B136" s="1590"/>
      <c r="C136" s="1666"/>
      <c r="D136" s="1211"/>
      <c r="E136" s="1594"/>
      <c r="F136" s="1507"/>
      <c r="G136" s="722" t="s">
        <v>22</v>
      </c>
      <c r="H136" s="236">
        <v>27911.5</v>
      </c>
      <c r="I136" s="266">
        <v>18740</v>
      </c>
      <c r="J136" s="229">
        <v>17057</v>
      </c>
      <c r="K136" s="231">
        <v>17057</v>
      </c>
      <c r="L136" s="265">
        <f>J136/H136*100</f>
        <v>61.111011590204754</v>
      </c>
      <c r="M136" s="103">
        <f>J136-H136</f>
        <v>-10854.5</v>
      </c>
      <c r="N136" s="169">
        <f>K136/H136*100</f>
        <v>61.111011590204754</v>
      </c>
      <c r="O136" s="103">
        <f>K136-H136</f>
        <v>-10854.5</v>
      </c>
      <c r="P136" s="1723"/>
    </row>
    <row r="137" spans="1:16" ht="16.5" customHeight="1">
      <c r="A137" s="1588"/>
      <c r="B137" s="1590"/>
      <c r="C137" s="1666"/>
      <c r="D137" s="1212"/>
      <c r="E137" s="1595"/>
      <c r="F137" s="1507"/>
      <c r="G137" s="722" t="s">
        <v>23</v>
      </c>
      <c r="H137" s="210">
        <v>0</v>
      </c>
      <c r="I137" s="723">
        <v>0</v>
      </c>
      <c r="J137" s="204">
        <v>0</v>
      </c>
      <c r="K137" s="156">
        <v>0</v>
      </c>
      <c r="L137" s="723">
        <v>0</v>
      </c>
      <c r="M137" s="156">
        <v>0</v>
      </c>
      <c r="N137" s="204">
        <v>0</v>
      </c>
      <c r="O137" s="156">
        <v>0</v>
      </c>
      <c r="P137" s="1724"/>
    </row>
    <row r="138" spans="1:16" ht="22.5" customHeight="1">
      <c r="A138" s="1588" t="s">
        <v>1318</v>
      </c>
      <c r="B138" s="1590" t="s">
        <v>277</v>
      </c>
      <c r="C138" s="1666" t="s">
        <v>1444</v>
      </c>
      <c r="D138" s="1210">
        <v>43831</v>
      </c>
      <c r="E138" s="1593">
        <v>44196</v>
      </c>
      <c r="F138" s="1507" t="s">
        <v>738</v>
      </c>
      <c r="G138" s="721" t="s">
        <v>20</v>
      </c>
      <c r="H138" s="184">
        <f>H139+H140+H141</f>
        <v>613.4</v>
      </c>
      <c r="I138" s="615">
        <f>I139+I140+I141</f>
        <v>438</v>
      </c>
      <c r="J138" s="168">
        <f>J139+J140+J141</f>
        <v>311.10000000000002</v>
      </c>
      <c r="K138" s="48">
        <f>K139+K140+K141</f>
        <v>311.10000000000002</v>
      </c>
      <c r="L138" s="615">
        <f t="shared" ref="L138:L144" si="56">J138/H138*100</f>
        <v>50.717313335507022</v>
      </c>
      <c r="M138" s="48">
        <f t="shared" ref="M138:M144" si="57">J138-H138</f>
        <v>-302.29999999999995</v>
      </c>
      <c r="N138" s="168">
        <f t="shared" ref="N138:N144" si="58">K138/H138*100</f>
        <v>50.717313335507022</v>
      </c>
      <c r="O138" s="48">
        <f t="shared" ref="O138:O144" si="59">K138-H138</f>
        <v>-302.29999999999995</v>
      </c>
      <c r="P138" s="1368"/>
    </row>
    <row r="139" spans="1:16" ht="17.25" customHeight="1">
      <c r="A139" s="1588"/>
      <c r="B139" s="1614"/>
      <c r="C139" s="1666"/>
      <c r="D139" s="1211"/>
      <c r="E139" s="1594"/>
      <c r="F139" s="1507"/>
      <c r="G139" s="722" t="s">
        <v>21</v>
      </c>
      <c r="H139" s="114">
        <v>0</v>
      </c>
      <c r="I139" s="723">
        <v>0</v>
      </c>
      <c r="J139" s="204">
        <v>0</v>
      </c>
      <c r="K139" s="156">
        <v>0</v>
      </c>
      <c r="L139" s="723">
        <v>0</v>
      </c>
      <c r="M139" s="156">
        <v>0</v>
      </c>
      <c r="N139" s="204">
        <v>0</v>
      </c>
      <c r="O139" s="156">
        <v>0</v>
      </c>
      <c r="P139" s="1369"/>
    </row>
    <row r="140" spans="1:16" ht="17.25" customHeight="1">
      <c r="A140" s="1588"/>
      <c r="B140" s="1614"/>
      <c r="C140" s="1666"/>
      <c r="D140" s="1211"/>
      <c r="E140" s="1594"/>
      <c r="F140" s="1507"/>
      <c r="G140" s="722" t="s">
        <v>22</v>
      </c>
      <c r="H140" s="236">
        <v>613.4</v>
      </c>
      <c r="I140" s="266">
        <v>438</v>
      </c>
      <c r="J140" s="229">
        <v>311.10000000000002</v>
      </c>
      <c r="K140" s="231">
        <v>311.10000000000002</v>
      </c>
      <c r="L140" s="265">
        <f t="shared" si="56"/>
        <v>50.717313335507022</v>
      </c>
      <c r="M140" s="103">
        <f t="shared" si="57"/>
        <v>-302.29999999999995</v>
      </c>
      <c r="N140" s="169">
        <f t="shared" si="58"/>
        <v>50.717313335507022</v>
      </c>
      <c r="O140" s="103">
        <f t="shared" si="59"/>
        <v>-302.29999999999995</v>
      </c>
      <c r="P140" s="1369"/>
    </row>
    <row r="141" spans="1:16" ht="17.25" customHeight="1">
      <c r="A141" s="1588"/>
      <c r="B141" s="1614"/>
      <c r="C141" s="1666"/>
      <c r="D141" s="1212"/>
      <c r="E141" s="1595"/>
      <c r="F141" s="1507"/>
      <c r="G141" s="722" t="s">
        <v>23</v>
      </c>
      <c r="H141" s="210">
        <v>0</v>
      </c>
      <c r="I141" s="723">
        <v>0</v>
      </c>
      <c r="J141" s="204">
        <v>0</v>
      </c>
      <c r="K141" s="156">
        <v>0</v>
      </c>
      <c r="L141" s="723">
        <v>0</v>
      </c>
      <c r="M141" s="156">
        <v>0</v>
      </c>
      <c r="N141" s="204">
        <v>0</v>
      </c>
      <c r="O141" s="156">
        <v>0</v>
      </c>
      <c r="P141" s="1580"/>
    </row>
    <row r="142" spans="1:16" ht="25.5" customHeight="1">
      <c r="A142" s="1588" t="s">
        <v>1319</v>
      </c>
      <c r="B142" s="1590" t="s">
        <v>281</v>
      </c>
      <c r="C142" s="1666" t="s">
        <v>1444</v>
      </c>
      <c r="D142" s="1210">
        <v>43831</v>
      </c>
      <c r="E142" s="1593">
        <v>44196</v>
      </c>
      <c r="F142" s="1638" t="s">
        <v>737</v>
      </c>
      <c r="G142" s="721" t="s">
        <v>20</v>
      </c>
      <c r="H142" s="184">
        <f>H143+H144+H145</f>
        <v>2832</v>
      </c>
      <c r="I142" s="615">
        <f>I143+I144+I145</f>
        <v>2162</v>
      </c>
      <c r="J142" s="168">
        <f>J143+J144+J145</f>
        <v>1951.2</v>
      </c>
      <c r="K142" s="48">
        <f>K143+K144+K145</f>
        <v>2595.8000000000002</v>
      </c>
      <c r="L142" s="615">
        <f>J142/H142*100</f>
        <v>68.898305084745758</v>
      </c>
      <c r="M142" s="48">
        <f t="shared" si="57"/>
        <v>-880.8</v>
      </c>
      <c r="N142" s="168">
        <f>K142/H142*100</f>
        <v>91.659604519774021</v>
      </c>
      <c r="O142" s="48">
        <f t="shared" si="59"/>
        <v>-236.19999999999982</v>
      </c>
      <c r="P142" s="1368"/>
    </row>
    <row r="143" spans="1:16" ht="18" customHeight="1">
      <c r="A143" s="1588"/>
      <c r="B143" s="1614"/>
      <c r="C143" s="1666"/>
      <c r="D143" s="1211"/>
      <c r="E143" s="1594"/>
      <c r="F143" s="1639"/>
      <c r="G143" s="722" t="s">
        <v>21</v>
      </c>
      <c r="H143" s="210">
        <v>0</v>
      </c>
      <c r="I143" s="723">
        <v>0</v>
      </c>
      <c r="J143" s="204">
        <v>0</v>
      </c>
      <c r="K143" s="156">
        <v>0</v>
      </c>
      <c r="L143" s="723">
        <v>0</v>
      </c>
      <c r="M143" s="156">
        <v>0</v>
      </c>
      <c r="N143" s="204">
        <v>0</v>
      </c>
      <c r="O143" s="156">
        <v>0</v>
      </c>
      <c r="P143" s="1369"/>
    </row>
    <row r="144" spans="1:16" ht="18" customHeight="1">
      <c r="A144" s="1588"/>
      <c r="B144" s="1614"/>
      <c r="C144" s="1666"/>
      <c r="D144" s="1211"/>
      <c r="E144" s="1594"/>
      <c r="F144" s="1639"/>
      <c r="G144" s="722" t="s">
        <v>22</v>
      </c>
      <c r="H144" s="236">
        <v>2832</v>
      </c>
      <c r="I144" s="266">
        <v>2162</v>
      </c>
      <c r="J144" s="229">
        <v>1951.2</v>
      </c>
      <c r="K144" s="231">
        <v>2595.8000000000002</v>
      </c>
      <c r="L144" s="265">
        <f t="shared" si="56"/>
        <v>68.898305084745758</v>
      </c>
      <c r="M144" s="103">
        <f t="shared" si="57"/>
        <v>-880.8</v>
      </c>
      <c r="N144" s="169">
        <f t="shared" si="58"/>
        <v>91.659604519774021</v>
      </c>
      <c r="O144" s="103">
        <f t="shared" si="59"/>
        <v>-236.19999999999982</v>
      </c>
      <c r="P144" s="1369"/>
    </row>
    <row r="145" spans="1:16" ht="18" customHeight="1" thickBot="1">
      <c r="A145" s="1725"/>
      <c r="B145" s="1726"/>
      <c r="C145" s="1677"/>
      <c r="D145" s="1727"/>
      <c r="E145" s="1728"/>
      <c r="F145" s="1668"/>
      <c r="G145" s="726" t="s">
        <v>23</v>
      </c>
      <c r="H145" s="727">
        <v>0</v>
      </c>
      <c r="I145" s="728">
        <v>0</v>
      </c>
      <c r="J145" s="729">
        <v>0</v>
      </c>
      <c r="K145" s="730">
        <v>0</v>
      </c>
      <c r="L145" s="728">
        <v>0</v>
      </c>
      <c r="M145" s="730">
        <v>0</v>
      </c>
      <c r="N145" s="729">
        <v>0</v>
      </c>
      <c r="O145" s="730">
        <v>0</v>
      </c>
      <c r="P145" s="1721"/>
    </row>
    <row r="146" spans="1:16" ht="24" customHeight="1">
      <c r="A146" s="1627" t="s">
        <v>31</v>
      </c>
      <c r="B146" s="1685" t="s">
        <v>119</v>
      </c>
      <c r="C146" s="1631" t="s">
        <v>205</v>
      </c>
      <c r="D146" s="1686" t="s">
        <v>19</v>
      </c>
      <c r="E146" s="1688" t="s">
        <v>19</v>
      </c>
      <c r="F146" s="1634" t="s">
        <v>19</v>
      </c>
      <c r="G146" s="498" t="s">
        <v>20</v>
      </c>
      <c r="H146" s="283">
        <f>H147+H148+H149</f>
        <v>0</v>
      </c>
      <c r="I146" s="529">
        <f>I147+I148+I149</f>
        <v>0</v>
      </c>
      <c r="J146" s="68">
        <f>J147+J148+J149</f>
        <v>0</v>
      </c>
      <c r="K146" s="530">
        <f>K147+K148+K149</f>
        <v>0</v>
      </c>
      <c r="L146" s="529">
        <v>0</v>
      </c>
      <c r="M146" s="530">
        <f>J146-H146</f>
        <v>0</v>
      </c>
      <c r="N146" s="68">
        <v>0</v>
      </c>
      <c r="O146" s="530">
        <f>K146-H146</f>
        <v>0</v>
      </c>
      <c r="P146" s="1697"/>
    </row>
    <row r="147" spans="1:16" ht="17.25" customHeight="1">
      <c r="A147" s="1310"/>
      <c r="B147" s="1312"/>
      <c r="C147" s="1473"/>
      <c r="D147" s="1686"/>
      <c r="E147" s="1688"/>
      <c r="F147" s="1451"/>
      <c r="G147" s="166" t="s">
        <v>21</v>
      </c>
      <c r="H147" s="183">
        <f t="shared" ref="H147:K149" si="60">H151+H195</f>
        <v>0</v>
      </c>
      <c r="I147" s="525">
        <f t="shared" si="60"/>
        <v>0</v>
      </c>
      <c r="J147" s="65">
        <f t="shared" si="60"/>
        <v>0</v>
      </c>
      <c r="K147" s="140">
        <f t="shared" si="60"/>
        <v>0</v>
      </c>
      <c r="L147" s="525">
        <v>0</v>
      </c>
      <c r="M147" s="140">
        <f>J147-H147</f>
        <v>0</v>
      </c>
      <c r="N147" s="65">
        <v>0</v>
      </c>
      <c r="O147" s="140">
        <f>K147-H147</f>
        <v>0</v>
      </c>
      <c r="P147" s="1698"/>
    </row>
    <row r="148" spans="1:16" ht="17.25" customHeight="1">
      <c r="A148" s="1310"/>
      <c r="B148" s="1312"/>
      <c r="C148" s="1473"/>
      <c r="D148" s="1686"/>
      <c r="E148" s="1688"/>
      <c r="F148" s="1451"/>
      <c r="G148" s="166" t="s">
        <v>22</v>
      </c>
      <c r="H148" s="183">
        <f t="shared" si="60"/>
        <v>0</v>
      </c>
      <c r="I148" s="525">
        <f t="shared" si="60"/>
        <v>0</v>
      </c>
      <c r="J148" s="65">
        <f t="shared" si="60"/>
        <v>0</v>
      </c>
      <c r="K148" s="140">
        <f t="shared" si="60"/>
        <v>0</v>
      </c>
      <c r="L148" s="525">
        <v>0</v>
      </c>
      <c r="M148" s="140">
        <f>J148-H148</f>
        <v>0</v>
      </c>
      <c r="N148" s="65">
        <v>0</v>
      </c>
      <c r="O148" s="140">
        <f>K148-H148</f>
        <v>0</v>
      </c>
      <c r="P148" s="1698"/>
    </row>
    <row r="149" spans="1:16" ht="17.25" customHeight="1">
      <c r="A149" s="1310"/>
      <c r="B149" s="1312"/>
      <c r="C149" s="1473"/>
      <c r="D149" s="1687"/>
      <c r="E149" s="1689"/>
      <c r="F149" s="1451"/>
      <c r="G149" s="166" t="s">
        <v>23</v>
      </c>
      <c r="H149" s="183">
        <f t="shared" si="60"/>
        <v>0</v>
      </c>
      <c r="I149" s="525">
        <f t="shared" si="60"/>
        <v>0</v>
      </c>
      <c r="J149" s="65">
        <f t="shared" si="60"/>
        <v>0</v>
      </c>
      <c r="K149" s="140">
        <f t="shared" si="60"/>
        <v>0</v>
      </c>
      <c r="L149" s="525">
        <v>0</v>
      </c>
      <c r="M149" s="140">
        <v>0</v>
      </c>
      <c r="N149" s="65">
        <v>0</v>
      </c>
      <c r="O149" s="140">
        <v>0</v>
      </c>
      <c r="P149" s="1698"/>
    </row>
    <row r="150" spans="1:16" ht="22.5" customHeight="1">
      <c r="A150" s="1249" t="s">
        <v>33</v>
      </c>
      <c r="B150" s="1250" t="s">
        <v>731</v>
      </c>
      <c r="C150" s="1607" t="s">
        <v>19</v>
      </c>
      <c r="D150" s="1608" t="s">
        <v>19</v>
      </c>
      <c r="E150" s="1611" t="s">
        <v>19</v>
      </c>
      <c r="F150" s="1464" t="s">
        <v>19</v>
      </c>
      <c r="G150" s="109" t="s">
        <v>20</v>
      </c>
      <c r="H150" s="189">
        <f>H151+H152+H153</f>
        <v>0</v>
      </c>
      <c r="I150" s="299">
        <f>I151+I152+I153</f>
        <v>0</v>
      </c>
      <c r="J150" s="173">
        <f>J151+J152+J153</f>
        <v>0</v>
      </c>
      <c r="K150" s="143">
        <f>K151+K152+K153</f>
        <v>0</v>
      </c>
      <c r="L150" s="299">
        <v>0</v>
      </c>
      <c r="M150" s="143">
        <f>J150-H150</f>
        <v>0</v>
      </c>
      <c r="N150" s="173">
        <v>0</v>
      </c>
      <c r="O150" s="143">
        <f>K150-H150</f>
        <v>0</v>
      </c>
      <c r="P150" s="1683"/>
    </row>
    <row r="151" spans="1:16" ht="18" customHeight="1">
      <c r="A151" s="1249"/>
      <c r="B151" s="1250"/>
      <c r="C151" s="1607"/>
      <c r="D151" s="1609"/>
      <c r="E151" s="1612"/>
      <c r="F151" s="1464"/>
      <c r="G151" s="1040" t="s">
        <v>21</v>
      </c>
      <c r="H151" s="186">
        <f>H155</f>
        <v>0</v>
      </c>
      <c r="I151" s="269">
        <f>I155</f>
        <v>0</v>
      </c>
      <c r="J151" s="170">
        <f>J155</f>
        <v>0</v>
      </c>
      <c r="K151" s="106">
        <f>K155</f>
        <v>0</v>
      </c>
      <c r="L151" s="269">
        <v>0</v>
      </c>
      <c r="M151" s="106">
        <f>J151-H151</f>
        <v>0</v>
      </c>
      <c r="N151" s="170">
        <v>0</v>
      </c>
      <c r="O151" s="106">
        <f>K151-H151</f>
        <v>0</v>
      </c>
      <c r="P151" s="1683"/>
    </row>
    <row r="152" spans="1:16" ht="18" customHeight="1">
      <c r="A152" s="1249"/>
      <c r="B152" s="1250"/>
      <c r="C152" s="1607"/>
      <c r="D152" s="1609"/>
      <c r="E152" s="1612"/>
      <c r="F152" s="1464"/>
      <c r="G152" s="1040" t="s">
        <v>22</v>
      </c>
      <c r="H152" s="186">
        <f t="shared" ref="H152:K153" si="61">H156</f>
        <v>0</v>
      </c>
      <c r="I152" s="269">
        <f t="shared" si="61"/>
        <v>0</v>
      </c>
      <c r="J152" s="170">
        <f t="shared" si="61"/>
        <v>0</v>
      </c>
      <c r="K152" s="106">
        <f t="shared" si="61"/>
        <v>0</v>
      </c>
      <c r="L152" s="269">
        <v>0</v>
      </c>
      <c r="M152" s="106">
        <f>J152-H152</f>
        <v>0</v>
      </c>
      <c r="N152" s="170">
        <v>0</v>
      </c>
      <c r="O152" s="106">
        <f>K152-H152</f>
        <v>0</v>
      </c>
      <c r="P152" s="1683"/>
    </row>
    <row r="153" spans="1:16" ht="18" customHeight="1">
      <c r="A153" s="1249"/>
      <c r="B153" s="1250"/>
      <c r="C153" s="1607"/>
      <c r="D153" s="1610"/>
      <c r="E153" s="1613"/>
      <c r="F153" s="1464"/>
      <c r="G153" s="1040" t="s">
        <v>23</v>
      </c>
      <c r="H153" s="186">
        <f t="shared" si="61"/>
        <v>0</v>
      </c>
      <c r="I153" s="269">
        <f t="shared" si="61"/>
        <v>0</v>
      </c>
      <c r="J153" s="170">
        <f t="shared" si="61"/>
        <v>0</v>
      </c>
      <c r="K153" s="106">
        <f t="shared" si="61"/>
        <v>0</v>
      </c>
      <c r="L153" s="269">
        <v>0</v>
      </c>
      <c r="M153" s="106">
        <v>0</v>
      </c>
      <c r="N153" s="170">
        <v>0</v>
      </c>
      <c r="O153" s="106">
        <v>0</v>
      </c>
      <c r="P153" s="1683"/>
    </row>
    <row r="154" spans="1:16" ht="22.5" customHeight="1">
      <c r="A154" s="1588" t="s">
        <v>34</v>
      </c>
      <c r="B154" s="1614" t="s">
        <v>732</v>
      </c>
      <c r="C154" s="1592" t="s">
        <v>19</v>
      </c>
      <c r="D154" s="1596" t="s">
        <v>19</v>
      </c>
      <c r="E154" s="1599" t="s">
        <v>19</v>
      </c>
      <c r="F154" s="1602" t="s">
        <v>19</v>
      </c>
      <c r="G154" s="109" t="s">
        <v>20</v>
      </c>
      <c r="H154" s="189">
        <f>H155+H156+H157</f>
        <v>0</v>
      </c>
      <c r="I154" s="299">
        <f>I155+I156+I157</f>
        <v>0</v>
      </c>
      <c r="J154" s="173">
        <f>J155+J156+J157</f>
        <v>0</v>
      </c>
      <c r="K154" s="143">
        <f>K155+K156+K157</f>
        <v>0</v>
      </c>
      <c r="L154" s="299">
        <v>0</v>
      </c>
      <c r="M154" s="143">
        <f>J154-H154</f>
        <v>0</v>
      </c>
      <c r="N154" s="173">
        <v>0</v>
      </c>
      <c r="O154" s="143">
        <f>K154-H154</f>
        <v>0</v>
      </c>
      <c r="P154" s="1683"/>
    </row>
    <row r="155" spans="1:16" ht="16.5" customHeight="1">
      <c r="A155" s="1588"/>
      <c r="B155" s="1590"/>
      <c r="C155" s="1592"/>
      <c r="D155" s="1597"/>
      <c r="E155" s="1600"/>
      <c r="F155" s="1603"/>
      <c r="G155" s="1040" t="s">
        <v>21</v>
      </c>
      <c r="H155" s="186">
        <f>H159+H163+H167+H171+H175+H179+H183+H187+H191</f>
        <v>0</v>
      </c>
      <c r="I155" s="1106">
        <f t="shared" ref="I155:K155" si="62">I159+I163+I167+I171+I175+I179+I183+I187+I191</f>
        <v>0</v>
      </c>
      <c r="J155" s="2">
        <f t="shared" si="62"/>
        <v>0</v>
      </c>
      <c r="K155" s="1108">
        <f t="shared" si="62"/>
        <v>0</v>
      </c>
      <c r="L155" s="269">
        <v>0</v>
      </c>
      <c r="M155" s="106">
        <f>J155-H155</f>
        <v>0</v>
      </c>
      <c r="N155" s="170">
        <v>0</v>
      </c>
      <c r="O155" s="143">
        <f>K155-H155</f>
        <v>0</v>
      </c>
      <c r="P155" s="1683"/>
    </row>
    <row r="156" spans="1:16" ht="16.5" customHeight="1">
      <c r="A156" s="1588"/>
      <c r="B156" s="1590"/>
      <c r="C156" s="1592"/>
      <c r="D156" s="1597"/>
      <c r="E156" s="1600"/>
      <c r="F156" s="1603"/>
      <c r="G156" s="1040" t="s">
        <v>22</v>
      </c>
      <c r="H156" s="186">
        <f t="shared" ref="H156:K157" si="63">H160+H164+H168+H172+H176+H180+H184+H188+H192</f>
        <v>0</v>
      </c>
      <c r="I156" s="1042">
        <f t="shared" si="63"/>
        <v>0</v>
      </c>
      <c r="J156" s="2">
        <f t="shared" si="63"/>
        <v>0</v>
      </c>
      <c r="K156" s="1043">
        <f t="shared" si="63"/>
        <v>0</v>
      </c>
      <c r="L156" s="269">
        <v>0</v>
      </c>
      <c r="M156" s="106">
        <f>J156-H156</f>
        <v>0</v>
      </c>
      <c r="N156" s="170">
        <v>0</v>
      </c>
      <c r="O156" s="143">
        <f>K156-H156</f>
        <v>0</v>
      </c>
      <c r="P156" s="1683"/>
    </row>
    <row r="157" spans="1:16" ht="16.5" customHeight="1">
      <c r="A157" s="1588"/>
      <c r="B157" s="1590"/>
      <c r="C157" s="1592"/>
      <c r="D157" s="1598"/>
      <c r="E157" s="1601"/>
      <c r="F157" s="1604"/>
      <c r="G157" s="1040" t="s">
        <v>23</v>
      </c>
      <c r="H157" s="186">
        <f t="shared" si="63"/>
        <v>0</v>
      </c>
      <c r="I157" s="1042">
        <f t="shared" si="63"/>
        <v>0</v>
      </c>
      <c r="J157" s="2">
        <f t="shared" si="63"/>
        <v>0</v>
      </c>
      <c r="K157" s="1043">
        <f t="shared" si="63"/>
        <v>0</v>
      </c>
      <c r="L157" s="723">
        <v>0</v>
      </c>
      <c r="M157" s="106">
        <v>0</v>
      </c>
      <c r="N157" s="204">
        <v>0</v>
      </c>
      <c r="O157" s="156">
        <v>0</v>
      </c>
      <c r="P157" s="1683"/>
    </row>
    <row r="158" spans="1:16" ht="72.75" customHeight="1">
      <c r="A158" s="1588" t="s">
        <v>35</v>
      </c>
      <c r="B158" s="1684" t="s">
        <v>282</v>
      </c>
      <c r="C158" s="1592" t="s">
        <v>951</v>
      </c>
      <c r="D158" s="1596" t="s">
        <v>810</v>
      </c>
      <c r="E158" s="1599" t="s">
        <v>810</v>
      </c>
      <c r="F158" s="1602" t="s">
        <v>19</v>
      </c>
      <c r="G158" s="109" t="s">
        <v>20</v>
      </c>
      <c r="H158" s="189">
        <f>H159+H160+H161</f>
        <v>0</v>
      </c>
      <c r="I158" s="299">
        <f>I159+I160+I161</f>
        <v>0</v>
      </c>
      <c r="J158" s="173">
        <f>J159+J160+J161</f>
        <v>0</v>
      </c>
      <c r="K158" s="143">
        <f>K159+K160+K161</f>
        <v>0</v>
      </c>
      <c r="L158" s="299">
        <v>0</v>
      </c>
      <c r="M158" s="143">
        <f>J158-H158</f>
        <v>0</v>
      </c>
      <c r="N158" s="173">
        <v>0</v>
      </c>
      <c r="O158" s="143">
        <f>K158-H158</f>
        <v>0</v>
      </c>
      <c r="P158" s="1722"/>
    </row>
    <row r="159" spans="1:16" ht="35.25" customHeight="1">
      <c r="A159" s="1588"/>
      <c r="B159" s="1684"/>
      <c r="C159" s="1592"/>
      <c r="D159" s="1597"/>
      <c r="E159" s="1600"/>
      <c r="F159" s="1603"/>
      <c r="G159" s="1040" t="s">
        <v>21</v>
      </c>
      <c r="H159" s="186">
        <v>0</v>
      </c>
      <c r="I159" s="269">
        <v>0</v>
      </c>
      <c r="J159" s="170">
        <v>0</v>
      </c>
      <c r="K159" s="106">
        <v>0</v>
      </c>
      <c r="L159" s="269">
        <v>0</v>
      </c>
      <c r="M159" s="106">
        <f>J159-H159</f>
        <v>0</v>
      </c>
      <c r="N159" s="170">
        <v>0</v>
      </c>
      <c r="O159" s="106">
        <f>K159-H159</f>
        <v>0</v>
      </c>
      <c r="P159" s="1722"/>
    </row>
    <row r="160" spans="1:16" ht="35.25" customHeight="1">
      <c r="A160" s="1588"/>
      <c r="B160" s="1684"/>
      <c r="C160" s="1592"/>
      <c r="D160" s="1597"/>
      <c r="E160" s="1600"/>
      <c r="F160" s="1603"/>
      <c r="G160" s="1040" t="s">
        <v>22</v>
      </c>
      <c r="H160" s="186">
        <v>0</v>
      </c>
      <c r="I160" s="269">
        <v>0</v>
      </c>
      <c r="J160" s="170">
        <v>0</v>
      </c>
      <c r="K160" s="106">
        <v>0</v>
      </c>
      <c r="L160" s="269">
        <v>0</v>
      </c>
      <c r="M160" s="106">
        <f>J160-H160</f>
        <v>0</v>
      </c>
      <c r="N160" s="170">
        <v>0</v>
      </c>
      <c r="O160" s="106">
        <f>K160-H160</f>
        <v>0</v>
      </c>
      <c r="P160" s="1722"/>
    </row>
    <row r="161" spans="1:16" ht="35.25" customHeight="1">
      <c r="A161" s="1588"/>
      <c r="B161" s="1684"/>
      <c r="C161" s="1592"/>
      <c r="D161" s="1598"/>
      <c r="E161" s="1601"/>
      <c r="F161" s="1604"/>
      <c r="G161" s="1040" t="s">
        <v>23</v>
      </c>
      <c r="H161" s="210">
        <v>0</v>
      </c>
      <c r="I161" s="723">
        <v>0</v>
      </c>
      <c r="J161" s="204">
        <v>0</v>
      </c>
      <c r="K161" s="156">
        <v>0</v>
      </c>
      <c r="L161" s="723">
        <v>0</v>
      </c>
      <c r="M161" s="156">
        <v>0</v>
      </c>
      <c r="N161" s="204">
        <v>0</v>
      </c>
      <c r="O161" s="156">
        <v>0</v>
      </c>
      <c r="P161" s="1722"/>
    </row>
    <row r="162" spans="1:16" ht="24.75" customHeight="1">
      <c r="A162" s="1588" t="s">
        <v>90</v>
      </c>
      <c r="B162" s="1590" t="s">
        <v>283</v>
      </c>
      <c r="C162" s="1592" t="s">
        <v>951</v>
      </c>
      <c r="D162" s="1596" t="s">
        <v>810</v>
      </c>
      <c r="E162" s="1599" t="s">
        <v>810</v>
      </c>
      <c r="F162" s="1602" t="s">
        <v>19</v>
      </c>
      <c r="G162" s="109" t="s">
        <v>20</v>
      </c>
      <c r="H162" s="189">
        <f>H163+H164+H165</f>
        <v>0</v>
      </c>
      <c r="I162" s="299">
        <f>I163+I164+I165</f>
        <v>0</v>
      </c>
      <c r="J162" s="173">
        <f>J163+J164+J165</f>
        <v>0</v>
      </c>
      <c r="K162" s="143">
        <f>K163+K164+K165</f>
        <v>0</v>
      </c>
      <c r="L162" s="299">
        <v>0</v>
      </c>
      <c r="M162" s="143">
        <f>J162-H162</f>
        <v>0</v>
      </c>
      <c r="N162" s="173">
        <v>0</v>
      </c>
      <c r="O162" s="143">
        <f>K162-H162</f>
        <v>0</v>
      </c>
      <c r="P162" s="1722"/>
    </row>
    <row r="163" spans="1:16" ht="16.5" customHeight="1">
      <c r="A163" s="1588"/>
      <c r="B163" s="1614"/>
      <c r="C163" s="1592"/>
      <c r="D163" s="1597"/>
      <c r="E163" s="1600"/>
      <c r="F163" s="1603"/>
      <c r="G163" s="1040" t="s">
        <v>21</v>
      </c>
      <c r="H163" s="731">
        <v>0</v>
      </c>
      <c r="I163" s="269">
        <v>0</v>
      </c>
      <c r="J163" s="170">
        <v>0</v>
      </c>
      <c r="K163" s="106">
        <v>0</v>
      </c>
      <c r="L163" s="269">
        <v>0</v>
      </c>
      <c r="M163" s="106">
        <f>J163-H163</f>
        <v>0</v>
      </c>
      <c r="N163" s="170">
        <v>0</v>
      </c>
      <c r="O163" s="106">
        <f>K163-H163</f>
        <v>0</v>
      </c>
      <c r="P163" s="1722"/>
    </row>
    <row r="164" spans="1:16" ht="16.5" customHeight="1">
      <c r="A164" s="1588"/>
      <c r="B164" s="1614"/>
      <c r="C164" s="1592"/>
      <c r="D164" s="1597"/>
      <c r="E164" s="1600"/>
      <c r="F164" s="1603"/>
      <c r="G164" s="1040" t="s">
        <v>22</v>
      </c>
      <c r="H164" s="186">
        <v>0</v>
      </c>
      <c r="I164" s="269">
        <v>0</v>
      </c>
      <c r="J164" s="170">
        <v>0</v>
      </c>
      <c r="K164" s="106">
        <v>0</v>
      </c>
      <c r="L164" s="269">
        <v>0</v>
      </c>
      <c r="M164" s="106">
        <v>0</v>
      </c>
      <c r="N164" s="170">
        <v>0</v>
      </c>
      <c r="O164" s="106">
        <v>0</v>
      </c>
      <c r="P164" s="1722"/>
    </row>
    <row r="165" spans="1:16" ht="16.5" customHeight="1">
      <c r="A165" s="1588"/>
      <c r="B165" s="1614"/>
      <c r="C165" s="1592"/>
      <c r="D165" s="1598"/>
      <c r="E165" s="1601"/>
      <c r="F165" s="1604"/>
      <c r="G165" s="1040" t="s">
        <v>23</v>
      </c>
      <c r="H165" s="210">
        <v>0</v>
      </c>
      <c r="I165" s="723">
        <v>0</v>
      </c>
      <c r="J165" s="204">
        <v>0</v>
      </c>
      <c r="K165" s="156">
        <v>0</v>
      </c>
      <c r="L165" s="723">
        <v>0</v>
      </c>
      <c r="M165" s="156">
        <v>0</v>
      </c>
      <c r="N165" s="204">
        <v>0</v>
      </c>
      <c r="O165" s="156">
        <v>0</v>
      </c>
      <c r="P165" s="1722"/>
    </row>
    <row r="166" spans="1:16" ht="23.25" customHeight="1">
      <c r="A166" s="1588" t="s">
        <v>159</v>
      </c>
      <c r="B166" s="1590" t="s">
        <v>284</v>
      </c>
      <c r="C166" s="1592" t="s">
        <v>951</v>
      </c>
      <c r="D166" s="1596" t="s">
        <v>810</v>
      </c>
      <c r="E166" s="1599" t="s">
        <v>810</v>
      </c>
      <c r="F166" s="1602" t="s">
        <v>19</v>
      </c>
      <c r="G166" s="109" t="s">
        <v>20</v>
      </c>
      <c r="H166" s="189">
        <f>H167+H168+H169</f>
        <v>0</v>
      </c>
      <c r="I166" s="299">
        <f>I167+I168+I169</f>
        <v>0</v>
      </c>
      <c r="J166" s="173">
        <f>J167+J168+J169</f>
        <v>0</v>
      </c>
      <c r="K166" s="143">
        <f>K167+K168+K169</f>
        <v>0</v>
      </c>
      <c r="L166" s="299">
        <v>0</v>
      </c>
      <c r="M166" s="143">
        <f>J166-H166</f>
        <v>0</v>
      </c>
      <c r="N166" s="173">
        <v>0</v>
      </c>
      <c r="O166" s="143">
        <f>K166-H166</f>
        <v>0</v>
      </c>
      <c r="P166" s="1683"/>
    </row>
    <row r="167" spans="1:16" ht="16.5" customHeight="1">
      <c r="A167" s="1589"/>
      <c r="B167" s="1591"/>
      <c r="C167" s="1592"/>
      <c r="D167" s="1597"/>
      <c r="E167" s="1600"/>
      <c r="F167" s="1603"/>
      <c r="G167" s="1040" t="s">
        <v>21</v>
      </c>
      <c r="H167" s="186">
        <v>0</v>
      </c>
      <c r="I167" s="269">
        <v>0</v>
      </c>
      <c r="J167" s="170">
        <v>0</v>
      </c>
      <c r="K167" s="106">
        <v>0</v>
      </c>
      <c r="L167" s="269">
        <v>0</v>
      </c>
      <c r="M167" s="106">
        <f>J167-H167</f>
        <v>0</v>
      </c>
      <c r="N167" s="170">
        <v>0</v>
      </c>
      <c r="O167" s="106">
        <f>K167-H167</f>
        <v>0</v>
      </c>
      <c r="P167" s="1683"/>
    </row>
    <row r="168" spans="1:16" ht="16.5" customHeight="1">
      <c r="A168" s="1589"/>
      <c r="B168" s="1591"/>
      <c r="C168" s="1592"/>
      <c r="D168" s="1597"/>
      <c r="E168" s="1600"/>
      <c r="F168" s="1603"/>
      <c r="G168" s="1040" t="s">
        <v>22</v>
      </c>
      <c r="H168" s="210">
        <v>0</v>
      </c>
      <c r="I168" s="723">
        <v>0</v>
      </c>
      <c r="J168" s="204">
        <v>0</v>
      </c>
      <c r="K168" s="156">
        <v>0</v>
      </c>
      <c r="L168" s="723">
        <v>0</v>
      </c>
      <c r="M168" s="156">
        <v>0</v>
      </c>
      <c r="N168" s="204">
        <v>0</v>
      </c>
      <c r="O168" s="156">
        <v>0</v>
      </c>
      <c r="P168" s="1683"/>
    </row>
    <row r="169" spans="1:16" ht="16.5" customHeight="1">
      <c r="A169" s="1589"/>
      <c r="B169" s="1591"/>
      <c r="C169" s="1592"/>
      <c r="D169" s="1598"/>
      <c r="E169" s="1601"/>
      <c r="F169" s="1604"/>
      <c r="G169" s="1040" t="s">
        <v>23</v>
      </c>
      <c r="H169" s="210">
        <v>0</v>
      </c>
      <c r="I169" s="723">
        <v>0</v>
      </c>
      <c r="J169" s="204">
        <v>0</v>
      </c>
      <c r="K169" s="156">
        <v>0</v>
      </c>
      <c r="L169" s="723">
        <v>0</v>
      </c>
      <c r="M169" s="156">
        <v>0</v>
      </c>
      <c r="N169" s="204">
        <v>0</v>
      </c>
      <c r="O169" s="156">
        <v>0</v>
      </c>
      <c r="P169" s="1683"/>
    </row>
    <row r="170" spans="1:16" ht="41.25" customHeight="1">
      <c r="A170" s="1588" t="s">
        <v>160</v>
      </c>
      <c r="B170" s="1590" t="s">
        <v>530</v>
      </c>
      <c r="C170" s="1592" t="s">
        <v>951</v>
      </c>
      <c r="D170" s="1596" t="s">
        <v>809</v>
      </c>
      <c r="E170" s="1599" t="s">
        <v>809</v>
      </c>
      <c r="F170" s="1602" t="s">
        <v>19</v>
      </c>
      <c r="G170" s="721" t="s">
        <v>20</v>
      </c>
      <c r="H170" s="189">
        <f>H171+H172+H173</f>
        <v>0</v>
      </c>
      <c r="I170" s="299">
        <f>I171+I172+I173</f>
        <v>0</v>
      </c>
      <c r="J170" s="173">
        <f>J171+J172+J173</f>
        <v>0</v>
      </c>
      <c r="K170" s="143">
        <f>K171+K172+K173</f>
        <v>0</v>
      </c>
      <c r="L170" s="299">
        <v>0</v>
      </c>
      <c r="M170" s="143">
        <f t="shared" ref="M170" si="64">J170-H170</f>
        <v>0</v>
      </c>
      <c r="N170" s="173">
        <v>0</v>
      </c>
      <c r="O170" s="143">
        <f t="shared" ref="O170" si="65">K170-H170</f>
        <v>0</v>
      </c>
      <c r="P170" s="1368"/>
    </row>
    <row r="171" spans="1:16" ht="31.5" customHeight="1">
      <c r="A171" s="1588"/>
      <c r="B171" s="1590"/>
      <c r="C171" s="1592"/>
      <c r="D171" s="1597"/>
      <c r="E171" s="1600"/>
      <c r="F171" s="1603"/>
      <c r="G171" s="722" t="s">
        <v>21</v>
      </c>
      <c r="H171" s="186">
        <v>0</v>
      </c>
      <c r="I171" s="269">
        <v>0</v>
      </c>
      <c r="J171" s="170">
        <v>0</v>
      </c>
      <c r="K171" s="106">
        <v>0</v>
      </c>
      <c r="L171" s="269">
        <v>0</v>
      </c>
      <c r="M171" s="106">
        <v>0</v>
      </c>
      <c r="N171" s="170">
        <v>0</v>
      </c>
      <c r="O171" s="106">
        <f>K171-H171</f>
        <v>0</v>
      </c>
      <c r="P171" s="1723"/>
    </row>
    <row r="172" spans="1:16" ht="31.5" customHeight="1">
      <c r="A172" s="1588"/>
      <c r="B172" s="1590"/>
      <c r="C172" s="1592"/>
      <c r="D172" s="1597"/>
      <c r="E172" s="1600"/>
      <c r="F172" s="1603"/>
      <c r="G172" s="722" t="s">
        <v>22</v>
      </c>
      <c r="H172" s="186">
        <v>0</v>
      </c>
      <c r="I172" s="269">
        <v>0</v>
      </c>
      <c r="J172" s="170">
        <v>0</v>
      </c>
      <c r="K172" s="106">
        <v>0</v>
      </c>
      <c r="L172" s="269">
        <v>0</v>
      </c>
      <c r="M172" s="106">
        <f>J172-H172</f>
        <v>0</v>
      </c>
      <c r="N172" s="170">
        <v>0</v>
      </c>
      <c r="O172" s="106">
        <f>K172-H172</f>
        <v>0</v>
      </c>
      <c r="P172" s="1723"/>
    </row>
    <row r="173" spans="1:16" ht="31.5" customHeight="1">
      <c r="A173" s="1588"/>
      <c r="B173" s="1590"/>
      <c r="C173" s="1592"/>
      <c r="D173" s="1598"/>
      <c r="E173" s="1601"/>
      <c r="F173" s="1604"/>
      <c r="G173" s="722" t="s">
        <v>23</v>
      </c>
      <c r="H173" s="186">
        <v>0</v>
      </c>
      <c r="I173" s="269">
        <v>0</v>
      </c>
      <c r="J173" s="170">
        <v>0</v>
      </c>
      <c r="K173" s="106">
        <v>0</v>
      </c>
      <c r="L173" s="269">
        <v>0</v>
      </c>
      <c r="M173" s="106">
        <v>0</v>
      </c>
      <c r="N173" s="170">
        <v>0</v>
      </c>
      <c r="O173" s="156">
        <v>0</v>
      </c>
      <c r="P173" s="1724"/>
    </row>
    <row r="174" spans="1:16" ht="23.25" customHeight="1">
      <c r="A174" s="1588" t="s">
        <v>531</v>
      </c>
      <c r="B174" s="1590" t="s">
        <v>1121</v>
      </c>
      <c r="C174" s="1592" t="s">
        <v>951</v>
      </c>
      <c r="D174" s="1596" t="s">
        <v>814</v>
      </c>
      <c r="E174" s="1599" t="s">
        <v>814</v>
      </c>
      <c r="F174" s="1602" t="s">
        <v>19</v>
      </c>
      <c r="G174" s="721" t="s">
        <v>20</v>
      </c>
      <c r="H174" s="189">
        <f>H175+H176+H177</f>
        <v>0</v>
      </c>
      <c r="I174" s="299">
        <f>I175+I176+I177</f>
        <v>0</v>
      </c>
      <c r="J174" s="173">
        <f>J175+J176+J177</f>
        <v>0</v>
      </c>
      <c r="K174" s="143">
        <f>K175+K176+K177</f>
        <v>0</v>
      </c>
      <c r="L174" s="299">
        <v>0</v>
      </c>
      <c r="M174" s="143">
        <f t="shared" ref="M174" si="66">J174-H174</f>
        <v>0</v>
      </c>
      <c r="N174" s="173">
        <v>0</v>
      </c>
      <c r="O174" s="143">
        <f t="shared" ref="O174" si="67">K174-H174</f>
        <v>0</v>
      </c>
      <c r="P174" s="1368"/>
    </row>
    <row r="175" spans="1:16" ht="18" customHeight="1">
      <c r="A175" s="1588"/>
      <c r="B175" s="1590"/>
      <c r="C175" s="1592"/>
      <c r="D175" s="1597"/>
      <c r="E175" s="1600"/>
      <c r="F175" s="1603"/>
      <c r="G175" s="722" t="s">
        <v>21</v>
      </c>
      <c r="H175" s="186">
        <v>0</v>
      </c>
      <c r="I175" s="269">
        <v>0</v>
      </c>
      <c r="J175" s="170">
        <v>0</v>
      </c>
      <c r="K175" s="106">
        <v>0</v>
      </c>
      <c r="L175" s="269">
        <v>0</v>
      </c>
      <c r="M175" s="106">
        <v>0</v>
      </c>
      <c r="N175" s="170">
        <v>0</v>
      </c>
      <c r="O175" s="106">
        <f>K175-H175</f>
        <v>0</v>
      </c>
      <c r="P175" s="1723"/>
    </row>
    <row r="176" spans="1:16" ht="18" customHeight="1">
      <c r="A176" s="1588"/>
      <c r="B176" s="1590"/>
      <c r="C176" s="1592"/>
      <c r="D176" s="1597"/>
      <c r="E176" s="1600"/>
      <c r="F176" s="1603"/>
      <c r="G176" s="722" t="s">
        <v>22</v>
      </c>
      <c r="H176" s="186">
        <v>0</v>
      </c>
      <c r="I176" s="269">
        <v>0</v>
      </c>
      <c r="J176" s="170">
        <v>0</v>
      </c>
      <c r="K176" s="106">
        <v>0</v>
      </c>
      <c r="L176" s="269">
        <v>0</v>
      </c>
      <c r="M176" s="106">
        <f>J176-H176</f>
        <v>0</v>
      </c>
      <c r="N176" s="170">
        <v>0</v>
      </c>
      <c r="O176" s="106">
        <f>K176-H176</f>
        <v>0</v>
      </c>
      <c r="P176" s="1723"/>
    </row>
    <row r="177" spans="1:16" ht="18" customHeight="1">
      <c r="A177" s="1588"/>
      <c r="B177" s="1590"/>
      <c r="C177" s="1592"/>
      <c r="D177" s="1598"/>
      <c r="E177" s="1601"/>
      <c r="F177" s="1604"/>
      <c r="G177" s="722" t="s">
        <v>23</v>
      </c>
      <c r="H177" s="186">
        <v>0</v>
      </c>
      <c r="I177" s="269">
        <v>0</v>
      </c>
      <c r="J177" s="170">
        <v>0</v>
      </c>
      <c r="K177" s="106">
        <v>0</v>
      </c>
      <c r="L177" s="269">
        <v>0</v>
      </c>
      <c r="M177" s="106">
        <v>0</v>
      </c>
      <c r="N177" s="170">
        <v>0</v>
      </c>
      <c r="O177" s="156">
        <v>0</v>
      </c>
      <c r="P177" s="1724"/>
    </row>
    <row r="178" spans="1:16" ht="31.5" customHeight="1">
      <c r="A178" s="1588" t="s">
        <v>789</v>
      </c>
      <c r="B178" s="1590" t="s">
        <v>790</v>
      </c>
      <c r="C178" s="1592" t="s">
        <v>951</v>
      </c>
      <c r="D178" s="1210" t="s">
        <v>977</v>
      </c>
      <c r="E178" s="1593" t="s">
        <v>977</v>
      </c>
      <c r="F178" s="1243" t="s">
        <v>19</v>
      </c>
      <c r="G178" s="721" t="s">
        <v>20</v>
      </c>
      <c r="H178" s="189">
        <f>H179+H180+H181</f>
        <v>0</v>
      </c>
      <c r="I178" s="299">
        <f>I179+I180+I181</f>
        <v>0</v>
      </c>
      <c r="J178" s="173">
        <f>J179+J180+J181</f>
        <v>0</v>
      </c>
      <c r="K178" s="143">
        <f>K179+K180+K181</f>
        <v>0</v>
      </c>
      <c r="L178" s="299">
        <v>0</v>
      </c>
      <c r="M178" s="143">
        <f>J178-H178</f>
        <v>0</v>
      </c>
      <c r="N178" s="173">
        <v>0</v>
      </c>
      <c r="O178" s="143">
        <f>K178-H178</f>
        <v>0</v>
      </c>
      <c r="P178" s="1368"/>
    </row>
    <row r="179" spans="1:16" ht="21.75" customHeight="1">
      <c r="A179" s="1588"/>
      <c r="B179" s="1590"/>
      <c r="C179" s="1592"/>
      <c r="D179" s="1211"/>
      <c r="E179" s="1594"/>
      <c r="F179" s="1244"/>
      <c r="G179" s="722" t="s">
        <v>21</v>
      </c>
      <c r="H179" s="186">
        <v>0</v>
      </c>
      <c r="I179" s="269">
        <v>0</v>
      </c>
      <c r="J179" s="170">
        <v>0</v>
      </c>
      <c r="K179" s="106">
        <v>0</v>
      </c>
      <c r="L179" s="269">
        <v>0</v>
      </c>
      <c r="M179" s="106">
        <f>J179-H179</f>
        <v>0</v>
      </c>
      <c r="N179" s="170">
        <v>0</v>
      </c>
      <c r="O179" s="106">
        <f>K179-H179</f>
        <v>0</v>
      </c>
      <c r="P179" s="1723"/>
    </row>
    <row r="180" spans="1:16" ht="21.75" customHeight="1">
      <c r="A180" s="1588"/>
      <c r="B180" s="1590"/>
      <c r="C180" s="1592"/>
      <c r="D180" s="1211"/>
      <c r="E180" s="1594"/>
      <c r="F180" s="1244"/>
      <c r="G180" s="722" t="s">
        <v>22</v>
      </c>
      <c r="H180" s="186">
        <v>0</v>
      </c>
      <c r="I180" s="269">
        <v>0</v>
      </c>
      <c r="J180" s="170">
        <v>0</v>
      </c>
      <c r="K180" s="106">
        <v>0</v>
      </c>
      <c r="L180" s="269">
        <v>0</v>
      </c>
      <c r="M180" s="106">
        <f>J180-H180</f>
        <v>0</v>
      </c>
      <c r="N180" s="170">
        <v>0</v>
      </c>
      <c r="O180" s="106">
        <f>K180-H180</f>
        <v>0</v>
      </c>
      <c r="P180" s="1723"/>
    </row>
    <row r="181" spans="1:16" ht="21.75" customHeight="1">
      <c r="A181" s="1588"/>
      <c r="B181" s="1590"/>
      <c r="C181" s="1592"/>
      <c r="D181" s="1212"/>
      <c r="E181" s="1595"/>
      <c r="F181" s="1245"/>
      <c r="G181" s="722" t="s">
        <v>23</v>
      </c>
      <c r="H181" s="186">
        <v>0</v>
      </c>
      <c r="I181" s="269">
        <v>0</v>
      </c>
      <c r="J181" s="170">
        <v>0</v>
      </c>
      <c r="K181" s="106">
        <v>0</v>
      </c>
      <c r="L181" s="269">
        <v>0</v>
      </c>
      <c r="M181" s="106">
        <v>0</v>
      </c>
      <c r="N181" s="170">
        <v>0</v>
      </c>
      <c r="O181" s="106">
        <v>0</v>
      </c>
      <c r="P181" s="1724"/>
    </row>
    <row r="182" spans="1:16" ht="29.25" customHeight="1">
      <c r="A182" s="1588" t="s">
        <v>791</v>
      </c>
      <c r="B182" s="1590" t="s">
        <v>792</v>
      </c>
      <c r="C182" s="1592" t="s">
        <v>951</v>
      </c>
      <c r="D182" s="1210" t="s">
        <v>977</v>
      </c>
      <c r="E182" s="1593" t="s">
        <v>977</v>
      </c>
      <c r="F182" s="1243" t="s">
        <v>19</v>
      </c>
      <c r="G182" s="721" t="s">
        <v>20</v>
      </c>
      <c r="H182" s="189">
        <f>H183+H184+H185</f>
        <v>0</v>
      </c>
      <c r="I182" s="299">
        <f>I183+I184+I185</f>
        <v>0</v>
      </c>
      <c r="J182" s="173">
        <f>J183+J184+J185</f>
        <v>0</v>
      </c>
      <c r="K182" s="143">
        <f>K183+K184+K185</f>
        <v>0</v>
      </c>
      <c r="L182" s="299">
        <v>0</v>
      </c>
      <c r="M182" s="143">
        <f>J182-H182</f>
        <v>0</v>
      </c>
      <c r="N182" s="173">
        <v>0</v>
      </c>
      <c r="O182" s="143">
        <f>K182-H182</f>
        <v>0</v>
      </c>
      <c r="P182" s="1368"/>
    </row>
    <row r="183" spans="1:16" ht="24" customHeight="1">
      <c r="A183" s="1588"/>
      <c r="B183" s="1590"/>
      <c r="C183" s="1592"/>
      <c r="D183" s="1211"/>
      <c r="E183" s="1594"/>
      <c r="F183" s="1244"/>
      <c r="G183" s="722" t="s">
        <v>21</v>
      </c>
      <c r="H183" s="186">
        <v>0</v>
      </c>
      <c r="I183" s="269">
        <v>0</v>
      </c>
      <c r="J183" s="170">
        <v>0</v>
      </c>
      <c r="K183" s="106">
        <v>0</v>
      </c>
      <c r="L183" s="269">
        <v>0</v>
      </c>
      <c r="M183" s="106">
        <f>J183-H183</f>
        <v>0</v>
      </c>
      <c r="N183" s="170">
        <v>0</v>
      </c>
      <c r="O183" s="106">
        <f>K183-H183</f>
        <v>0</v>
      </c>
      <c r="P183" s="1723"/>
    </row>
    <row r="184" spans="1:16" ht="24" customHeight="1">
      <c r="A184" s="1588"/>
      <c r="B184" s="1590"/>
      <c r="C184" s="1592"/>
      <c r="D184" s="1211"/>
      <c r="E184" s="1594"/>
      <c r="F184" s="1244"/>
      <c r="G184" s="722" t="s">
        <v>22</v>
      </c>
      <c r="H184" s="186">
        <v>0</v>
      </c>
      <c r="I184" s="269">
        <v>0</v>
      </c>
      <c r="J184" s="170">
        <v>0</v>
      </c>
      <c r="K184" s="106">
        <v>0</v>
      </c>
      <c r="L184" s="269">
        <v>0</v>
      </c>
      <c r="M184" s="106">
        <f>J184-H184</f>
        <v>0</v>
      </c>
      <c r="N184" s="170">
        <v>0</v>
      </c>
      <c r="O184" s="106">
        <f>K184-H184</f>
        <v>0</v>
      </c>
      <c r="P184" s="1723"/>
    </row>
    <row r="185" spans="1:16" ht="24" customHeight="1">
      <c r="A185" s="1588"/>
      <c r="B185" s="1590"/>
      <c r="C185" s="1592"/>
      <c r="D185" s="1212"/>
      <c r="E185" s="1595"/>
      <c r="F185" s="1245"/>
      <c r="G185" s="722" t="s">
        <v>23</v>
      </c>
      <c r="H185" s="186">
        <v>0</v>
      </c>
      <c r="I185" s="269">
        <v>0</v>
      </c>
      <c r="J185" s="170">
        <v>0</v>
      </c>
      <c r="K185" s="106">
        <v>0</v>
      </c>
      <c r="L185" s="269">
        <v>0</v>
      </c>
      <c r="M185" s="106">
        <v>0</v>
      </c>
      <c r="N185" s="170">
        <v>0</v>
      </c>
      <c r="O185" s="106">
        <v>0</v>
      </c>
      <c r="P185" s="1724"/>
    </row>
    <row r="186" spans="1:16" ht="18.75" customHeight="1">
      <c r="A186" s="1588" t="s">
        <v>793</v>
      </c>
      <c r="B186" s="1590" t="s">
        <v>794</v>
      </c>
      <c r="C186" s="1592" t="s">
        <v>951</v>
      </c>
      <c r="D186" s="1210" t="s">
        <v>977</v>
      </c>
      <c r="E186" s="1593" t="s">
        <v>977</v>
      </c>
      <c r="F186" s="1243" t="s">
        <v>19</v>
      </c>
      <c r="G186" s="721" t="s">
        <v>20</v>
      </c>
      <c r="H186" s="189">
        <f>H187+H188+H189</f>
        <v>0</v>
      </c>
      <c r="I186" s="299">
        <f>I187+I188+I189</f>
        <v>0</v>
      </c>
      <c r="J186" s="173">
        <f>J187+J188+J189</f>
        <v>0</v>
      </c>
      <c r="K186" s="143">
        <f>K187+K188+K189</f>
        <v>0</v>
      </c>
      <c r="L186" s="299">
        <v>0</v>
      </c>
      <c r="M186" s="143">
        <f>J186-H186</f>
        <v>0</v>
      </c>
      <c r="N186" s="173">
        <v>0</v>
      </c>
      <c r="O186" s="143">
        <f>K186-H186</f>
        <v>0</v>
      </c>
      <c r="P186" s="1368"/>
    </row>
    <row r="187" spans="1:16" ht="17.25" customHeight="1">
      <c r="A187" s="1588"/>
      <c r="B187" s="1590"/>
      <c r="C187" s="1592"/>
      <c r="D187" s="1211"/>
      <c r="E187" s="1594"/>
      <c r="F187" s="1244"/>
      <c r="G187" s="722" t="s">
        <v>21</v>
      </c>
      <c r="H187" s="186">
        <v>0</v>
      </c>
      <c r="I187" s="269">
        <v>0</v>
      </c>
      <c r="J187" s="170">
        <v>0</v>
      </c>
      <c r="K187" s="106">
        <v>0</v>
      </c>
      <c r="L187" s="269">
        <v>0</v>
      </c>
      <c r="M187" s="106">
        <f>J187-H187</f>
        <v>0</v>
      </c>
      <c r="N187" s="170">
        <v>0</v>
      </c>
      <c r="O187" s="106">
        <f>K187-H187</f>
        <v>0</v>
      </c>
      <c r="P187" s="1723"/>
    </row>
    <row r="188" spans="1:16" ht="17.25" customHeight="1">
      <c r="A188" s="1588"/>
      <c r="B188" s="1590"/>
      <c r="C188" s="1592"/>
      <c r="D188" s="1211"/>
      <c r="E188" s="1594"/>
      <c r="F188" s="1244"/>
      <c r="G188" s="722" t="s">
        <v>22</v>
      </c>
      <c r="H188" s="186">
        <v>0</v>
      </c>
      <c r="I188" s="269">
        <v>0</v>
      </c>
      <c r="J188" s="170">
        <v>0</v>
      </c>
      <c r="K188" s="106">
        <v>0</v>
      </c>
      <c r="L188" s="269">
        <v>0</v>
      </c>
      <c r="M188" s="106">
        <f>J188-H188</f>
        <v>0</v>
      </c>
      <c r="N188" s="170">
        <v>0</v>
      </c>
      <c r="O188" s="106">
        <f>K188-H188</f>
        <v>0</v>
      </c>
      <c r="P188" s="1723"/>
    </row>
    <row r="189" spans="1:16" ht="17.25" customHeight="1">
      <c r="A189" s="1588"/>
      <c r="B189" s="1590"/>
      <c r="C189" s="1592"/>
      <c r="D189" s="1212"/>
      <c r="E189" s="1595"/>
      <c r="F189" s="1245"/>
      <c r="G189" s="722" t="s">
        <v>23</v>
      </c>
      <c r="H189" s="186">
        <v>0</v>
      </c>
      <c r="I189" s="269">
        <v>0</v>
      </c>
      <c r="J189" s="170">
        <v>0</v>
      </c>
      <c r="K189" s="106">
        <v>0</v>
      </c>
      <c r="L189" s="269">
        <v>0</v>
      </c>
      <c r="M189" s="106">
        <v>0</v>
      </c>
      <c r="N189" s="170">
        <v>0</v>
      </c>
      <c r="O189" s="106">
        <v>0</v>
      </c>
      <c r="P189" s="1724"/>
    </row>
    <row r="190" spans="1:16" ht="31.5" customHeight="1">
      <c r="A190" s="1588" t="s">
        <v>795</v>
      </c>
      <c r="B190" s="1590" t="s">
        <v>796</v>
      </c>
      <c r="C190" s="1592" t="s">
        <v>951</v>
      </c>
      <c r="D190" s="1210" t="s">
        <v>977</v>
      </c>
      <c r="E190" s="1593" t="s">
        <v>977</v>
      </c>
      <c r="F190" s="1243" t="s">
        <v>19</v>
      </c>
      <c r="G190" s="721" t="s">
        <v>20</v>
      </c>
      <c r="H190" s="189">
        <f>H191+H192+H193</f>
        <v>0</v>
      </c>
      <c r="I190" s="299">
        <f>I191+I192+I193</f>
        <v>0</v>
      </c>
      <c r="J190" s="173">
        <f>J191+J192+J193</f>
        <v>0</v>
      </c>
      <c r="K190" s="143">
        <f>K191+K192+K193</f>
        <v>0</v>
      </c>
      <c r="L190" s="299">
        <v>0</v>
      </c>
      <c r="M190" s="143">
        <f>J190-H190</f>
        <v>0</v>
      </c>
      <c r="N190" s="173">
        <v>0</v>
      </c>
      <c r="O190" s="143">
        <f>K190-H190</f>
        <v>0</v>
      </c>
      <c r="P190" s="1368"/>
    </row>
    <row r="191" spans="1:16" ht="26.25" customHeight="1">
      <c r="A191" s="1589"/>
      <c r="B191" s="1591"/>
      <c r="C191" s="1592"/>
      <c r="D191" s="1211"/>
      <c r="E191" s="1594"/>
      <c r="F191" s="1244"/>
      <c r="G191" s="722" t="s">
        <v>21</v>
      </c>
      <c r="H191" s="186">
        <v>0</v>
      </c>
      <c r="I191" s="269">
        <v>0</v>
      </c>
      <c r="J191" s="170">
        <v>0</v>
      </c>
      <c r="K191" s="106">
        <v>0</v>
      </c>
      <c r="L191" s="269">
        <v>0</v>
      </c>
      <c r="M191" s="106">
        <f>J191-H191</f>
        <v>0</v>
      </c>
      <c r="N191" s="170">
        <v>0</v>
      </c>
      <c r="O191" s="106">
        <f>K191-H191</f>
        <v>0</v>
      </c>
      <c r="P191" s="1723"/>
    </row>
    <row r="192" spans="1:16" ht="26.25" customHeight="1">
      <c r="A192" s="1589"/>
      <c r="B192" s="1591"/>
      <c r="C192" s="1592"/>
      <c r="D192" s="1211"/>
      <c r="E192" s="1594"/>
      <c r="F192" s="1244"/>
      <c r="G192" s="722" t="s">
        <v>22</v>
      </c>
      <c r="H192" s="186">
        <v>0</v>
      </c>
      <c r="I192" s="269">
        <v>0</v>
      </c>
      <c r="J192" s="170">
        <v>0</v>
      </c>
      <c r="K192" s="106">
        <v>0</v>
      </c>
      <c r="L192" s="269">
        <v>0</v>
      </c>
      <c r="M192" s="106">
        <f>J192-H192</f>
        <v>0</v>
      </c>
      <c r="N192" s="170">
        <v>0</v>
      </c>
      <c r="O192" s="106">
        <f>K192-H192</f>
        <v>0</v>
      </c>
      <c r="P192" s="1723"/>
    </row>
    <row r="193" spans="1:16" ht="26.25" customHeight="1">
      <c r="A193" s="1589"/>
      <c r="B193" s="1591"/>
      <c r="C193" s="1592"/>
      <c r="D193" s="1212"/>
      <c r="E193" s="1595"/>
      <c r="F193" s="1245"/>
      <c r="G193" s="722" t="s">
        <v>23</v>
      </c>
      <c r="H193" s="186">
        <v>0</v>
      </c>
      <c r="I193" s="269">
        <v>0</v>
      </c>
      <c r="J193" s="170">
        <v>0</v>
      </c>
      <c r="K193" s="106">
        <v>0</v>
      </c>
      <c r="L193" s="269">
        <v>0</v>
      </c>
      <c r="M193" s="106">
        <v>0</v>
      </c>
      <c r="N193" s="170">
        <v>0</v>
      </c>
      <c r="O193" s="106">
        <v>0</v>
      </c>
      <c r="P193" s="1724"/>
    </row>
    <row r="194" spans="1:16" ht="24.75" customHeight="1">
      <c r="A194" s="1249" t="s">
        <v>121</v>
      </c>
      <c r="B194" s="1250" t="s">
        <v>733</v>
      </c>
      <c r="C194" s="1607" t="s">
        <v>19</v>
      </c>
      <c r="D194" s="1608" t="s">
        <v>19</v>
      </c>
      <c r="E194" s="1611" t="s">
        <v>19</v>
      </c>
      <c r="F194" s="1464" t="s">
        <v>19</v>
      </c>
      <c r="G194" s="109" t="s">
        <v>20</v>
      </c>
      <c r="H194" s="189">
        <f>H195+H196+H197</f>
        <v>0</v>
      </c>
      <c r="I194" s="299">
        <f>I195+I196+I197</f>
        <v>0</v>
      </c>
      <c r="J194" s="173">
        <f>J195+J196+J197</f>
        <v>0</v>
      </c>
      <c r="K194" s="143">
        <f>K195+K196+K197</f>
        <v>0</v>
      </c>
      <c r="L194" s="299">
        <v>0</v>
      </c>
      <c r="M194" s="143">
        <f>J194-H194</f>
        <v>0</v>
      </c>
      <c r="N194" s="173">
        <v>0</v>
      </c>
      <c r="O194" s="143">
        <f>K194-H194</f>
        <v>0</v>
      </c>
      <c r="P194" s="1683"/>
    </row>
    <row r="195" spans="1:16" ht="17.25" customHeight="1">
      <c r="A195" s="1249"/>
      <c r="B195" s="1250"/>
      <c r="C195" s="1607"/>
      <c r="D195" s="1609"/>
      <c r="E195" s="1612"/>
      <c r="F195" s="1464"/>
      <c r="G195" s="1040" t="s">
        <v>21</v>
      </c>
      <c r="H195" s="186">
        <f>H199</f>
        <v>0</v>
      </c>
      <c r="I195" s="269">
        <f>I199</f>
        <v>0</v>
      </c>
      <c r="J195" s="170">
        <f>J199</f>
        <v>0</v>
      </c>
      <c r="K195" s="106">
        <f>K199</f>
        <v>0</v>
      </c>
      <c r="L195" s="269">
        <v>0</v>
      </c>
      <c r="M195" s="106">
        <f>J195-H195</f>
        <v>0</v>
      </c>
      <c r="N195" s="170">
        <v>0</v>
      </c>
      <c r="O195" s="106">
        <f>K195-H195</f>
        <v>0</v>
      </c>
      <c r="P195" s="1683"/>
    </row>
    <row r="196" spans="1:16" ht="17.25" customHeight="1">
      <c r="A196" s="1249"/>
      <c r="B196" s="1250"/>
      <c r="C196" s="1607"/>
      <c r="D196" s="1609"/>
      <c r="E196" s="1612"/>
      <c r="F196" s="1464"/>
      <c r="G196" s="1040" t="s">
        <v>22</v>
      </c>
      <c r="H196" s="189">
        <f t="shared" ref="H196:K197" si="68">H200</f>
        <v>0</v>
      </c>
      <c r="I196" s="299">
        <f t="shared" si="68"/>
        <v>0</v>
      </c>
      <c r="J196" s="173">
        <f t="shared" si="68"/>
        <v>0</v>
      </c>
      <c r="K196" s="143">
        <f t="shared" si="68"/>
        <v>0</v>
      </c>
      <c r="L196" s="269">
        <v>0</v>
      </c>
      <c r="M196" s="106">
        <v>0</v>
      </c>
      <c r="N196" s="170">
        <v>0</v>
      </c>
      <c r="O196" s="106">
        <v>0</v>
      </c>
      <c r="P196" s="1683"/>
    </row>
    <row r="197" spans="1:16" ht="17.25" customHeight="1">
      <c r="A197" s="1249"/>
      <c r="B197" s="1250"/>
      <c r="C197" s="1607"/>
      <c r="D197" s="1610"/>
      <c r="E197" s="1613"/>
      <c r="F197" s="1464"/>
      <c r="G197" s="1040" t="s">
        <v>23</v>
      </c>
      <c r="H197" s="189">
        <f t="shared" si="68"/>
        <v>0</v>
      </c>
      <c r="I197" s="299">
        <f t="shared" si="68"/>
        <v>0</v>
      </c>
      <c r="J197" s="173">
        <f t="shared" si="68"/>
        <v>0</v>
      </c>
      <c r="K197" s="143">
        <f t="shared" si="68"/>
        <v>0</v>
      </c>
      <c r="L197" s="269">
        <v>0</v>
      </c>
      <c r="M197" s="106">
        <v>0</v>
      </c>
      <c r="N197" s="170">
        <v>0</v>
      </c>
      <c r="O197" s="106">
        <v>0</v>
      </c>
      <c r="P197" s="1683"/>
    </row>
    <row r="198" spans="1:16" ht="21.75" customHeight="1">
      <c r="A198" s="1588" t="s">
        <v>122</v>
      </c>
      <c r="B198" s="1614" t="s">
        <v>734</v>
      </c>
      <c r="C198" s="1592" t="s">
        <v>19</v>
      </c>
      <c r="D198" s="1596" t="s">
        <v>19</v>
      </c>
      <c r="E198" s="1599" t="s">
        <v>19</v>
      </c>
      <c r="F198" s="1602" t="s">
        <v>19</v>
      </c>
      <c r="G198" s="109" t="s">
        <v>20</v>
      </c>
      <c r="H198" s="189">
        <f>H199+H200+H201</f>
        <v>0</v>
      </c>
      <c r="I198" s="299">
        <f>I199+I200+I201</f>
        <v>0</v>
      </c>
      <c r="J198" s="173">
        <f>J199+J200+J201</f>
        <v>0</v>
      </c>
      <c r="K198" s="143">
        <f>K199+K200+K201</f>
        <v>0</v>
      </c>
      <c r="L198" s="299">
        <v>0</v>
      </c>
      <c r="M198" s="143">
        <f>J198-H198</f>
        <v>0</v>
      </c>
      <c r="N198" s="173">
        <v>0</v>
      </c>
      <c r="O198" s="143">
        <f>K198-H198</f>
        <v>0</v>
      </c>
      <c r="P198" s="1683"/>
    </row>
    <row r="199" spans="1:16" ht="15" customHeight="1">
      <c r="A199" s="1589"/>
      <c r="B199" s="1682"/>
      <c r="C199" s="1592"/>
      <c r="D199" s="1597"/>
      <c r="E199" s="1600"/>
      <c r="F199" s="1603"/>
      <c r="G199" s="1040" t="s">
        <v>21</v>
      </c>
      <c r="H199" s="186">
        <f>H203+H207</f>
        <v>0</v>
      </c>
      <c r="I199" s="1106">
        <f t="shared" ref="I199:K201" si="69">I203+I207</f>
        <v>0</v>
      </c>
      <c r="J199" s="2">
        <f t="shared" si="69"/>
        <v>0</v>
      </c>
      <c r="K199" s="1108">
        <f t="shared" si="69"/>
        <v>0</v>
      </c>
      <c r="L199" s="269">
        <v>0</v>
      </c>
      <c r="M199" s="106">
        <f>J199-H199</f>
        <v>0</v>
      </c>
      <c r="N199" s="170">
        <v>0</v>
      </c>
      <c r="O199" s="106">
        <f>K199-H199</f>
        <v>0</v>
      </c>
      <c r="P199" s="1683"/>
    </row>
    <row r="200" spans="1:16" ht="15" customHeight="1">
      <c r="A200" s="1589"/>
      <c r="B200" s="1682"/>
      <c r="C200" s="1592"/>
      <c r="D200" s="1597"/>
      <c r="E200" s="1600"/>
      <c r="F200" s="1603"/>
      <c r="G200" s="1040" t="s">
        <v>22</v>
      </c>
      <c r="H200" s="186">
        <f>H204+H208</f>
        <v>0</v>
      </c>
      <c r="I200" s="1042">
        <f t="shared" si="69"/>
        <v>0</v>
      </c>
      <c r="J200" s="2">
        <f t="shared" si="69"/>
        <v>0</v>
      </c>
      <c r="K200" s="1043">
        <f t="shared" si="69"/>
        <v>0</v>
      </c>
      <c r="L200" s="723">
        <v>0</v>
      </c>
      <c r="M200" s="156">
        <v>0</v>
      </c>
      <c r="N200" s="204">
        <v>0</v>
      </c>
      <c r="O200" s="156">
        <v>0</v>
      </c>
      <c r="P200" s="1683"/>
    </row>
    <row r="201" spans="1:16" ht="15" customHeight="1">
      <c r="A201" s="1589"/>
      <c r="B201" s="1682"/>
      <c r="C201" s="1592"/>
      <c r="D201" s="1598"/>
      <c r="E201" s="1601"/>
      <c r="F201" s="1604"/>
      <c r="G201" s="1040" t="s">
        <v>23</v>
      </c>
      <c r="H201" s="186">
        <f>H205+H209</f>
        <v>0</v>
      </c>
      <c r="I201" s="1042">
        <f t="shared" si="69"/>
        <v>0</v>
      </c>
      <c r="J201" s="2">
        <f t="shared" si="69"/>
        <v>0</v>
      </c>
      <c r="K201" s="1043">
        <f t="shared" si="69"/>
        <v>0</v>
      </c>
      <c r="L201" s="723">
        <v>0</v>
      </c>
      <c r="M201" s="156">
        <v>0</v>
      </c>
      <c r="N201" s="204">
        <v>0</v>
      </c>
      <c r="O201" s="156">
        <v>0</v>
      </c>
      <c r="P201" s="1683"/>
    </row>
    <row r="202" spans="1:16" ht="25.5" customHeight="1">
      <c r="A202" s="1588" t="s">
        <v>123</v>
      </c>
      <c r="B202" s="1614" t="s">
        <v>735</v>
      </c>
      <c r="C202" s="1666" t="s">
        <v>1444</v>
      </c>
      <c r="D202" s="1606" t="s">
        <v>1307</v>
      </c>
      <c r="E202" s="1525" t="s">
        <v>1307</v>
      </c>
      <c r="F202" s="1243" t="s">
        <v>19</v>
      </c>
      <c r="G202" s="721" t="s">
        <v>20</v>
      </c>
      <c r="H202" s="189">
        <f>H203+H204+H205</f>
        <v>0</v>
      </c>
      <c r="I202" s="299">
        <f>I203+I204+I205</f>
        <v>0</v>
      </c>
      <c r="J202" s="173">
        <f>J203+J204+J205</f>
        <v>0</v>
      </c>
      <c r="K202" s="143">
        <f>K203+K204+K205</f>
        <v>0</v>
      </c>
      <c r="L202" s="299">
        <v>0</v>
      </c>
      <c r="M202" s="143">
        <f>J202-H202</f>
        <v>0</v>
      </c>
      <c r="N202" s="173">
        <v>0</v>
      </c>
      <c r="O202" s="143">
        <f>K202-H202</f>
        <v>0</v>
      </c>
      <c r="P202" s="1368"/>
    </row>
    <row r="203" spans="1:16" ht="15.75" customHeight="1">
      <c r="A203" s="1589"/>
      <c r="B203" s="1591"/>
      <c r="C203" s="1666"/>
      <c r="D203" s="1606"/>
      <c r="E203" s="1525"/>
      <c r="F203" s="1244"/>
      <c r="G203" s="722" t="s">
        <v>21</v>
      </c>
      <c r="H203" s="186">
        <v>0</v>
      </c>
      <c r="I203" s="269">
        <v>0</v>
      </c>
      <c r="J203" s="170">
        <v>0</v>
      </c>
      <c r="K203" s="106">
        <v>0</v>
      </c>
      <c r="L203" s="269">
        <v>0</v>
      </c>
      <c r="M203" s="106">
        <f>J203-H203</f>
        <v>0</v>
      </c>
      <c r="N203" s="170">
        <v>0</v>
      </c>
      <c r="O203" s="106">
        <f>K203-H203</f>
        <v>0</v>
      </c>
      <c r="P203" s="1369"/>
    </row>
    <row r="204" spans="1:16" ht="15.75" customHeight="1">
      <c r="A204" s="1589"/>
      <c r="B204" s="1591"/>
      <c r="C204" s="1666"/>
      <c r="D204" s="1606"/>
      <c r="E204" s="1525"/>
      <c r="F204" s="1244"/>
      <c r="G204" s="722" t="s">
        <v>22</v>
      </c>
      <c r="H204" s="186">
        <v>0</v>
      </c>
      <c r="I204" s="269">
        <v>0</v>
      </c>
      <c r="J204" s="170">
        <v>0</v>
      </c>
      <c r="K204" s="106">
        <v>0</v>
      </c>
      <c r="L204" s="723">
        <v>0</v>
      </c>
      <c r="M204" s="156">
        <v>0</v>
      </c>
      <c r="N204" s="204">
        <v>0</v>
      </c>
      <c r="O204" s="156">
        <v>0</v>
      </c>
      <c r="P204" s="1369"/>
    </row>
    <row r="205" spans="1:16" ht="15.75" customHeight="1">
      <c r="A205" s="1589"/>
      <c r="B205" s="1591"/>
      <c r="C205" s="1666"/>
      <c r="D205" s="1606"/>
      <c r="E205" s="1525"/>
      <c r="F205" s="1245"/>
      <c r="G205" s="722" t="s">
        <v>23</v>
      </c>
      <c r="H205" s="186">
        <v>0</v>
      </c>
      <c r="I205" s="269">
        <v>0</v>
      </c>
      <c r="J205" s="170">
        <v>0</v>
      </c>
      <c r="K205" s="106">
        <v>0</v>
      </c>
      <c r="L205" s="723">
        <v>0</v>
      </c>
      <c r="M205" s="156">
        <v>0</v>
      </c>
      <c r="N205" s="204">
        <v>0</v>
      </c>
      <c r="O205" s="156">
        <v>0</v>
      </c>
      <c r="P205" s="1580"/>
    </row>
    <row r="206" spans="1:16" ht="44.25" customHeight="1">
      <c r="A206" s="1588" t="s">
        <v>91</v>
      </c>
      <c r="B206" s="1590" t="s">
        <v>736</v>
      </c>
      <c r="C206" s="1666" t="s">
        <v>1444</v>
      </c>
      <c r="D206" s="1606" t="s">
        <v>994</v>
      </c>
      <c r="E206" s="1525" t="s">
        <v>994</v>
      </c>
      <c r="F206" s="1680" t="s">
        <v>1120</v>
      </c>
      <c r="G206" s="109" t="s">
        <v>20</v>
      </c>
      <c r="H206" s="189">
        <f>H207+H208+H209</f>
        <v>0</v>
      </c>
      <c r="I206" s="299">
        <f>I207+I208+I209</f>
        <v>0</v>
      </c>
      <c r="J206" s="173">
        <f>J207+J208+J209</f>
        <v>0</v>
      </c>
      <c r="K206" s="143">
        <f>K207+K208+K209</f>
        <v>0</v>
      </c>
      <c r="L206" s="299">
        <v>0</v>
      </c>
      <c r="M206" s="143">
        <f>J206-H206</f>
        <v>0</v>
      </c>
      <c r="N206" s="173">
        <v>0</v>
      </c>
      <c r="O206" s="143">
        <f>K206-H206</f>
        <v>0</v>
      </c>
      <c r="P206" s="1368"/>
    </row>
    <row r="207" spans="1:16" ht="30.75" customHeight="1">
      <c r="A207" s="1589"/>
      <c r="B207" s="1591"/>
      <c r="C207" s="1666"/>
      <c r="D207" s="1606"/>
      <c r="E207" s="1525"/>
      <c r="F207" s="1680"/>
      <c r="G207" s="1040" t="s">
        <v>21</v>
      </c>
      <c r="H207" s="186">
        <v>0</v>
      </c>
      <c r="I207" s="269">
        <v>0</v>
      </c>
      <c r="J207" s="170">
        <v>0</v>
      </c>
      <c r="K207" s="106">
        <v>0</v>
      </c>
      <c r="L207" s="269">
        <v>0</v>
      </c>
      <c r="M207" s="106">
        <f>J207-H207</f>
        <v>0</v>
      </c>
      <c r="N207" s="170">
        <v>0</v>
      </c>
      <c r="O207" s="106">
        <f>K207-H207</f>
        <v>0</v>
      </c>
      <c r="P207" s="1369"/>
    </row>
    <row r="208" spans="1:16" ht="30.75" customHeight="1">
      <c r="A208" s="1589"/>
      <c r="B208" s="1591"/>
      <c r="C208" s="1666"/>
      <c r="D208" s="1606"/>
      <c r="E208" s="1525"/>
      <c r="F208" s="1680"/>
      <c r="G208" s="1040" t="s">
        <v>22</v>
      </c>
      <c r="H208" s="186">
        <v>0</v>
      </c>
      <c r="I208" s="269">
        <v>0</v>
      </c>
      <c r="J208" s="170">
        <v>0</v>
      </c>
      <c r="K208" s="106">
        <v>0</v>
      </c>
      <c r="L208" s="723">
        <v>0</v>
      </c>
      <c r="M208" s="156">
        <v>0</v>
      </c>
      <c r="N208" s="204">
        <v>0</v>
      </c>
      <c r="O208" s="156">
        <v>0</v>
      </c>
      <c r="P208" s="1369"/>
    </row>
    <row r="209" spans="1:16" ht="30.75" customHeight="1" thickBot="1">
      <c r="A209" s="1675"/>
      <c r="B209" s="1676"/>
      <c r="C209" s="1677"/>
      <c r="D209" s="1678"/>
      <c r="E209" s="1679"/>
      <c r="F209" s="1681"/>
      <c r="G209" s="116" t="s">
        <v>23</v>
      </c>
      <c r="H209" s="188">
        <v>0</v>
      </c>
      <c r="I209" s="678">
        <v>0</v>
      </c>
      <c r="J209" s="172">
        <v>0</v>
      </c>
      <c r="K209" s="142">
        <v>0</v>
      </c>
      <c r="L209" s="728">
        <v>0</v>
      </c>
      <c r="M209" s="730">
        <v>0</v>
      </c>
      <c r="N209" s="729">
        <v>0</v>
      </c>
      <c r="O209" s="730">
        <v>0</v>
      </c>
      <c r="P209" s="1721"/>
    </row>
    <row r="211" spans="1:16">
      <c r="H211" s="750"/>
    </row>
  </sheetData>
  <mergeCells count="350">
    <mergeCell ref="A166:A169"/>
    <mergeCell ref="B166:B169"/>
    <mergeCell ref="C166:C169"/>
    <mergeCell ref="D166:D169"/>
    <mergeCell ref="F154:F157"/>
    <mergeCell ref="A138:A141"/>
    <mergeCell ref="P126:P129"/>
    <mergeCell ref="P130:P133"/>
    <mergeCell ref="P134:P137"/>
    <mergeCell ref="P138:P141"/>
    <mergeCell ref="P142:P145"/>
    <mergeCell ref="P146:P149"/>
    <mergeCell ref="P150:P153"/>
    <mergeCell ref="P154:P157"/>
    <mergeCell ref="P158:P161"/>
    <mergeCell ref="D154:D157"/>
    <mergeCell ref="F150:F153"/>
    <mergeCell ref="A154:A157"/>
    <mergeCell ref="C154:C157"/>
    <mergeCell ref="A142:A145"/>
    <mergeCell ref="B142:B145"/>
    <mergeCell ref="C142:C145"/>
    <mergeCell ref="D142:D145"/>
    <mergeCell ref="E142:E145"/>
    <mergeCell ref="P206:P209"/>
    <mergeCell ref="P162:P165"/>
    <mergeCell ref="P166:P169"/>
    <mergeCell ref="P170:P173"/>
    <mergeCell ref="P174:P177"/>
    <mergeCell ref="P178:P181"/>
    <mergeCell ref="P182:P185"/>
    <mergeCell ref="P186:P189"/>
    <mergeCell ref="P190:P193"/>
    <mergeCell ref="P194:P197"/>
    <mergeCell ref="P198:P201"/>
    <mergeCell ref="P202:P205"/>
    <mergeCell ref="P106:P109"/>
    <mergeCell ref="P114:P117"/>
    <mergeCell ref="P118:P121"/>
    <mergeCell ref="P122:P125"/>
    <mergeCell ref="P58:P61"/>
    <mergeCell ref="P62:P65"/>
    <mergeCell ref="P66:P69"/>
    <mergeCell ref="P70:P73"/>
    <mergeCell ref="P74:P77"/>
    <mergeCell ref="P78:P81"/>
    <mergeCell ref="P82:P85"/>
    <mergeCell ref="P86:P89"/>
    <mergeCell ref="P90:P93"/>
    <mergeCell ref="P110:P113"/>
    <mergeCell ref="P34:P37"/>
    <mergeCell ref="P38:P41"/>
    <mergeCell ref="P42:P45"/>
    <mergeCell ref="P46:P49"/>
    <mergeCell ref="P50:P53"/>
    <mergeCell ref="P54:P57"/>
    <mergeCell ref="P94:P97"/>
    <mergeCell ref="P98:P101"/>
    <mergeCell ref="P102:P105"/>
    <mergeCell ref="M1:P1"/>
    <mergeCell ref="M2:P2"/>
    <mergeCell ref="M3:P3"/>
    <mergeCell ref="A6:P6"/>
    <mergeCell ref="A7:P7"/>
    <mergeCell ref="A8:P8"/>
    <mergeCell ref="P10:P12"/>
    <mergeCell ref="P14:P17"/>
    <mergeCell ref="P18:P21"/>
    <mergeCell ref="D11:D12"/>
    <mergeCell ref="E11:E12"/>
    <mergeCell ref="N11:O11"/>
    <mergeCell ref="F11:F12"/>
    <mergeCell ref="G11:K11"/>
    <mergeCell ref="L11:M11"/>
    <mergeCell ref="A14:B17"/>
    <mergeCell ref="C14:C17"/>
    <mergeCell ref="D14:D17"/>
    <mergeCell ref="E14:E17"/>
    <mergeCell ref="F14:F17"/>
    <mergeCell ref="P22:P25"/>
    <mergeCell ref="P26:P29"/>
    <mergeCell ref="P30:P33"/>
    <mergeCell ref="E162:E165"/>
    <mergeCell ref="F162:F165"/>
    <mergeCell ref="D162:D165"/>
    <mergeCell ref="A146:A149"/>
    <mergeCell ref="A158:A161"/>
    <mergeCell ref="B158:B161"/>
    <mergeCell ref="C158:C161"/>
    <mergeCell ref="D158:D161"/>
    <mergeCell ref="E158:E161"/>
    <mergeCell ref="F158:F161"/>
    <mergeCell ref="B146:B149"/>
    <mergeCell ref="C146:C149"/>
    <mergeCell ref="D146:D149"/>
    <mergeCell ref="E146:E149"/>
    <mergeCell ref="F146:F149"/>
    <mergeCell ref="E154:E157"/>
    <mergeCell ref="A150:A153"/>
    <mergeCell ref="B150:B153"/>
    <mergeCell ref="C150:C153"/>
    <mergeCell ref="D150:D153"/>
    <mergeCell ref="E150:E153"/>
    <mergeCell ref="A206:A209"/>
    <mergeCell ref="B206:B209"/>
    <mergeCell ref="C206:C209"/>
    <mergeCell ref="D206:D209"/>
    <mergeCell ref="E206:E209"/>
    <mergeCell ref="F206:F209"/>
    <mergeCell ref="E166:E169"/>
    <mergeCell ref="F166:F169"/>
    <mergeCell ref="C198:C201"/>
    <mergeCell ref="D198:D201"/>
    <mergeCell ref="E198:E201"/>
    <mergeCell ref="F198:F201"/>
    <mergeCell ref="A202:A205"/>
    <mergeCell ref="B202:B205"/>
    <mergeCell ref="C202:C205"/>
    <mergeCell ref="D202:D205"/>
    <mergeCell ref="E202:E205"/>
    <mergeCell ref="F202:F205"/>
    <mergeCell ref="A198:A201"/>
    <mergeCell ref="B198:B201"/>
    <mergeCell ref="A174:A177"/>
    <mergeCell ref="B174:B177"/>
    <mergeCell ref="A170:A173"/>
    <mergeCell ref="B170:B173"/>
    <mergeCell ref="F142:F145"/>
    <mergeCell ref="F138:F141"/>
    <mergeCell ref="A82:A85"/>
    <mergeCell ref="B82:B85"/>
    <mergeCell ref="C82:C85"/>
    <mergeCell ref="E130:E133"/>
    <mergeCell ref="F130:F133"/>
    <mergeCell ref="A86:A89"/>
    <mergeCell ref="B86:B89"/>
    <mergeCell ref="E126:E129"/>
    <mergeCell ref="F126:F129"/>
    <mergeCell ref="C114:C117"/>
    <mergeCell ref="D114:D117"/>
    <mergeCell ref="E114:E117"/>
    <mergeCell ref="F114:F117"/>
    <mergeCell ref="C98:F101"/>
    <mergeCell ref="C102:F105"/>
    <mergeCell ref="A90:A93"/>
    <mergeCell ref="A94:A105"/>
    <mergeCell ref="B98:B105"/>
    <mergeCell ref="C86:C89"/>
    <mergeCell ref="D86:D89"/>
    <mergeCell ref="E86:E89"/>
    <mergeCell ref="B94:B97"/>
    <mergeCell ref="A194:A197"/>
    <mergeCell ref="B194:B197"/>
    <mergeCell ref="C194:C197"/>
    <mergeCell ref="D194:D197"/>
    <mergeCell ref="E194:E197"/>
    <mergeCell ref="F194:F197"/>
    <mergeCell ref="A122:A125"/>
    <mergeCell ref="B122:B125"/>
    <mergeCell ref="C122:C125"/>
    <mergeCell ref="D122:D125"/>
    <mergeCell ref="E122:E125"/>
    <mergeCell ref="F122:F125"/>
    <mergeCell ref="A162:A165"/>
    <mergeCell ref="B162:B165"/>
    <mergeCell ref="C162:C165"/>
    <mergeCell ref="B138:B141"/>
    <mergeCell ref="C138:C141"/>
    <mergeCell ref="D138:D141"/>
    <mergeCell ref="E138:E141"/>
    <mergeCell ref="B154:B157"/>
    <mergeCell ref="A130:A133"/>
    <mergeCell ref="B130:B133"/>
    <mergeCell ref="C130:C133"/>
    <mergeCell ref="D130:D133"/>
    <mergeCell ref="F62:F65"/>
    <mergeCell ref="A62:A65"/>
    <mergeCell ref="B62:B65"/>
    <mergeCell ref="A70:A73"/>
    <mergeCell ref="B70:B73"/>
    <mergeCell ref="C70:C73"/>
    <mergeCell ref="D70:D73"/>
    <mergeCell ref="E70:E73"/>
    <mergeCell ref="F70:F73"/>
    <mergeCell ref="C66:C69"/>
    <mergeCell ref="D66:D69"/>
    <mergeCell ref="E66:E69"/>
    <mergeCell ref="F66:F69"/>
    <mergeCell ref="B66:B69"/>
    <mergeCell ref="A66:A69"/>
    <mergeCell ref="E134:E137"/>
    <mergeCell ref="E94:E97"/>
    <mergeCell ref="A110:A113"/>
    <mergeCell ref="B110:B113"/>
    <mergeCell ref="C110:C113"/>
    <mergeCell ref="D110:D113"/>
    <mergeCell ref="E110:E113"/>
    <mergeCell ref="C62:C65"/>
    <mergeCell ref="D62:D65"/>
    <mergeCell ref="E62:E65"/>
    <mergeCell ref="A78:A81"/>
    <mergeCell ref="B78:B81"/>
    <mergeCell ref="C78:C81"/>
    <mergeCell ref="D78:D81"/>
    <mergeCell ref="E78:E81"/>
    <mergeCell ref="A74:A77"/>
    <mergeCell ref="D82:D85"/>
    <mergeCell ref="E82:E85"/>
    <mergeCell ref="F134:F137"/>
    <mergeCell ref="A106:A109"/>
    <mergeCell ref="B106:B109"/>
    <mergeCell ref="C106:C109"/>
    <mergeCell ref="D106:D109"/>
    <mergeCell ref="E106:E109"/>
    <mergeCell ref="F106:F109"/>
    <mergeCell ref="A118:A121"/>
    <mergeCell ref="B118:B121"/>
    <mergeCell ref="C118:C121"/>
    <mergeCell ref="D118:D121"/>
    <mergeCell ref="E118:E121"/>
    <mergeCell ref="F118:F121"/>
    <mergeCell ref="A114:A117"/>
    <mergeCell ref="B114:B117"/>
    <mergeCell ref="A126:A129"/>
    <mergeCell ref="B126:B129"/>
    <mergeCell ref="C126:C129"/>
    <mergeCell ref="D126:D129"/>
    <mergeCell ref="F110:F113"/>
    <mergeCell ref="A134:A137"/>
    <mergeCell ref="B134:B137"/>
    <mergeCell ref="C134:C137"/>
    <mergeCell ref="D134:D137"/>
    <mergeCell ref="F94:F97"/>
    <mergeCell ref="B90:B93"/>
    <mergeCell ref="C94:C97"/>
    <mergeCell ref="B74:B77"/>
    <mergeCell ref="C74:C77"/>
    <mergeCell ref="D74:D77"/>
    <mergeCell ref="E74:E77"/>
    <mergeCell ref="F74:F77"/>
    <mergeCell ref="F86:F89"/>
    <mergeCell ref="C90:C93"/>
    <mergeCell ref="D90:D93"/>
    <mergeCell ref="E90:E93"/>
    <mergeCell ref="F90:F93"/>
    <mergeCell ref="D94:D97"/>
    <mergeCell ref="F78:F81"/>
    <mergeCell ref="F82:F85"/>
    <mergeCell ref="B54:B57"/>
    <mergeCell ref="C54:C57"/>
    <mergeCell ref="D54:D57"/>
    <mergeCell ref="E54:E57"/>
    <mergeCell ref="F54:F57"/>
    <mergeCell ref="A42:A45"/>
    <mergeCell ref="B42:B45"/>
    <mergeCell ref="C42:C45"/>
    <mergeCell ref="D42:D45"/>
    <mergeCell ref="E42:E45"/>
    <mergeCell ref="F42:F45"/>
    <mergeCell ref="A50:A53"/>
    <mergeCell ref="B50:B53"/>
    <mergeCell ref="C50:C53"/>
    <mergeCell ref="D50:D53"/>
    <mergeCell ref="E50:E53"/>
    <mergeCell ref="F50:F53"/>
    <mergeCell ref="A46:A49"/>
    <mergeCell ref="B46:B49"/>
    <mergeCell ref="C46:C49"/>
    <mergeCell ref="D46:D49"/>
    <mergeCell ref="E46:E49"/>
    <mergeCell ref="F46:F49"/>
    <mergeCell ref="A22:A25"/>
    <mergeCell ref="B22:B25"/>
    <mergeCell ref="C22:C25"/>
    <mergeCell ref="D22:D25"/>
    <mergeCell ref="A10:A12"/>
    <mergeCell ref="B10:B12"/>
    <mergeCell ref="C10:C12"/>
    <mergeCell ref="D10:O10"/>
    <mergeCell ref="A18:A21"/>
    <mergeCell ref="B18:B21"/>
    <mergeCell ref="C18:C21"/>
    <mergeCell ref="D18:D21"/>
    <mergeCell ref="E18:E21"/>
    <mergeCell ref="F18:F21"/>
    <mergeCell ref="F22:F25"/>
    <mergeCell ref="A26:A29"/>
    <mergeCell ref="B26:B29"/>
    <mergeCell ref="C26:C29"/>
    <mergeCell ref="D26:D29"/>
    <mergeCell ref="E26:E29"/>
    <mergeCell ref="F26:F29"/>
    <mergeCell ref="E22:E25"/>
    <mergeCell ref="B186:B189"/>
    <mergeCell ref="C186:C189"/>
    <mergeCell ref="D186:D189"/>
    <mergeCell ref="E186:E189"/>
    <mergeCell ref="F186:F189"/>
    <mergeCell ref="F178:F181"/>
    <mergeCell ref="A182:A185"/>
    <mergeCell ref="B182:B185"/>
    <mergeCell ref="C30:C33"/>
    <mergeCell ref="D30:D33"/>
    <mergeCell ref="E30:E33"/>
    <mergeCell ref="F30:F33"/>
    <mergeCell ref="A34:A37"/>
    <mergeCell ref="B34:B37"/>
    <mergeCell ref="C34:C37"/>
    <mergeCell ref="D34:D37"/>
    <mergeCell ref="E34:E37"/>
    <mergeCell ref="F34:F37"/>
    <mergeCell ref="A30:A33"/>
    <mergeCell ref="B30:B33"/>
    <mergeCell ref="A38:A41"/>
    <mergeCell ref="B38:B41"/>
    <mergeCell ref="C38:C41"/>
    <mergeCell ref="D38:D41"/>
    <mergeCell ref="C182:C185"/>
    <mergeCell ref="D182:D185"/>
    <mergeCell ref="E182:E185"/>
    <mergeCell ref="F182:F185"/>
    <mergeCell ref="C170:C173"/>
    <mergeCell ref="D170:D173"/>
    <mergeCell ref="E170:E173"/>
    <mergeCell ref="F170:F173"/>
    <mergeCell ref="E38:E41"/>
    <mergeCell ref="F38:F41"/>
    <mergeCell ref="A58:A61"/>
    <mergeCell ref="B58:B61"/>
    <mergeCell ref="C58:C61"/>
    <mergeCell ref="D58:D61"/>
    <mergeCell ref="E58:E61"/>
    <mergeCell ref="F58:F61"/>
    <mergeCell ref="A54:A57"/>
    <mergeCell ref="A190:A193"/>
    <mergeCell ref="B190:B193"/>
    <mergeCell ref="C190:C193"/>
    <mergeCell ref="D190:D193"/>
    <mergeCell ref="E190:E193"/>
    <mergeCell ref="F190:F193"/>
    <mergeCell ref="C174:C177"/>
    <mergeCell ref="D174:D177"/>
    <mergeCell ref="E174:E177"/>
    <mergeCell ref="F174:F177"/>
    <mergeCell ref="A178:A181"/>
    <mergeCell ref="B178:B181"/>
    <mergeCell ref="C178:C181"/>
    <mergeCell ref="D178:D181"/>
    <mergeCell ref="E178:E181"/>
    <mergeCell ref="A186:A189"/>
  </mergeCells>
  <pageMargins left="0.70866141732283472" right="0.70866141732283472" top="0.74803149606299213" bottom="0.74803149606299213" header="0.31496062992125984" footer="0.31496062992125984"/>
  <pageSetup paperSize="9" scale="52" fitToHeight="14" orientation="landscape" r:id="rId1"/>
  <rowBreaks count="6" manualBreakCount="6">
    <brk id="45" max="16383" man="1"/>
    <brk id="77" max="16383" man="1"/>
    <brk id="117" max="16383" man="1"/>
    <brk id="153" max="15" man="1"/>
    <brk id="177" max="16383" man="1"/>
    <brk id="2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T156"/>
  <sheetViews>
    <sheetView zoomScaleNormal="100" zoomScaleSheetLayoutView="100" workbookViewId="0">
      <selection activeCell="A5" sqref="A5:P5"/>
    </sheetView>
  </sheetViews>
  <sheetFormatPr defaultRowHeight="15"/>
  <cols>
    <col min="1" max="1" width="7.5703125" style="397" customWidth="1"/>
    <col min="2" max="2" width="32.7109375" style="5" customWidth="1"/>
    <col min="3" max="3" width="32.85546875" style="5" customWidth="1"/>
    <col min="4" max="4" width="15.140625" style="5" customWidth="1"/>
    <col min="5" max="5" width="14.85546875" style="5" customWidth="1"/>
    <col min="6" max="6" width="24.7109375" style="5" customWidth="1"/>
    <col min="7" max="7" width="8.7109375" style="22" customWidth="1"/>
    <col min="8" max="8" width="14.140625" style="5" customWidth="1"/>
    <col min="9" max="9" width="9.7109375" style="5" customWidth="1"/>
    <col min="10" max="10" width="10.42578125" style="5" customWidth="1"/>
    <col min="11" max="11" width="13.85546875" style="5" customWidth="1"/>
    <col min="12" max="12" width="9.5703125" style="5" customWidth="1"/>
    <col min="13" max="13" width="10.5703125" style="5" customWidth="1"/>
    <col min="14" max="15" width="10.42578125" style="5" customWidth="1"/>
    <col min="16" max="16" width="22.85546875" style="5" customWidth="1"/>
    <col min="17" max="16384" width="9.140625" style="5"/>
  </cols>
  <sheetData>
    <row r="1" spans="1:20" ht="15.75" customHeight="1">
      <c r="C1" s="398"/>
      <c r="M1" s="1774" t="s">
        <v>456</v>
      </c>
      <c r="N1" s="1774"/>
      <c r="O1" s="1774"/>
      <c r="P1" s="1774"/>
      <c r="Q1" s="1774"/>
      <c r="R1" s="1774"/>
    </row>
    <row r="2" spans="1:20" ht="15.75" customHeight="1">
      <c r="C2" s="398"/>
      <c r="M2" s="1774" t="s">
        <v>285</v>
      </c>
      <c r="N2" s="1774"/>
      <c r="O2" s="1774"/>
      <c r="P2" s="1774"/>
      <c r="Q2" s="1774"/>
      <c r="R2" s="1774"/>
    </row>
    <row r="3" spans="1:20" ht="15.75" customHeight="1">
      <c r="M3" s="1774" t="s">
        <v>1</v>
      </c>
      <c r="N3" s="1774"/>
      <c r="O3" s="1774"/>
      <c r="P3" s="1774"/>
      <c r="Q3" s="1774"/>
      <c r="R3" s="1774"/>
    </row>
    <row r="4" spans="1:20" ht="15.75" customHeight="1">
      <c r="M4" s="1775" t="s">
        <v>286</v>
      </c>
      <c r="N4" s="1775"/>
      <c r="O4" s="1775"/>
      <c r="P4" s="1775"/>
      <c r="Q4" s="1775"/>
      <c r="R4" s="1774"/>
    </row>
    <row r="5" spans="1:20" ht="15.75" customHeight="1">
      <c r="A5" s="1773" t="s">
        <v>457</v>
      </c>
      <c r="B5" s="1773"/>
      <c r="C5" s="1773"/>
      <c r="D5" s="1773"/>
      <c r="E5" s="1773"/>
      <c r="F5" s="1773"/>
      <c r="G5" s="1773"/>
      <c r="H5" s="1773"/>
      <c r="I5" s="1773"/>
      <c r="J5" s="1773"/>
      <c r="K5" s="1773"/>
      <c r="L5" s="1773"/>
      <c r="M5" s="1773"/>
      <c r="N5" s="1773"/>
      <c r="O5" s="1773"/>
      <c r="P5" s="1773"/>
    </row>
    <row r="6" spans="1:20" ht="15.75">
      <c r="A6" s="1773" t="s">
        <v>287</v>
      </c>
      <c r="B6" s="1773"/>
      <c r="C6" s="1773"/>
      <c r="D6" s="1773"/>
      <c r="E6" s="1773"/>
      <c r="F6" s="1773"/>
      <c r="G6" s="1773"/>
      <c r="H6" s="1773"/>
      <c r="I6" s="1773"/>
      <c r="J6" s="1773"/>
      <c r="K6" s="1773"/>
      <c r="L6" s="1773"/>
      <c r="M6" s="1773"/>
      <c r="N6" s="1773"/>
      <c r="O6" s="1773"/>
      <c r="P6" s="1773"/>
    </row>
    <row r="7" spans="1:20" ht="15.75" customHeight="1">
      <c r="A7" s="1776" t="s">
        <v>1207</v>
      </c>
      <c r="B7" s="1776"/>
      <c r="C7" s="1776"/>
      <c r="D7" s="1776"/>
      <c r="E7" s="1776"/>
      <c r="F7" s="1776"/>
      <c r="G7" s="1776"/>
      <c r="H7" s="1776"/>
      <c r="I7" s="1776"/>
      <c r="J7" s="1776"/>
      <c r="K7" s="1776"/>
      <c r="L7" s="1776"/>
      <c r="M7" s="1776"/>
      <c r="N7" s="1776"/>
      <c r="O7" s="1776"/>
      <c r="P7" s="1776"/>
    </row>
    <row r="8" spans="1:20" ht="15.75" thickBot="1">
      <c r="A8" s="399"/>
      <c r="B8" s="6"/>
      <c r="C8" s="6"/>
      <c r="D8" s="6"/>
      <c r="E8" s="6"/>
      <c r="F8" s="6"/>
      <c r="G8" s="23"/>
      <c r="H8" s="6"/>
      <c r="I8" s="6"/>
      <c r="J8" s="6"/>
      <c r="K8" s="6"/>
      <c r="L8" s="6"/>
      <c r="M8" s="6"/>
      <c r="N8" s="6"/>
      <c r="O8" s="6"/>
      <c r="P8" s="6"/>
    </row>
    <row r="9" spans="1:20" ht="21.75" customHeight="1" thickBot="1">
      <c r="A9" s="1411" t="s">
        <v>2</v>
      </c>
      <c r="B9" s="1412" t="s">
        <v>3</v>
      </c>
      <c r="C9" s="1414" t="s">
        <v>85</v>
      </c>
      <c r="D9" s="1416" t="s">
        <v>288</v>
      </c>
      <c r="E9" s="1417"/>
      <c r="F9" s="1417"/>
      <c r="G9" s="1417"/>
      <c r="H9" s="1417"/>
      <c r="I9" s="1417"/>
      <c r="J9" s="1417"/>
      <c r="K9" s="1417"/>
      <c r="L9" s="1417"/>
      <c r="M9" s="1417"/>
      <c r="N9" s="1417"/>
      <c r="O9" s="1421"/>
      <c r="P9" s="1386" t="s">
        <v>1208</v>
      </c>
    </row>
    <row r="10" spans="1:20" ht="45" customHeight="1">
      <c r="A10" s="1354"/>
      <c r="B10" s="1413"/>
      <c r="C10" s="1415"/>
      <c r="D10" s="1185" t="s">
        <v>768</v>
      </c>
      <c r="E10" s="1200" t="s">
        <v>458</v>
      </c>
      <c r="F10" s="1274" t="s">
        <v>196</v>
      </c>
      <c r="G10" s="1796" t="s">
        <v>7</v>
      </c>
      <c r="H10" s="1797"/>
      <c r="I10" s="1797"/>
      <c r="J10" s="1797"/>
      <c r="K10" s="1798"/>
      <c r="L10" s="1799" t="s">
        <v>8</v>
      </c>
      <c r="M10" s="1800"/>
      <c r="N10" s="1799" t="s">
        <v>9</v>
      </c>
      <c r="O10" s="1800"/>
      <c r="P10" s="1387"/>
      <c r="S10" s="119"/>
      <c r="T10" s="119"/>
    </row>
    <row r="11" spans="1:20" ht="57" customHeight="1" thickBot="1">
      <c r="A11" s="1205"/>
      <c r="B11" s="1301"/>
      <c r="C11" s="1272"/>
      <c r="D11" s="1270"/>
      <c r="E11" s="1301"/>
      <c r="F11" s="1272"/>
      <c r="G11" s="974" t="s">
        <v>10</v>
      </c>
      <c r="H11" s="976" t="s">
        <v>11</v>
      </c>
      <c r="I11" s="976" t="s">
        <v>12</v>
      </c>
      <c r="J11" s="976" t="s">
        <v>13</v>
      </c>
      <c r="K11" s="979" t="s">
        <v>14</v>
      </c>
      <c r="L11" s="975" t="s">
        <v>15</v>
      </c>
      <c r="M11" s="977" t="s">
        <v>16</v>
      </c>
      <c r="N11" s="975" t="s">
        <v>17</v>
      </c>
      <c r="O11" s="977" t="s">
        <v>18</v>
      </c>
      <c r="P11" s="1302"/>
      <c r="S11" s="119"/>
      <c r="T11" s="119"/>
    </row>
    <row r="12" spans="1:20" ht="15.75" thickBot="1">
      <c r="A12" s="986">
        <v>1</v>
      </c>
      <c r="B12" s="7">
        <v>2</v>
      </c>
      <c r="C12" s="402">
        <v>3</v>
      </c>
      <c r="D12" s="278">
        <v>4</v>
      </c>
      <c r="E12" s="7">
        <v>5</v>
      </c>
      <c r="F12" s="402">
        <v>6</v>
      </c>
      <c r="G12" s="278">
        <v>7</v>
      </c>
      <c r="H12" s="7">
        <v>8</v>
      </c>
      <c r="I12" s="7">
        <v>9</v>
      </c>
      <c r="J12" s="7">
        <v>10</v>
      </c>
      <c r="K12" s="8">
        <v>11</v>
      </c>
      <c r="L12" s="978">
        <v>12</v>
      </c>
      <c r="M12" s="8">
        <v>13</v>
      </c>
      <c r="N12" s="978">
        <v>14</v>
      </c>
      <c r="O12" s="8">
        <v>15</v>
      </c>
      <c r="P12" s="8">
        <v>16</v>
      </c>
    </row>
    <row r="13" spans="1:20" ht="42" customHeight="1">
      <c r="A13" s="1777" t="s">
        <v>289</v>
      </c>
      <c r="B13" s="1778"/>
      <c r="C13" s="1783" t="s">
        <v>1565</v>
      </c>
      <c r="D13" s="1786" t="s">
        <v>19</v>
      </c>
      <c r="E13" s="1788" t="s">
        <v>19</v>
      </c>
      <c r="F13" s="1791" t="s">
        <v>19</v>
      </c>
      <c r="G13" s="751" t="s">
        <v>20</v>
      </c>
      <c r="H13" s="24">
        <f>H14+H15+H16</f>
        <v>1745.3</v>
      </c>
      <c r="I13" s="24">
        <f t="shared" ref="I13:K13" si="0">I14+I15+I16</f>
        <v>597.79999999999995</v>
      </c>
      <c r="J13" s="24">
        <f t="shared" si="0"/>
        <v>597.79999999999995</v>
      </c>
      <c r="K13" s="25">
        <f t="shared" si="0"/>
        <v>597.79999999999995</v>
      </c>
      <c r="L13" s="538">
        <f>(J13/H13)*100</f>
        <v>34.251991061708587</v>
      </c>
      <c r="M13" s="752">
        <f>J13-H13</f>
        <v>-1147.5</v>
      </c>
      <c r="N13" s="538">
        <f>(K13/H13)*100</f>
        <v>34.251991061708587</v>
      </c>
      <c r="O13" s="752">
        <f>K13-H13</f>
        <v>-1147.5</v>
      </c>
      <c r="P13" s="1793"/>
    </row>
    <row r="14" spans="1:20" ht="20.25" customHeight="1">
      <c r="A14" s="1779"/>
      <c r="B14" s="1780"/>
      <c r="C14" s="1784"/>
      <c r="D14" s="1402"/>
      <c r="E14" s="1789"/>
      <c r="F14" s="1404"/>
      <c r="G14" s="753" t="s">
        <v>21</v>
      </c>
      <c r="H14" s="10">
        <f>H18+H98+H114</f>
        <v>1186.8</v>
      </c>
      <c r="I14" s="10">
        <f t="shared" ref="I14:K14" si="1">I18+I98+I114</f>
        <v>581.5</v>
      </c>
      <c r="J14" s="10">
        <f t="shared" si="1"/>
        <v>581.5</v>
      </c>
      <c r="K14" s="27">
        <f t="shared" si="1"/>
        <v>581.5</v>
      </c>
      <c r="L14" s="754">
        <f>(J14/H14)*100</f>
        <v>48.997303673744526</v>
      </c>
      <c r="M14" s="755">
        <f>J14-H14</f>
        <v>-605.29999999999995</v>
      </c>
      <c r="N14" s="754">
        <f>(K14/H14)*100</f>
        <v>48.997303673744526</v>
      </c>
      <c r="O14" s="755">
        <f>K14-H14</f>
        <v>-605.29999999999995</v>
      </c>
      <c r="P14" s="1794"/>
    </row>
    <row r="15" spans="1:20" ht="20.25" customHeight="1">
      <c r="A15" s="1779"/>
      <c r="B15" s="1780"/>
      <c r="C15" s="1784"/>
      <c r="D15" s="1402"/>
      <c r="E15" s="1789"/>
      <c r="F15" s="1404"/>
      <c r="G15" s="753" t="s">
        <v>22</v>
      </c>
      <c r="H15" s="10">
        <f t="shared" ref="H15:K16" si="2">H19+H99+H115</f>
        <v>558.5</v>
      </c>
      <c r="I15" s="10">
        <f t="shared" si="2"/>
        <v>16.3</v>
      </c>
      <c r="J15" s="10">
        <f t="shared" si="2"/>
        <v>16.3</v>
      </c>
      <c r="K15" s="27">
        <f t="shared" si="2"/>
        <v>16.3</v>
      </c>
      <c r="L15" s="754">
        <f>(J15/H15)*100</f>
        <v>2.9185317815577441</v>
      </c>
      <c r="M15" s="755">
        <f t="shared" ref="M15:M16" si="3">J15-H15</f>
        <v>-542.20000000000005</v>
      </c>
      <c r="N15" s="754">
        <f>(K15/H15)*100</f>
        <v>2.9185317815577441</v>
      </c>
      <c r="O15" s="755">
        <f t="shared" ref="O15:O16" si="4">K15-H15</f>
        <v>-542.20000000000005</v>
      </c>
      <c r="P15" s="1794"/>
      <c r="Q15" s="415"/>
      <c r="R15" s="415"/>
    </row>
    <row r="16" spans="1:20" ht="20.25" customHeight="1" thickBot="1">
      <c r="A16" s="1781"/>
      <c r="B16" s="1782"/>
      <c r="C16" s="1785"/>
      <c r="D16" s="1787"/>
      <c r="E16" s="1790"/>
      <c r="F16" s="1792"/>
      <c r="G16" s="756" t="s">
        <v>23</v>
      </c>
      <c r="H16" s="127">
        <f t="shared" si="2"/>
        <v>0</v>
      </c>
      <c r="I16" s="127">
        <f t="shared" si="2"/>
        <v>0</v>
      </c>
      <c r="J16" s="127">
        <f t="shared" si="2"/>
        <v>0</v>
      </c>
      <c r="K16" s="139">
        <f t="shared" si="2"/>
        <v>0</v>
      </c>
      <c r="L16" s="758">
        <v>0</v>
      </c>
      <c r="M16" s="757">
        <f t="shared" si="3"/>
        <v>0</v>
      </c>
      <c r="N16" s="758">
        <v>0</v>
      </c>
      <c r="O16" s="757">
        <f t="shared" si="4"/>
        <v>0</v>
      </c>
      <c r="P16" s="1795"/>
      <c r="Q16" s="415"/>
      <c r="R16" s="415"/>
    </row>
    <row r="17" spans="1:16" ht="32.25" customHeight="1">
      <c r="A17" s="1627" t="s">
        <v>24</v>
      </c>
      <c r="B17" s="1685" t="s">
        <v>290</v>
      </c>
      <c r="C17" s="1752" t="s">
        <v>624</v>
      </c>
      <c r="D17" s="1316" t="s">
        <v>19</v>
      </c>
      <c r="E17" s="1754" t="s">
        <v>19</v>
      </c>
      <c r="F17" s="1322" t="s">
        <v>19</v>
      </c>
      <c r="G17" s="1117" t="s">
        <v>20</v>
      </c>
      <c r="H17" s="771">
        <f>H18+H19+H20</f>
        <v>921.9</v>
      </c>
      <c r="I17" s="771">
        <f t="shared" ref="I17:K17" si="5">I18+I19+I20</f>
        <v>36.299999999999997</v>
      </c>
      <c r="J17" s="771">
        <f t="shared" si="5"/>
        <v>36.299999999999997</v>
      </c>
      <c r="K17" s="488">
        <f t="shared" si="5"/>
        <v>36.299999999999997</v>
      </c>
      <c r="L17" s="1118">
        <f>(J17/H17)*100</f>
        <v>3.9375203384315003</v>
      </c>
      <c r="M17" s="1119">
        <f>J17-H17</f>
        <v>-885.6</v>
      </c>
      <c r="N17" s="1118">
        <f>(K17/H17)*100</f>
        <v>3.9375203384315003</v>
      </c>
      <c r="O17" s="1119">
        <f>K17-H17</f>
        <v>-885.6</v>
      </c>
      <c r="P17" s="1752"/>
    </row>
    <row r="18" spans="1:16" ht="18" customHeight="1">
      <c r="A18" s="1310"/>
      <c r="B18" s="1312"/>
      <c r="C18" s="1752"/>
      <c r="D18" s="1316"/>
      <c r="E18" s="1754"/>
      <c r="F18" s="1322"/>
      <c r="G18" s="1104" t="s">
        <v>21</v>
      </c>
      <c r="H18" s="1120">
        <f>H22+H38+H74+H86</f>
        <v>420</v>
      </c>
      <c r="I18" s="1120">
        <f t="shared" ref="I18:K18" si="6">I22+I38+I74+I86</f>
        <v>20</v>
      </c>
      <c r="J18" s="1120">
        <f t="shared" si="6"/>
        <v>20</v>
      </c>
      <c r="K18" s="29">
        <f t="shared" si="6"/>
        <v>20</v>
      </c>
      <c r="L18" s="545">
        <f>(J18/H18)*100</f>
        <v>4.7619047619047619</v>
      </c>
      <c r="M18" s="577">
        <f>J18-H18</f>
        <v>-400</v>
      </c>
      <c r="N18" s="545">
        <f>(K18/H18)*100</f>
        <v>4.7619047619047619</v>
      </c>
      <c r="O18" s="577">
        <f>K18-H18</f>
        <v>-400</v>
      </c>
      <c r="P18" s="1752"/>
    </row>
    <row r="19" spans="1:16" ht="18" customHeight="1">
      <c r="A19" s="1310"/>
      <c r="B19" s="1312"/>
      <c r="C19" s="1752"/>
      <c r="D19" s="1316"/>
      <c r="E19" s="1754"/>
      <c r="F19" s="1322"/>
      <c r="G19" s="1104" t="s">
        <v>22</v>
      </c>
      <c r="H19" s="1120">
        <f t="shared" ref="H19:K20" si="7">H23+H39+H75+H87</f>
        <v>501.9</v>
      </c>
      <c r="I19" s="1120">
        <f t="shared" si="7"/>
        <v>16.3</v>
      </c>
      <c r="J19" s="1120">
        <f t="shared" si="7"/>
        <v>16.3</v>
      </c>
      <c r="K19" s="29">
        <f t="shared" si="7"/>
        <v>16.3</v>
      </c>
      <c r="L19" s="545">
        <f>(J19/H19)*100</f>
        <v>3.2476588961944617</v>
      </c>
      <c r="M19" s="577">
        <f t="shared" ref="M19:M20" si="8">J19-H19</f>
        <v>-485.59999999999997</v>
      </c>
      <c r="N19" s="545">
        <f>(K19/H19)*100</f>
        <v>3.2476588961944617</v>
      </c>
      <c r="O19" s="577">
        <f t="shared" ref="O19:O20" si="9">K19-H19</f>
        <v>-485.59999999999997</v>
      </c>
      <c r="P19" s="1752"/>
    </row>
    <row r="20" spans="1:16" ht="18" customHeight="1">
      <c r="A20" s="1310"/>
      <c r="B20" s="1312"/>
      <c r="C20" s="1634"/>
      <c r="D20" s="1317"/>
      <c r="E20" s="1633"/>
      <c r="F20" s="1323"/>
      <c r="G20" s="1104" t="s">
        <v>23</v>
      </c>
      <c r="H20" s="1121">
        <f t="shared" si="7"/>
        <v>0</v>
      </c>
      <c r="I20" s="1121">
        <f t="shared" si="7"/>
        <v>0</v>
      </c>
      <c r="J20" s="1121">
        <f t="shared" si="7"/>
        <v>0</v>
      </c>
      <c r="K20" s="429">
        <f t="shared" si="7"/>
        <v>0</v>
      </c>
      <c r="L20" s="612">
        <v>0</v>
      </c>
      <c r="M20" s="429">
        <f t="shared" si="8"/>
        <v>0</v>
      </c>
      <c r="N20" s="612">
        <v>0</v>
      </c>
      <c r="O20" s="429">
        <f t="shared" si="9"/>
        <v>0</v>
      </c>
      <c r="P20" s="1752"/>
    </row>
    <row r="21" spans="1:16" ht="23.25" customHeight="1">
      <c r="A21" s="1733" t="s">
        <v>26</v>
      </c>
      <c r="B21" s="1735" t="s">
        <v>769</v>
      </c>
      <c r="C21" s="1737" t="s">
        <v>624</v>
      </c>
      <c r="D21" s="1748" t="s">
        <v>19</v>
      </c>
      <c r="E21" s="1749" t="s">
        <v>19</v>
      </c>
      <c r="F21" s="1750" t="s">
        <v>19</v>
      </c>
      <c r="G21" s="759" t="s">
        <v>20</v>
      </c>
      <c r="H21" s="105">
        <f>H22+H23+H24</f>
        <v>60</v>
      </c>
      <c r="I21" s="760">
        <f t="shared" ref="I21:K21" si="10">I22+I23+I24</f>
        <v>20</v>
      </c>
      <c r="J21" s="760">
        <f t="shared" si="10"/>
        <v>20</v>
      </c>
      <c r="K21" s="472">
        <f t="shared" si="10"/>
        <v>20</v>
      </c>
      <c r="L21" s="989">
        <f>(J21/H21)*100</f>
        <v>33.333333333333329</v>
      </c>
      <c r="M21" s="866">
        <f>J21-H21</f>
        <v>-40</v>
      </c>
      <c r="N21" s="989">
        <f>(K21/H21)*100</f>
        <v>33.333333333333329</v>
      </c>
      <c r="O21" s="866">
        <f>K21-H21</f>
        <v>-40</v>
      </c>
      <c r="P21" s="1302"/>
    </row>
    <row r="22" spans="1:16" ht="17.25" customHeight="1">
      <c r="A22" s="1733"/>
      <c r="B22" s="1735"/>
      <c r="C22" s="1737"/>
      <c r="D22" s="1738"/>
      <c r="E22" s="1740"/>
      <c r="F22" s="1742"/>
      <c r="G22" s="980" t="s">
        <v>21</v>
      </c>
      <c r="H22" s="1">
        <f>H26</f>
        <v>60</v>
      </c>
      <c r="I22" s="761">
        <f t="shared" ref="I22:K22" si="11">I26</f>
        <v>20</v>
      </c>
      <c r="J22" s="761">
        <f t="shared" si="11"/>
        <v>20</v>
      </c>
      <c r="K22" s="767">
        <f t="shared" si="11"/>
        <v>20</v>
      </c>
      <c r="L22" s="769">
        <f>(J22/H22)*100</f>
        <v>33.333333333333329</v>
      </c>
      <c r="M22" s="614">
        <f>J22-H22</f>
        <v>-40</v>
      </c>
      <c r="N22" s="769">
        <f>(K22/H22)*100</f>
        <v>33.333333333333329</v>
      </c>
      <c r="O22" s="614">
        <f>K22-H22</f>
        <v>-40</v>
      </c>
      <c r="P22" s="1201"/>
    </row>
    <row r="23" spans="1:16" ht="17.25" customHeight="1">
      <c r="A23" s="1733"/>
      <c r="B23" s="1735"/>
      <c r="C23" s="1737"/>
      <c r="D23" s="1738"/>
      <c r="E23" s="1740"/>
      <c r="F23" s="1742"/>
      <c r="G23" s="980" t="s">
        <v>22</v>
      </c>
      <c r="H23" s="2">
        <f t="shared" ref="H23:K24" si="12">H27</f>
        <v>0</v>
      </c>
      <c r="I23" s="2">
        <f t="shared" si="12"/>
        <v>0</v>
      </c>
      <c r="J23" s="2">
        <f t="shared" si="12"/>
        <v>0</v>
      </c>
      <c r="K23" s="106">
        <f t="shared" si="12"/>
        <v>0</v>
      </c>
      <c r="L23" s="558">
        <v>0</v>
      </c>
      <c r="M23" s="19">
        <f t="shared" ref="M23:M24" si="13">J23-H23</f>
        <v>0</v>
      </c>
      <c r="N23" s="558">
        <v>0</v>
      </c>
      <c r="O23" s="19">
        <f t="shared" ref="O23:O24" si="14">K23-H23</f>
        <v>0</v>
      </c>
      <c r="P23" s="1201"/>
    </row>
    <row r="24" spans="1:16" ht="17.25" customHeight="1">
      <c r="A24" s="1733"/>
      <c r="B24" s="1735"/>
      <c r="C24" s="1737"/>
      <c r="D24" s="1739"/>
      <c r="E24" s="1741"/>
      <c r="F24" s="1736"/>
      <c r="G24" s="980" t="s">
        <v>23</v>
      </c>
      <c r="H24" s="2">
        <f t="shared" si="12"/>
        <v>0</v>
      </c>
      <c r="I24" s="2">
        <f t="shared" si="12"/>
        <v>0</v>
      </c>
      <c r="J24" s="2">
        <f t="shared" si="12"/>
        <v>0</v>
      </c>
      <c r="K24" s="106">
        <f t="shared" si="12"/>
        <v>0</v>
      </c>
      <c r="L24" s="558">
        <v>0</v>
      </c>
      <c r="M24" s="19">
        <f t="shared" si="13"/>
        <v>0</v>
      </c>
      <c r="N24" s="558">
        <v>0</v>
      </c>
      <c r="O24" s="19">
        <f t="shared" si="14"/>
        <v>0</v>
      </c>
      <c r="P24" s="1201"/>
    </row>
    <row r="25" spans="1:16" ht="26.25" customHeight="1">
      <c r="A25" s="1588" t="s">
        <v>27</v>
      </c>
      <c r="B25" s="1590" t="s">
        <v>770</v>
      </c>
      <c r="C25" s="1592" t="s">
        <v>236</v>
      </c>
      <c r="D25" s="1275" t="s">
        <v>19</v>
      </c>
      <c r="E25" s="1743" t="s">
        <v>19</v>
      </c>
      <c r="F25" s="1653" t="s">
        <v>19</v>
      </c>
      <c r="G25" s="762" t="s">
        <v>20</v>
      </c>
      <c r="H25" s="3">
        <f>H26+H27+H28</f>
        <v>60</v>
      </c>
      <c r="I25" s="763">
        <f t="shared" ref="I25:K25" si="15">I26+I27+I28</f>
        <v>20</v>
      </c>
      <c r="J25" s="763">
        <f t="shared" si="15"/>
        <v>20</v>
      </c>
      <c r="K25" s="613">
        <f t="shared" si="15"/>
        <v>20</v>
      </c>
      <c r="L25" s="989">
        <f>(J25/H25)*100</f>
        <v>33.333333333333329</v>
      </c>
      <c r="M25" s="866">
        <f>J25-H25</f>
        <v>-40</v>
      </c>
      <c r="N25" s="989">
        <f>(K25/H25)*100</f>
        <v>33.333333333333329</v>
      </c>
      <c r="O25" s="866">
        <f>K25-H25</f>
        <v>-40</v>
      </c>
      <c r="P25" s="1302"/>
    </row>
    <row r="26" spans="1:16" ht="18" customHeight="1">
      <c r="A26" s="1588"/>
      <c r="B26" s="1590"/>
      <c r="C26" s="1592"/>
      <c r="D26" s="1276"/>
      <c r="E26" s="1657"/>
      <c r="F26" s="1654"/>
      <c r="G26" s="985" t="s">
        <v>21</v>
      </c>
      <c r="H26" s="4">
        <f>H30+H34</f>
        <v>60</v>
      </c>
      <c r="I26" s="764">
        <f t="shared" ref="I26:K26" si="16">I30+I34</f>
        <v>20</v>
      </c>
      <c r="J26" s="764">
        <f t="shared" si="16"/>
        <v>20</v>
      </c>
      <c r="K26" s="614">
        <f t="shared" si="16"/>
        <v>20</v>
      </c>
      <c r="L26" s="769">
        <f>(J26/H26)*100</f>
        <v>33.333333333333329</v>
      </c>
      <c r="M26" s="614">
        <f>J26-H26</f>
        <v>-40</v>
      </c>
      <c r="N26" s="769">
        <f>(K26/H26)*100</f>
        <v>33.333333333333329</v>
      </c>
      <c r="O26" s="614">
        <f>K26-H26</f>
        <v>-40</v>
      </c>
      <c r="P26" s="1201"/>
    </row>
    <row r="27" spans="1:16" ht="18" customHeight="1">
      <c r="A27" s="1588"/>
      <c r="B27" s="1590"/>
      <c r="C27" s="1592"/>
      <c r="D27" s="1276"/>
      <c r="E27" s="1657"/>
      <c r="F27" s="1654"/>
      <c r="G27" s="985" t="s">
        <v>22</v>
      </c>
      <c r="H27" s="16">
        <f t="shared" ref="H27:K28" si="17">H31+H35</f>
        <v>0</v>
      </c>
      <c r="I27" s="16">
        <f t="shared" si="17"/>
        <v>0</v>
      </c>
      <c r="J27" s="16">
        <f t="shared" si="17"/>
        <v>0</v>
      </c>
      <c r="K27" s="19">
        <f t="shared" si="17"/>
        <v>0</v>
      </c>
      <c r="L27" s="558">
        <v>0</v>
      </c>
      <c r="M27" s="19">
        <f t="shared" ref="M27:M28" si="18">J27-H27</f>
        <v>0</v>
      </c>
      <c r="N27" s="558">
        <v>0</v>
      </c>
      <c r="O27" s="19">
        <f t="shared" ref="O27:O28" si="19">K27-H27</f>
        <v>0</v>
      </c>
      <c r="P27" s="1201"/>
    </row>
    <row r="28" spans="1:16" ht="18" customHeight="1">
      <c r="A28" s="1588"/>
      <c r="B28" s="1590"/>
      <c r="C28" s="1592"/>
      <c r="D28" s="1277"/>
      <c r="E28" s="1744"/>
      <c r="F28" s="1667"/>
      <c r="G28" s="985" t="s">
        <v>23</v>
      </c>
      <c r="H28" s="16">
        <f t="shared" si="17"/>
        <v>0</v>
      </c>
      <c r="I28" s="16">
        <f t="shared" si="17"/>
        <v>0</v>
      </c>
      <c r="J28" s="16">
        <f t="shared" si="17"/>
        <v>0</v>
      </c>
      <c r="K28" s="19">
        <f t="shared" si="17"/>
        <v>0</v>
      </c>
      <c r="L28" s="558">
        <v>0</v>
      </c>
      <c r="M28" s="19">
        <f t="shared" si="18"/>
        <v>0</v>
      </c>
      <c r="N28" s="558">
        <v>0</v>
      </c>
      <c r="O28" s="19">
        <f t="shared" si="19"/>
        <v>0</v>
      </c>
      <c r="P28" s="1201"/>
    </row>
    <row r="29" spans="1:16" ht="24.75" customHeight="1">
      <c r="A29" s="1354" t="s">
        <v>28</v>
      </c>
      <c r="B29" s="1229" t="s">
        <v>771</v>
      </c>
      <c r="C29" s="1230" t="s">
        <v>236</v>
      </c>
      <c r="D29" s="1183">
        <v>44075</v>
      </c>
      <c r="E29" s="1278">
        <v>44166</v>
      </c>
      <c r="F29" s="1638" t="s">
        <v>772</v>
      </c>
      <c r="G29" s="762" t="s">
        <v>20</v>
      </c>
      <c r="H29" s="3">
        <f>H30+H31+H32</f>
        <v>20</v>
      </c>
      <c r="I29" s="763">
        <f t="shared" ref="I29:K29" si="20">I30+I31+I32</f>
        <v>20</v>
      </c>
      <c r="J29" s="763">
        <f t="shared" si="20"/>
        <v>20</v>
      </c>
      <c r="K29" s="613">
        <f t="shared" si="20"/>
        <v>20</v>
      </c>
      <c r="L29" s="989">
        <f>(J29/H29)*100</f>
        <v>100</v>
      </c>
      <c r="M29" s="459">
        <f>J29-H29</f>
        <v>0</v>
      </c>
      <c r="N29" s="989">
        <f>(K29/H29)*100</f>
        <v>100</v>
      </c>
      <c r="O29" s="459">
        <f>K29-H29</f>
        <v>0</v>
      </c>
      <c r="P29" s="1302"/>
    </row>
    <row r="30" spans="1:16" ht="17.25" customHeight="1">
      <c r="A30" s="1354"/>
      <c r="B30" s="1229"/>
      <c r="C30" s="1230"/>
      <c r="D30" s="1195"/>
      <c r="E30" s="1729"/>
      <c r="F30" s="1639"/>
      <c r="G30" s="1163" t="s">
        <v>21</v>
      </c>
      <c r="H30" s="230">
        <v>20</v>
      </c>
      <c r="I30" s="1116">
        <v>20</v>
      </c>
      <c r="J30" s="1116">
        <v>20</v>
      </c>
      <c r="K30" s="749">
        <v>20</v>
      </c>
      <c r="L30" s="769">
        <f>(J30/H30)*100</f>
        <v>100</v>
      </c>
      <c r="M30" s="19">
        <f>J30-H30</f>
        <v>0</v>
      </c>
      <c r="N30" s="769">
        <f>(K30/H30)*100</f>
        <v>100</v>
      </c>
      <c r="O30" s="19">
        <f>K30-H30</f>
        <v>0</v>
      </c>
      <c r="P30" s="1201"/>
    </row>
    <row r="31" spans="1:16" ht="17.25" customHeight="1">
      <c r="A31" s="1354"/>
      <c r="B31" s="1229"/>
      <c r="C31" s="1230"/>
      <c r="D31" s="1195"/>
      <c r="E31" s="1729"/>
      <c r="F31" s="1639"/>
      <c r="G31" s="1163" t="s">
        <v>22</v>
      </c>
      <c r="H31" s="16">
        <v>0</v>
      </c>
      <c r="I31" s="16">
        <v>0</v>
      </c>
      <c r="J31" s="16">
        <v>0</v>
      </c>
      <c r="K31" s="19">
        <v>0</v>
      </c>
      <c r="L31" s="558">
        <v>0</v>
      </c>
      <c r="M31" s="19">
        <f t="shared" ref="M31:M32" si="21">J31-H31</f>
        <v>0</v>
      </c>
      <c r="N31" s="558">
        <v>0</v>
      </c>
      <c r="O31" s="19">
        <f t="shared" ref="O31:O32" si="22">K31-H31</f>
        <v>0</v>
      </c>
      <c r="P31" s="1201"/>
    </row>
    <row r="32" spans="1:16" ht="17.25" customHeight="1">
      <c r="A32" s="1354"/>
      <c r="B32" s="1229"/>
      <c r="C32" s="1230"/>
      <c r="D32" s="1196"/>
      <c r="E32" s="1449"/>
      <c r="F32" s="1652"/>
      <c r="G32" s="1163" t="s">
        <v>23</v>
      </c>
      <c r="H32" s="16">
        <v>0</v>
      </c>
      <c r="I32" s="16">
        <v>0</v>
      </c>
      <c r="J32" s="16">
        <v>0</v>
      </c>
      <c r="K32" s="19">
        <v>0</v>
      </c>
      <c r="L32" s="558">
        <v>0</v>
      </c>
      <c r="M32" s="19">
        <f t="shared" si="21"/>
        <v>0</v>
      </c>
      <c r="N32" s="558">
        <v>0</v>
      </c>
      <c r="O32" s="19">
        <f t="shared" si="22"/>
        <v>0</v>
      </c>
      <c r="P32" s="1201"/>
    </row>
    <row r="33" spans="1:16" ht="24.75" customHeight="1">
      <c r="A33" s="1354" t="s">
        <v>30</v>
      </c>
      <c r="B33" s="1229" t="s">
        <v>773</v>
      </c>
      <c r="C33" s="1230" t="s">
        <v>236</v>
      </c>
      <c r="D33" s="1210">
        <v>44166</v>
      </c>
      <c r="E33" s="1593">
        <v>44166</v>
      </c>
      <c r="F33" s="1378" t="s">
        <v>625</v>
      </c>
      <c r="G33" s="762" t="s">
        <v>20</v>
      </c>
      <c r="H33" s="3">
        <f>H34+H35+H36</f>
        <v>40</v>
      </c>
      <c r="I33" s="359">
        <f t="shared" ref="I33:K33" si="23">I34+I35+I36</f>
        <v>0</v>
      </c>
      <c r="J33" s="359">
        <f t="shared" si="23"/>
        <v>0</v>
      </c>
      <c r="K33" s="459">
        <f t="shared" si="23"/>
        <v>0</v>
      </c>
      <c r="L33" s="594">
        <f>(J33/H33)*100</f>
        <v>0</v>
      </c>
      <c r="M33" s="866">
        <f>J33-H33</f>
        <v>-40</v>
      </c>
      <c r="N33" s="594">
        <f>(K33/H33)*100</f>
        <v>0</v>
      </c>
      <c r="O33" s="866">
        <f>K33-H33</f>
        <v>-40</v>
      </c>
      <c r="P33" s="1302"/>
    </row>
    <row r="34" spans="1:16" ht="14.25" customHeight="1">
      <c r="A34" s="1354"/>
      <c r="B34" s="1229"/>
      <c r="C34" s="1230"/>
      <c r="D34" s="1276"/>
      <c r="E34" s="1657"/>
      <c r="F34" s="1379"/>
      <c r="G34" s="985" t="s">
        <v>21</v>
      </c>
      <c r="H34" s="230">
        <v>40</v>
      </c>
      <c r="I34" s="535">
        <v>0</v>
      </c>
      <c r="J34" s="535">
        <v>0</v>
      </c>
      <c r="K34" s="330">
        <v>0</v>
      </c>
      <c r="L34" s="558">
        <f>(J34/H34)*100</f>
        <v>0</v>
      </c>
      <c r="M34" s="614">
        <f>J34-H34</f>
        <v>-40</v>
      </c>
      <c r="N34" s="558">
        <f>(K34/H34)*100</f>
        <v>0</v>
      </c>
      <c r="O34" s="614">
        <f>K34-H34</f>
        <v>-40</v>
      </c>
      <c r="P34" s="1201"/>
    </row>
    <row r="35" spans="1:16" ht="14.25" customHeight="1">
      <c r="A35" s="1354"/>
      <c r="B35" s="1229"/>
      <c r="C35" s="1230"/>
      <c r="D35" s="1276"/>
      <c r="E35" s="1657"/>
      <c r="F35" s="1379"/>
      <c r="G35" s="985" t="s">
        <v>22</v>
      </c>
      <c r="H35" s="16">
        <v>0</v>
      </c>
      <c r="I35" s="16"/>
      <c r="J35" s="16"/>
      <c r="K35" s="19"/>
      <c r="L35" s="558">
        <v>0</v>
      </c>
      <c r="M35" s="19">
        <v>0</v>
      </c>
      <c r="N35" s="558">
        <v>0</v>
      </c>
      <c r="O35" s="1159">
        <v>0</v>
      </c>
      <c r="P35" s="1201"/>
    </row>
    <row r="36" spans="1:16" ht="14.25" customHeight="1">
      <c r="A36" s="1354"/>
      <c r="B36" s="1229"/>
      <c r="C36" s="1230"/>
      <c r="D36" s="1277"/>
      <c r="E36" s="1744"/>
      <c r="F36" s="1380"/>
      <c r="G36" s="985" t="s">
        <v>23</v>
      </c>
      <c r="H36" s="16">
        <v>0</v>
      </c>
      <c r="I36" s="16">
        <v>0</v>
      </c>
      <c r="J36" s="16">
        <v>0</v>
      </c>
      <c r="K36" s="19">
        <v>0</v>
      </c>
      <c r="L36" s="558">
        <v>0</v>
      </c>
      <c r="M36" s="19">
        <v>0</v>
      </c>
      <c r="N36" s="558">
        <v>0</v>
      </c>
      <c r="O36" s="19">
        <v>0</v>
      </c>
      <c r="P36" s="1202"/>
    </row>
    <row r="37" spans="1:16" ht="24.75" customHeight="1">
      <c r="A37" s="1732" t="s">
        <v>33</v>
      </c>
      <c r="B37" s="1734" t="s">
        <v>774</v>
      </c>
      <c r="C37" s="1736" t="s">
        <v>624</v>
      </c>
      <c r="D37" s="1758" t="s">
        <v>19</v>
      </c>
      <c r="E37" s="1760" t="s">
        <v>19</v>
      </c>
      <c r="F37" s="1801" t="s">
        <v>19</v>
      </c>
      <c r="G37" s="766" t="s">
        <v>20</v>
      </c>
      <c r="H37" s="219">
        <f>H38+H39+H40</f>
        <v>361.9</v>
      </c>
      <c r="I37" s="219">
        <f t="shared" ref="I37:K37" si="24">I38+I39+I40</f>
        <v>16.3</v>
      </c>
      <c r="J37" s="219">
        <f t="shared" si="24"/>
        <v>16.3</v>
      </c>
      <c r="K37" s="220">
        <f t="shared" si="24"/>
        <v>16.3</v>
      </c>
      <c r="L37" s="382">
        <f>(J37/H37)*100</f>
        <v>4.5040066316662069</v>
      </c>
      <c r="M37" s="866">
        <f>J37-H37</f>
        <v>-345.59999999999997</v>
      </c>
      <c r="N37" s="561">
        <f>(K37/H37)*100</f>
        <v>4.5040066316662069</v>
      </c>
      <c r="O37" s="866">
        <f t="shared" ref="O37:O44" si="25">K37-H37</f>
        <v>-345.59999999999997</v>
      </c>
      <c r="P37" s="1201"/>
    </row>
    <row r="38" spans="1:16" ht="18.75" customHeight="1">
      <c r="A38" s="1733"/>
      <c r="B38" s="1735"/>
      <c r="C38" s="1737"/>
      <c r="D38" s="1758"/>
      <c r="E38" s="1760"/>
      <c r="F38" s="1801"/>
      <c r="G38" s="980" t="s">
        <v>21</v>
      </c>
      <c r="H38" s="1">
        <f>H42+H50+H58+H66</f>
        <v>335</v>
      </c>
      <c r="I38" s="761">
        <f t="shared" ref="I38:K38" si="26">I42+I50+I58+I66</f>
        <v>0</v>
      </c>
      <c r="J38" s="761">
        <f t="shared" si="26"/>
        <v>0</v>
      </c>
      <c r="K38" s="767">
        <f t="shared" si="26"/>
        <v>0</v>
      </c>
      <c r="L38" s="333">
        <f>(J38/H38)*100</f>
        <v>0</v>
      </c>
      <c r="M38" s="614">
        <f>J38-H38</f>
        <v>-335</v>
      </c>
      <c r="N38" s="551">
        <f>(K38/H38)*100</f>
        <v>0</v>
      </c>
      <c r="O38" s="614">
        <f t="shared" si="25"/>
        <v>-335</v>
      </c>
      <c r="P38" s="1201"/>
    </row>
    <row r="39" spans="1:16" ht="18.75" customHeight="1">
      <c r="A39" s="1733"/>
      <c r="B39" s="1735"/>
      <c r="C39" s="1737"/>
      <c r="D39" s="1758"/>
      <c r="E39" s="1760"/>
      <c r="F39" s="1801"/>
      <c r="G39" s="980" t="s">
        <v>22</v>
      </c>
      <c r="H39" s="1">
        <f t="shared" ref="H39:K40" si="27">H43+H51+H59+H67</f>
        <v>26.9</v>
      </c>
      <c r="I39" s="1">
        <f t="shared" si="27"/>
        <v>16.3</v>
      </c>
      <c r="J39" s="1">
        <f t="shared" si="27"/>
        <v>16.3</v>
      </c>
      <c r="K39" s="103">
        <f t="shared" si="27"/>
        <v>16.3</v>
      </c>
      <c r="L39" s="333">
        <f>(J39/H39)*100</f>
        <v>60.594795539033463</v>
      </c>
      <c r="M39" s="614">
        <f>J39-H39</f>
        <v>-10.599999999999998</v>
      </c>
      <c r="N39" s="551">
        <f>(K39/H39)*100</f>
        <v>60.594795539033463</v>
      </c>
      <c r="O39" s="614">
        <f t="shared" si="25"/>
        <v>-10.599999999999998</v>
      </c>
      <c r="P39" s="1201"/>
    </row>
    <row r="40" spans="1:16" ht="18.75" customHeight="1">
      <c r="A40" s="1733"/>
      <c r="B40" s="1735"/>
      <c r="C40" s="1737"/>
      <c r="D40" s="1759"/>
      <c r="E40" s="1761"/>
      <c r="F40" s="1802"/>
      <c r="G40" s="980" t="s">
        <v>23</v>
      </c>
      <c r="H40" s="2">
        <f t="shared" si="27"/>
        <v>0</v>
      </c>
      <c r="I40" s="2">
        <f t="shared" si="27"/>
        <v>0</v>
      </c>
      <c r="J40" s="2">
        <f t="shared" si="27"/>
        <v>0</v>
      </c>
      <c r="K40" s="106">
        <f t="shared" si="27"/>
        <v>0</v>
      </c>
      <c r="L40" s="983">
        <v>0</v>
      </c>
      <c r="M40" s="19">
        <f t="shared" ref="M40" si="28">J40-H40</f>
        <v>0</v>
      </c>
      <c r="N40" s="558">
        <v>0</v>
      </c>
      <c r="O40" s="19">
        <f t="shared" si="25"/>
        <v>0</v>
      </c>
      <c r="P40" s="1201"/>
    </row>
    <row r="41" spans="1:16" ht="35.25" customHeight="1">
      <c r="A41" s="1588" t="s">
        <v>34</v>
      </c>
      <c r="B41" s="1590" t="s">
        <v>775</v>
      </c>
      <c r="C41" s="1592" t="s">
        <v>236</v>
      </c>
      <c r="D41" s="1767" t="s">
        <v>19</v>
      </c>
      <c r="E41" s="1619" t="s">
        <v>19</v>
      </c>
      <c r="F41" s="1622" t="s">
        <v>19</v>
      </c>
      <c r="G41" s="759" t="s">
        <v>20</v>
      </c>
      <c r="H41" s="105">
        <f>H42+H43+H44</f>
        <v>60</v>
      </c>
      <c r="I41" s="760">
        <f t="shared" ref="I41:K41" si="29">I42+I43+I44</f>
        <v>0</v>
      </c>
      <c r="J41" s="760">
        <f t="shared" si="29"/>
        <v>0</v>
      </c>
      <c r="K41" s="472">
        <f t="shared" si="29"/>
        <v>0</v>
      </c>
      <c r="L41" s="768">
        <f>(J41/H41)*100</f>
        <v>0</v>
      </c>
      <c r="M41" s="459">
        <f>J41-H41</f>
        <v>-60</v>
      </c>
      <c r="N41" s="768">
        <f>(K41/H41)*100</f>
        <v>0</v>
      </c>
      <c r="O41" s="459">
        <f t="shared" si="25"/>
        <v>-60</v>
      </c>
      <c r="P41" s="1302"/>
    </row>
    <row r="42" spans="1:16" ht="24.75" customHeight="1">
      <c r="A42" s="1588"/>
      <c r="B42" s="1590"/>
      <c r="C42" s="1592"/>
      <c r="D42" s="1211"/>
      <c r="E42" s="1594"/>
      <c r="F42" s="1768"/>
      <c r="G42" s="985" t="s">
        <v>21</v>
      </c>
      <c r="H42" s="4">
        <f>H46</f>
        <v>60</v>
      </c>
      <c r="I42" s="764">
        <f t="shared" ref="I42:K42" si="30">I46</f>
        <v>0</v>
      </c>
      <c r="J42" s="764">
        <f t="shared" si="30"/>
        <v>0</v>
      </c>
      <c r="K42" s="614">
        <f t="shared" si="30"/>
        <v>0</v>
      </c>
      <c r="L42" s="769">
        <f>(J42/H42)*100</f>
        <v>0</v>
      </c>
      <c r="M42" s="19">
        <f>J42-H42</f>
        <v>-60</v>
      </c>
      <c r="N42" s="769">
        <f>(K42/H42)*100</f>
        <v>0</v>
      </c>
      <c r="O42" s="19">
        <f t="shared" si="25"/>
        <v>-60</v>
      </c>
      <c r="P42" s="1201"/>
    </row>
    <row r="43" spans="1:16" ht="24.75" customHeight="1">
      <c r="A43" s="1588"/>
      <c r="B43" s="1590"/>
      <c r="C43" s="1592"/>
      <c r="D43" s="1211"/>
      <c r="E43" s="1594"/>
      <c r="F43" s="1768"/>
      <c r="G43" s="985" t="s">
        <v>22</v>
      </c>
      <c r="H43" s="16">
        <f t="shared" ref="H43:K44" si="31">H47</f>
        <v>0</v>
      </c>
      <c r="I43" s="16">
        <f t="shared" si="31"/>
        <v>0</v>
      </c>
      <c r="J43" s="16">
        <f t="shared" si="31"/>
        <v>0</v>
      </c>
      <c r="K43" s="19">
        <f t="shared" si="31"/>
        <v>0</v>
      </c>
      <c r="L43" s="558">
        <v>0</v>
      </c>
      <c r="M43" s="19">
        <f t="shared" ref="M43:M44" si="32">J43-H43</f>
        <v>0</v>
      </c>
      <c r="N43" s="558">
        <v>0</v>
      </c>
      <c r="O43" s="19">
        <f t="shared" si="25"/>
        <v>0</v>
      </c>
      <c r="P43" s="1201"/>
    </row>
    <row r="44" spans="1:16" ht="24.75" customHeight="1">
      <c r="A44" s="1588"/>
      <c r="B44" s="1590"/>
      <c r="C44" s="1592"/>
      <c r="D44" s="1212"/>
      <c r="E44" s="1595"/>
      <c r="F44" s="1769"/>
      <c r="G44" s="985" t="s">
        <v>23</v>
      </c>
      <c r="H44" s="16">
        <f t="shared" si="31"/>
        <v>0</v>
      </c>
      <c r="I44" s="16">
        <f t="shared" si="31"/>
        <v>0</v>
      </c>
      <c r="J44" s="16">
        <f t="shared" si="31"/>
        <v>0</v>
      </c>
      <c r="K44" s="19">
        <f t="shared" si="31"/>
        <v>0</v>
      </c>
      <c r="L44" s="558">
        <v>0</v>
      </c>
      <c r="M44" s="19">
        <f t="shared" si="32"/>
        <v>0</v>
      </c>
      <c r="N44" s="558">
        <v>0</v>
      </c>
      <c r="O44" s="19">
        <f t="shared" si="25"/>
        <v>0</v>
      </c>
      <c r="P44" s="1202"/>
    </row>
    <row r="45" spans="1:16" ht="24" customHeight="1">
      <c r="A45" s="1354" t="s">
        <v>35</v>
      </c>
      <c r="B45" s="1229" t="s">
        <v>776</v>
      </c>
      <c r="C45" s="1230" t="s">
        <v>236</v>
      </c>
      <c r="D45" s="1183">
        <v>44105</v>
      </c>
      <c r="E45" s="1278">
        <v>44166</v>
      </c>
      <c r="F45" s="1770" t="s">
        <v>1558</v>
      </c>
      <c r="G45" s="762" t="s">
        <v>20</v>
      </c>
      <c r="H45" s="3">
        <f>H46+H47+H48</f>
        <v>60</v>
      </c>
      <c r="I45" s="359">
        <f t="shared" ref="I45:K45" si="33">I46+I47+I48</f>
        <v>0</v>
      </c>
      <c r="J45" s="359">
        <f t="shared" si="33"/>
        <v>0</v>
      </c>
      <c r="K45" s="459">
        <f t="shared" si="33"/>
        <v>0</v>
      </c>
      <c r="L45" s="594">
        <f>(J45/H45)*100</f>
        <v>0</v>
      </c>
      <c r="M45" s="866">
        <f>J45-H45</f>
        <v>-60</v>
      </c>
      <c r="N45" s="594">
        <f>(K45/H45)*100</f>
        <v>0</v>
      </c>
      <c r="O45" s="866">
        <f>K45-H45</f>
        <v>-60</v>
      </c>
      <c r="P45" s="1302"/>
    </row>
    <row r="46" spans="1:16" ht="18" customHeight="1">
      <c r="A46" s="1354"/>
      <c r="B46" s="1229"/>
      <c r="C46" s="1230"/>
      <c r="D46" s="1184"/>
      <c r="E46" s="1199"/>
      <c r="F46" s="1771"/>
      <c r="G46" s="985" t="s">
        <v>21</v>
      </c>
      <c r="H46" s="230">
        <v>60</v>
      </c>
      <c r="I46" s="535">
        <v>0</v>
      </c>
      <c r="J46" s="535">
        <v>0</v>
      </c>
      <c r="K46" s="330">
        <v>0</v>
      </c>
      <c r="L46" s="558">
        <f>(J46/H46)*100</f>
        <v>0</v>
      </c>
      <c r="M46" s="614">
        <f>J46-H46</f>
        <v>-60</v>
      </c>
      <c r="N46" s="558">
        <f>(K46/H46)*100</f>
        <v>0</v>
      </c>
      <c r="O46" s="614">
        <f>K46-H46</f>
        <v>-60</v>
      </c>
      <c r="P46" s="1201"/>
    </row>
    <row r="47" spans="1:16" ht="18" customHeight="1">
      <c r="A47" s="1354"/>
      <c r="B47" s="1229"/>
      <c r="C47" s="1230"/>
      <c r="D47" s="1184"/>
      <c r="E47" s="1199"/>
      <c r="F47" s="1771"/>
      <c r="G47" s="985" t="s">
        <v>22</v>
      </c>
      <c r="H47" s="16">
        <v>0</v>
      </c>
      <c r="I47" s="16">
        <v>0</v>
      </c>
      <c r="J47" s="16">
        <v>0</v>
      </c>
      <c r="K47" s="19">
        <v>0</v>
      </c>
      <c r="L47" s="558">
        <v>0</v>
      </c>
      <c r="M47" s="19">
        <f t="shared" ref="M47:M48" si="34">J47-H47</f>
        <v>0</v>
      </c>
      <c r="N47" s="558">
        <v>0</v>
      </c>
      <c r="O47" s="19">
        <f t="shared" ref="O47:O64" si="35">K47-H47</f>
        <v>0</v>
      </c>
      <c r="P47" s="1201"/>
    </row>
    <row r="48" spans="1:16" ht="18" customHeight="1">
      <c r="A48" s="1354"/>
      <c r="B48" s="1229"/>
      <c r="C48" s="1230"/>
      <c r="D48" s="1185"/>
      <c r="E48" s="1200"/>
      <c r="F48" s="1772"/>
      <c r="G48" s="985" t="s">
        <v>23</v>
      </c>
      <c r="H48" s="16">
        <v>0</v>
      </c>
      <c r="I48" s="16">
        <v>0</v>
      </c>
      <c r="J48" s="16">
        <v>0</v>
      </c>
      <c r="K48" s="19">
        <v>0</v>
      </c>
      <c r="L48" s="558">
        <v>0</v>
      </c>
      <c r="M48" s="19">
        <f t="shared" si="34"/>
        <v>0</v>
      </c>
      <c r="N48" s="558">
        <v>0</v>
      </c>
      <c r="O48" s="19">
        <f t="shared" si="35"/>
        <v>0</v>
      </c>
      <c r="P48" s="1201"/>
    </row>
    <row r="49" spans="1:16" ht="26.25" customHeight="1">
      <c r="A49" s="1588" t="s">
        <v>109</v>
      </c>
      <c r="B49" s="1590" t="s">
        <v>777</v>
      </c>
      <c r="C49" s="1592" t="s">
        <v>778</v>
      </c>
      <c r="D49" s="1767" t="s">
        <v>19</v>
      </c>
      <c r="E49" s="1619" t="s">
        <v>19</v>
      </c>
      <c r="F49" s="1622" t="s">
        <v>19</v>
      </c>
      <c r="G49" s="762" t="s">
        <v>20</v>
      </c>
      <c r="H49" s="3">
        <f>H50+H51+H52</f>
        <v>26.9</v>
      </c>
      <c r="I49" s="3">
        <f t="shared" ref="I49:K49" si="36">I50+I51+I52</f>
        <v>16.3</v>
      </c>
      <c r="J49" s="3">
        <f t="shared" si="36"/>
        <v>16.3</v>
      </c>
      <c r="K49" s="31">
        <f t="shared" si="36"/>
        <v>16.3</v>
      </c>
      <c r="L49" s="367">
        <f>(J49/H49)*100</f>
        <v>60.594795539033463</v>
      </c>
      <c r="M49" s="613">
        <f>J49-H49</f>
        <v>-10.599999999999998</v>
      </c>
      <c r="N49" s="367">
        <f>(K49/H49)*100</f>
        <v>60.594795539033463</v>
      </c>
      <c r="O49" s="613">
        <f t="shared" si="35"/>
        <v>-10.599999999999998</v>
      </c>
      <c r="P49" s="1387"/>
    </row>
    <row r="50" spans="1:16" ht="18.75" customHeight="1">
      <c r="A50" s="1588"/>
      <c r="B50" s="1590"/>
      <c r="C50" s="1592"/>
      <c r="D50" s="1211"/>
      <c r="E50" s="1594"/>
      <c r="F50" s="1768"/>
      <c r="G50" s="985" t="s">
        <v>21</v>
      </c>
      <c r="H50" s="16">
        <f>H54</f>
        <v>0</v>
      </c>
      <c r="I50" s="16">
        <f t="shared" ref="I50:K50" si="37">I54</f>
        <v>0</v>
      </c>
      <c r="J50" s="16">
        <f t="shared" si="37"/>
        <v>0</v>
      </c>
      <c r="K50" s="19">
        <f t="shared" si="37"/>
        <v>0</v>
      </c>
      <c r="L50" s="558">
        <v>0</v>
      </c>
      <c r="M50" s="19">
        <v>0</v>
      </c>
      <c r="N50" s="558">
        <v>0</v>
      </c>
      <c r="O50" s="19">
        <f t="shared" si="35"/>
        <v>0</v>
      </c>
      <c r="P50" s="1387"/>
    </row>
    <row r="51" spans="1:16" ht="18.75" customHeight="1">
      <c r="A51" s="1588"/>
      <c r="B51" s="1590"/>
      <c r="C51" s="1592"/>
      <c r="D51" s="1211"/>
      <c r="E51" s="1594"/>
      <c r="F51" s="1768"/>
      <c r="G51" s="985" t="s">
        <v>22</v>
      </c>
      <c r="H51" s="4">
        <f t="shared" ref="H51:K52" si="38">H55</f>
        <v>26.9</v>
      </c>
      <c r="I51" s="4">
        <f t="shared" si="38"/>
        <v>16.3</v>
      </c>
      <c r="J51" s="4">
        <f t="shared" si="38"/>
        <v>16.3</v>
      </c>
      <c r="K51" s="17">
        <f t="shared" si="38"/>
        <v>16.3</v>
      </c>
      <c r="L51" s="551">
        <f>(J51/H51)*100</f>
        <v>60.594795539033463</v>
      </c>
      <c r="M51" s="614">
        <f>J51-H51</f>
        <v>-10.599999999999998</v>
      </c>
      <c r="N51" s="551">
        <f>(K51/H51)*100</f>
        <v>60.594795539033463</v>
      </c>
      <c r="O51" s="614">
        <f t="shared" si="35"/>
        <v>-10.599999999999998</v>
      </c>
      <c r="P51" s="1387"/>
    </row>
    <row r="52" spans="1:16" ht="18.75" customHeight="1">
      <c r="A52" s="1588"/>
      <c r="B52" s="1590"/>
      <c r="C52" s="1592"/>
      <c r="D52" s="1212"/>
      <c r="E52" s="1595"/>
      <c r="F52" s="1769"/>
      <c r="G52" s="985" t="s">
        <v>23</v>
      </c>
      <c r="H52" s="16">
        <f t="shared" si="38"/>
        <v>0</v>
      </c>
      <c r="I52" s="16">
        <f t="shared" si="38"/>
        <v>0</v>
      </c>
      <c r="J52" s="16">
        <f t="shared" si="38"/>
        <v>0</v>
      </c>
      <c r="K52" s="19">
        <f t="shared" si="38"/>
        <v>0</v>
      </c>
      <c r="L52" s="558">
        <v>0</v>
      </c>
      <c r="M52" s="19">
        <f t="shared" ref="M52" si="39">J52-H52</f>
        <v>0</v>
      </c>
      <c r="N52" s="558">
        <v>0</v>
      </c>
      <c r="O52" s="19">
        <f t="shared" si="35"/>
        <v>0</v>
      </c>
      <c r="P52" s="1387"/>
    </row>
    <row r="53" spans="1:16" ht="26.25" customHeight="1">
      <c r="A53" s="1588" t="s">
        <v>110</v>
      </c>
      <c r="B53" s="1590" t="s">
        <v>779</v>
      </c>
      <c r="C53" s="1666" t="s">
        <v>778</v>
      </c>
      <c r="D53" s="1183">
        <v>43831</v>
      </c>
      <c r="E53" s="1278">
        <v>44166</v>
      </c>
      <c r="F53" s="1216" t="s">
        <v>626</v>
      </c>
      <c r="G53" s="762" t="s">
        <v>20</v>
      </c>
      <c r="H53" s="3">
        <f>H54+H55+H56</f>
        <v>26.9</v>
      </c>
      <c r="I53" s="3">
        <f t="shared" ref="I53:K53" si="40">I54+I55+I56</f>
        <v>16.3</v>
      </c>
      <c r="J53" s="3">
        <f t="shared" si="40"/>
        <v>16.3</v>
      </c>
      <c r="K53" s="31">
        <f t="shared" si="40"/>
        <v>16.3</v>
      </c>
      <c r="L53" s="367">
        <f>(J53/H53)*100</f>
        <v>60.594795539033463</v>
      </c>
      <c r="M53" s="613">
        <f>J53-H53</f>
        <v>-10.599999999999998</v>
      </c>
      <c r="N53" s="367">
        <f>(K53/H53)*100</f>
        <v>60.594795539033463</v>
      </c>
      <c r="O53" s="613">
        <f t="shared" si="35"/>
        <v>-10.599999999999998</v>
      </c>
      <c r="P53" s="1302"/>
    </row>
    <row r="54" spans="1:16" ht="18" customHeight="1">
      <c r="A54" s="1588"/>
      <c r="B54" s="1590"/>
      <c r="C54" s="1666"/>
      <c r="D54" s="1184"/>
      <c r="E54" s="1199"/>
      <c r="F54" s="1217"/>
      <c r="G54" s="985" t="s">
        <v>21</v>
      </c>
      <c r="H54" s="16">
        <v>0</v>
      </c>
      <c r="I54" s="16">
        <v>0</v>
      </c>
      <c r="J54" s="16">
        <v>0</v>
      </c>
      <c r="K54" s="19">
        <v>0</v>
      </c>
      <c r="L54" s="558">
        <v>0</v>
      </c>
      <c r="M54" s="19">
        <v>0</v>
      </c>
      <c r="N54" s="558">
        <v>0</v>
      </c>
      <c r="O54" s="19">
        <f t="shared" si="35"/>
        <v>0</v>
      </c>
      <c r="P54" s="1201"/>
    </row>
    <row r="55" spans="1:16" ht="18" customHeight="1">
      <c r="A55" s="1588"/>
      <c r="B55" s="1590"/>
      <c r="C55" s="1666"/>
      <c r="D55" s="1184"/>
      <c r="E55" s="1199"/>
      <c r="F55" s="1217"/>
      <c r="G55" s="985" t="s">
        <v>22</v>
      </c>
      <c r="H55" s="230">
        <v>26.9</v>
      </c>
      <c r="I55" s="230">
        <v>16.3</v>
      </c>
      <c r="J55" s="230">
        <v>16.3</v>
      </c>
      <c r="K55" s="231">
        <v>16.3</v>
      </c>
      <c r="L55" s="551">
        <f>(J55/H55)*100</f>
        <v>60.594795539033463</v>
      </c>
      <c r="M55" s="614">
        <f>J55-H55</f>
        <v>-10.599999999999998</v>
      </c>
      <c r="N55" s="551">
        <f>(K55/H55)*100</f>
        <v>60.594795539033463</v>
      </c>
      <c r="O55" s="614">
        <f t="shared" si="35"/>
        <v>-10.599999999999998</v>
      </c>
      <c r="P55" s="1201"/>
    </row>
    <row r="56" spans="1:16" ht="18" customHeight="1">
      <c r="A56" s="1588"/>
      <c r="B56" s="1590"/>
      <c r="C56" s="1666"/>
      <c r="D56" s="1185"/>
      <c r="E56" s="1200"/>
      <c r="F56" s="1239"/>
      <c r="G56" s="985" t="s">
        <v>23</v>
      </c>
      <c r="H56" s="16">
        <v>0</v>
      </c>
      <c r="I56" s="16">
        <v>0</v>
      </c>
      <c r="J56" s="16">
        <v>0</v>
      </c>
      <c r="K56" s="19">
        <v>0</v>
      </c>
      <c r="L56" s="558">
        <v>0</v>
      </c>
      <c r="M56" s="19">
        <f t="shared" ref="M56" si="41">J56-H56</f>
        <v>0</v>
      </c>
      <c r="N56" s="558">
        <v>0</v>
      </c>
      <c r="O56" s="19">
        <f t="shared" si="35"/>
        <v>0</v>
      </c>
      <c r="P56" s="1201"/>
    </row>
    <row r="57" spans="1:16" ht="24" customHeight="1">
      <c r="A57" s="1588" t="s">
        <v>291</v>
      </c>
      <c r="B57" s="1590" t="s">
        <v>780</v>
      </c>
      <c r="C57" s="1667" t="s">
        <v>624</v>
      </c>
      <c r="D57" s="1767" t="s">
        <v>19</v>
      </c>
      <c r="E57" s="1619" t="s">
        <v>19</v>
      </c>
      <c r="F57" s="1622" t="s">
        <v>19</v>
      </c>
      <c r="G57" s="762" t="s">
        <v>20</v>
      </c>
      <c r="H57" s="3">
        <f>H58+H59+H60</f>
        <v>275</v>
      </c>
      <c r="I57" s="359">
        <f t="shared" ref="I57:K57" si="42">I58+I59+I60</f>
        <v>0</v>
      </c>
      <c r="J57" s="359">
        <f t="shared" si="42"/>
        <v>0</v>
      </c>
      <c r="K57" s="459">
        <f t="shared" si="42"/>
        <v>0</v>
      </c>
      <c r="L57" s="594">
        <f>(J57/H57)*100</f>
        <v>0</v>
      </c>
      <c r="M57" s="613">
        <f>J57-H57</f>
        <v>-275</v>
      </c>
      <c r="N57" s="594">
        <f>(K57/H57)*100</f>
        <v>0</v>
      </c>
      <c r="O57" s="613">
        <f t="shared" si="35"/>
        <v>-275</v>
      </c>
      <c r="P57" s="1302"/>
    </row>
    <row r="58" spans="1:16" ht="17.25" customHeight="1">
      <c r="A58" s="1588"/>
      <c r="B58" s="1590"/>
      <c r="C58" s="1592"/>
      <c r="D58" s="1211"/>
      <c r="E58" s="1594"/>
      <c r="F58" s="1768"/>
      <c r="G58" s="985" t="s">
        <v>21</v>
      </c>
      <c r="H58" s="4">
        <f>H62</f>
        <v>275</v>
      </c>
      <c r="I58" s="16">
        <f t="shared" ref="I58:K58" si="43">I62</f>
        <v>0</v>
      </c>
      <c r="J58" s="16">
        <f t="shared" si="43"/>
        <v>0</v>
      </c>
      <c r="K58" s="19">
        <f t="shared" si="43"/>
        <v>0</v>
      </c>
      <c r="L58" s="558">
        <f>(J58/H58)*100</f>
        <v>0</v>
      </c>
      <c r="M58" s="614">
        <f>J58-H58</f>
        <v>-275</v>
      </c>
      <c r="N58" s="558">
        <f>(K58/H58)*100</f>
        <v>0</v>
      </c>
      <c r="O58" s="614">
        <f t="shared" si="35"/>
        <v>-275</v>
      </c>
      <c r="P58" s="1201"/>
    </row>
    <row r="59" spans="1:16" ht="17.25" customHeight="1">
      <c r="A59" s="1588"/>
      <c r="B59" s="1590"/>
      <c r="C59" s="1592"/>
      <c r="D59" s="1211"/>
      <c r="E59" s="1594"/>
      <c r="F59" s="1768"/>
      <c r="G59" s="985" t="s">
        <v>22</v>
      </c>
      <c r="H59" s="16">
        <f t="shared" ref="H59:K60" si="44">H63</f>
        <v>0</v>
      </c>
      <c r="I59" s="16">
        <f t="shared" si="44"/>
        <v>0</v>
      </c>
      <c r="J59" s="16">
        <f t="shared" si="44"/>
        <v>0</v>
      </c>
      <c r="K59" s="19">
        <f t="shared" si="44"/>
        <v>0</v>
      </c>
      <c r="L59" s="558">
        <v>0</v>
      </c>
      <c r="M59" s="19">
        <f>J59-H59</f>
        <v>0</v>
      </c>
      <c r="N59" s="558">
        <v>0</v>
      </c>
      <c r="O59" s="19">
        <f t="shared" si="35"/>
        <v>0</v>
      </c>
      <c r="P59" s="1201"/>
    </row>
    <row r="60" spans="1:16" ht="17.25" customHeight="1">
      <c r="A60" s="1588"/>
      <c r="B60" s="1590"/>
      <c r="C60" s="1592"/>
      <c r="D60" s="1212"/>
      <c r="E60" s="1595"/>
      <c r="F60" s="1769"/>
      <c r="G60" s="985" t="s">
        <v>23</v>
      </c>
      <c r="H60" s="16">
        <f t="shared" si="44"/>
        <v>0</v>
      </c>
      <c r="I60" s="16">
        <f t="shared" si="44"/>
        <v>0</v>
      </c>
      <c r="J60" s="16">
        <f t="shared" si="44"/>
        <v>0</v>
      </c>
      <c r="K60" s="19">
        <f t="shared" si="44"/>
        <v>0</v>
      </c>
      <c r="L60" s="558">
        <v>0</v>
      </c>
      <c r="M60" s="19">
        <f t="shared" ref="M60" si="45">J60-H60</f>
        <v>0</v>
      </c>
      <c r="N60" s="558">
        <v>0</v>
      </c>
      <c r="O60" s="19">
        <f t="shared" si="35"/>
        <v>0</v>
      </c>
      <c r="P60" s="1201"/>
    </row>
    <row r="61" spans="1:16" ht="27.75" customHeight="1">
      <c r="A61" s="1588" t="s">
        <v>120</v>
      </c>
      <c r="B61" s="1590" t="s">
        <v>781</v>
      </c>
      <c r="C61" s="1592" t="s">
        <v>624</v>
      </c>
      <c r="D61" s="1210" t="s">
        <v>19</v>
      </c>
      <c r="E61" s="1593" t="s">
        <v>19</v>
      </c>
      <c r="F61" s="1305" t="s">
        <v>1559</v>
      </c>
      <c r="G61" s="762" t="s">
        <v>20</v>
      </c>
      <c r="H61" s="3">
        <f>H62+H63+H64</f>
        <v>275</v>
      </c>
      <c r="I61" s="359">
        <f t="shared" ref="I61:K61" si="46">I62+I63+I64</f>
        <v>0</v>
      </c>
      <c r="J61" s="359">
        <f t="shared" si="46"/>
        <v>0</v>
      </c>
      <c r="K61" s="459">
        <f t="shared" si="46"/>
        <v>0</v>
      </c>
      <c r="L61" s="594">
        <f>(J61/H61)*100</f>
        <v>0</v>
      </c>
      <c r="M61" s="613">
        <f>J61-H61</f>
        <v>-275</v>
      </c>
      <c r="N61" s="594">
        <f>(K61/H61)*100</f>
        <v>0</v>
      </c>
      <c r="O61" s="613">
        <f t="shared" si="35"/>
        <v>-275</v>
      </c>
      <c r="P61" s="1302"/>
    </row>
    <row r="62" spans="1:16" ht="18.75" customHeight="1">
      <c r="A62" s="1588"/>
      <c r="B62" s="1590"/>
      <c r="C62" s="1592"/>
      <c r="D62" s="1211"/>
      <c r="E62" s="1594"/>
      <c r="F62" s="1306"/>
      <c r="G62" s="985" t="s">
        <v>21</v>
      </c>
      <c r="H62" s="230">
        <v>275</v>
      </c>
      <c r="I62" s="535">
        <v>0</v>
      </c>
      <c r="J62" s="535">
        <v>0</v>
      </c>
      <c r="K62" s="330">
        <v>0</v>
      </c>
      <c r="L62" s="558">
        <f>(J62/H62)*100</f>
        <v>0</v>
      </c>
      <c r="M62" s="614">
        <f>J62-H62</f>
        <v>-275</v>
      </c>
      <c r="N62" s="558">
        <f>(K62/H62)*100</f>
        <v>0</v>
      </c>
      <c r="O62" s="614">
        <f t="shared" si="35"/>
        <v>-275</v>
      </c>
      <c r="P62" s="1201"/>
    </row>
    <row r="63" spans="1:16" ht="18.75" customHeight="1">
      <c r="A63" s="1588"/>
      <c r="B63" s="1590"/>
      <c r="C63" s="1592"/>
      <c r="D63" s="1211"/>
      <c r="E63" s="1594"/>
      <c r="F63" s="1306"/>
      <c r="G63" s="985" t="s">
        <v>22</v>
      </c>
      <c r="H63" s="16">
        <v>0</v>
      </c>
      <c r="I63" s="16">
        <v>0</v>
      </c>
      <c r="J63" s="16">
        <v>0</v>
      </c>
      <c r="K63" s="19">
        <v>0</v>
      </c>
      <c r="L63" s="558">
        <v>0</v>
      </c>
      <c r="M63" s="19">
        <f>J63-H63</f>
        <v>0</v>
      </c>
      <c r="N63" s="558">
        <v>0</v>
      </c>
      <c r="O63" s="19">
        <f t="shared" si="35"/>
        <v>0</v>
      </c>
      <c r="P63" s="1201"/>
    </row>
    <row r="64" spans="1:16" ht="18.75" customHeight="1">
      <c r="A64" s="1588"/>
      <c r="B64" s="1590"/>
      <c r="C64" s="1592"/>
      <c r="D64" s="1212"/>
      <c r="E64" s="1595"/>
      <c r="F64" s="1333"/>
      <c r="G64" s="985" t="s">
        <v>23</v>
      </c>
      <c r="H64" s="16">
        <v>0</v>
      </c>
      <c r="I64" s="16">
        <v>0</v>
      </c>
      <c r="J64" s="16">
        <v>0</v>
      </c>
      <c r="K64" s="19">
        <v>0</v>
      </c>
      <c r="L64" s="558">
        <v>0</v>
      </c>
      <c r="M64" s="19">
        <f t="shared" ref="M64" si="47">J64-H64</f>
        <v>0</v>
      </c>
      <c r="N64" s="558">
        <v>0</v>
      </c>
      <c r="O64" s="19">
        <f t="shared" si="35"/>
        <v>0</v>
      </c>
      <c r="P64" s="1201"/>
    </row>
    <row r="65" spans="1:16" ht="24.75" customHeight="1">
      <c r="A65" s="1588" t="s">
        <v>782</v>
      </c>
      <c r="B65" s="1590" t="s">
        <v>783</v>
      </c>
      <c r="C65" s="1592" t="s">
        <v>292</v>
      </c>
      <c r="D65" s="1767" t="s">
        <v>19</v>
      </c>
      <c r="E65" s="1619" t="s">
        <v>19</v>
      </c>
      <c r="F65" s="1602" t="s">
        <v>19</v>
      </c>
      <c r="G65" s="762" t="s">
        <v>20</v>
      </c>
      <c r="H65" s="359">
        <f>H66+H67+H68</f>
        <v>0</v>
      </c>
      <c r="I65" s="16">
        <f t="shared" ref="I65:K65" si="48">I66+I67+I68</f>
        <v>0</v>
      </c>
      <c r="J65" s="16">
        <f t="shared" si="48"/>
        <v>0</v>
      </c>
      <c r="K65" s="19">
        <f t="shared" si="48"/>
        <v>0</v>
      </c>
      <c r="L65" s="594">
        <v>0</v>
      </c>
      <c r="M65" s="459">
        <v>0</v>
      </c>
      <c r="N65" s="594">
        <v>0</v>
      </c>
      <c r="O65" s="459">
        <v>0</v>
      </c>
      <c r="P65" s="1302"/>
    </row>
    <row r="66" spans="1:16" ht="18" customHeight="1">
      <c r="A66" s="1588"/>
      <c r="B66" s="1590"/>
      <c r="C66" s="1592"/>
      <c r="D66" s="1211"/>
      <c r="E66" s="1594"/>
      <c r="F66" s="1603"/>
      <c r="G66" s="985" t="s">
        <v>21</v>
      </c>
      <c r="H66" s="16">
        <f>H70</f>
        <v>0</v>
      </c>
      <c r="I66" s="16">
        <f t="shared" ref="I66:K66" si="49">I70</f>
        <v>0</v>
      </c>
      <c r="J66" s="16">
        <f t="shared" si="49"/>
        <v>0</v>
      </c>
      <c r="K66" s="19">
        <f t="shared" si="49"/>
        <v>0</v>
      </c>
      <c r="L66" s="594">
        <v>0</v>
      </c>
      <c r="M66" s="459">
        <v>0</v>
      </c>
      <c r="N66" s="594">
        <v>0</v>
      </c>
      <c r="O66" s="459">
        <v>0</v>
      </c>
      <c r="P66" s="1201"/>
    </row>
    <row r="67" spans="1:16" ht="18" customHeight="1">
      <c r="A67" s="1588"/>
      <c r="B67" s="1590"/>
      <c r="C67" s="1592"/>
      <c r="D67" s="1211"/>
      <c r="E67" s="1594"/>
      <c r="F67" s="1603"/>
      <c r="G67" s="985" t="s">
        <v>22</v>
      </c>
      <c r="H67" s="16">
        <f t="shared" ref="H67:K68" si="50">H71</f>
        <v>0</v>
      </c>
      <c r="I67" s="16">
        <f t="shared" si="50"/>
        <v>0</v>
      </c>
      <c r="J67" s="16">
        <f t="shared" si="50"/>
        <v>0</v>
      </c>
      <c r="K67" s="19">
        <f t="shared" si="50"/>
        <v>0</v>
      </c>
      <c r="L67" s="594">
        <v>0</v>
      </c>
      <c r="M67" s="459">
        <v>0</v>
      </c>
      <c r="N67" s="594">
        <v>0</v>
      </c>
      <c r="O67" s="459">
        <v>0</v>
      </c>
      <c r="P67" s="1201"/>
    </row>
    <row r="68" spans="1:16" ht="18" customHeight="1">
      <c r="A68" s="1588"/>
      <c r="B68" s="1590"/>
      <c r="C68" s="1592"/>
      <c r="D68" s="1212"/>
      <c r="E68" s="1595"/>
      <c r="F68" s="1604"/>
      <c r="G68" s="985" t="s">
        <v>23</v>
      </c>
      <c r="H68" s="16">
        <f t="shared" si="50"/>
        <v>0</v>
      </c>
      <c r="I68" s="16">
        <f t="shared" si="50"/>
        <v>0</v>
      </c>
      <c r="J68" s="16">
        <f t="shared" si="50"/>
        <v>0</v>
      </c>
      <c r="K68" s="19">
        <f t="shared" si="50"/>
        <v>0</v>
      </c>
      <c r="L68" s="558">
        <v>0</v>
      </c>
      <c r="M68" s="19">
        <v>0</v>
      </c>
      <c r="N68" s="558">
        <v>0</v>
      </c>
      <c r="O68" s="19">
        <v>0</v>
      </c>
      <c r="P68" s="1202"/>
    </row>
    <row r="69" spans="1:16" ht="24" customHeight="1">
      <c r="A69" s="1354" t="s">
        <v>784</v>
      </c>
      <c r="B69" s="1229" t="s">
        <v>785</v>
      </c>
      <c r="C69" s="1434" t="s">
        <v>292</v>
      </c>
      <c r="D69" s="1183">
        <v>43831</v>
      </c>
      <c r="E69" s="1278">
        <v>44166</v>
      </c>
      <c r="F69" s="1189" t="s">
        <v>1560</v>
      </c>
      <c r="G69" s="762" t="s">
        <v>20</v>
      </c>
      <c r="H69" s="359">
        <f>H70+H71+H72</f>
        <v>0</v>
      </c>
      <c r="I69" s="359">
        <f t="shared" ref="I69:K69" si="51">I70+I71+I72</f>
        <v>0</v>
      </c>
      <c r="J69" s="359">
        <f t="shared" si="51"/>
        <v>0</v>
      </c>
      <c r="K69" s="459">
        <f t="shared" si="51"/>
        <v>0</v>
      </c>
      <c r="L69" s="594">
        <v>0</v>
      </c>
      <c r="M69" s="459">
        <v>0</v>
      </c>
      <c r="N69" s="594">
        <v>0</v>
      </c>
      <c r="O69" s="459">
        <v>0</v>
      </c>
      <c r="P69" s="1302"/>
    </row>
    <row r="70" spans="1:16" ht="17.25" customHeight="1">
      <c r="A70" s="1354"/>
      <c r="B70" s="1229"/>
      <c r="C70" s="1434"/>
      <c r="D70" s="1184"/>
      <c r="E70" s="1199"/>
      <c r="F70" s="1190"/>
      <c r="G70" s="985" t="s">
        <v>21</v>
      </c>
      <c r="H70" s="16">
        <v>0</v>
      </c>
      <c r="I70" s="16">
        <v>0</v>
      </c>
      <c r="J70" s="16">
        <v>0</v>
      </c>
      <c r="K70" s="19">
        <v>0</v>
      </c>
      <c r="L70" s="594">
        <v>0</v>
      </c>
      <c r="M70" s="459">
        <v>0</v>
      </c>
      <c r="N70" s="594">
        <v>0</v>
      </c>
      <c r="O70" s="459">
        <v>0</v>
      </c>
      <c r="P70" s="1201"/>
    </row>
    <row r="71" spans="1:16" ht="17.25" customHeight="1">
      <c r="A71" s="1354"/>
      <c r="B71" s="1229"/>
      <c r="C71" s="1434"/>
      <c r="D71" s="1184"/>
      <c r="E71" s="1199"/>
      <c r="F71" s="1190"/>
      <c r="G71" s="985" t="s">
        <v>22</v>
      </c>
      <c r="H71" s="16">
        <v>0</v>
      </c>
      <c r="I71" s="16">
        <v>0</v>
      </c>
      <c r="J71" s="16">
        <v>0</v>
      </c>
      <c r="K71" s="19">
        <v>0</v>
      </c>
      <c r="L71" s="594">
        <v>0</v>
      </c>
      <c r="M71" s="459">
        <v>0</v>
      </c>
      <c r="N71" s="594">
        <v>0</v>
      </c>
      <c r="O71" s="459">
        <v>0</v>
      </c>
      <c r="P71" s="1201"/>
    </row>
    <row r="72" spans="1:16" ht="17.25" customHeight="1">
      <c r="A72" s="1354"/>
      <c r="B72" s="1229"/>
      <c r="C72" s="1434"/>
      <c r="D72" s="1185"/>
      <c r="E72" s="1200"/>
      <c r="F72" s="1191"/>
      <c r="G72" s="985" t="s">
        <v>23</v>
      </c>
      <c r="H72" s="16">
        <v>0</v>
      </c>
      <c r="I72" s="16">
        <v>0</v>
      </c>
      <c r="J72" s="16">
        <v>0</v>
      </c>
      <c r="K72" s="19">
        <v>0</v>
      </c>
      <c r="L72" s="558">
        <v>0</v>
      </c>
      <c r="M72" s="19">
        <v>0</v>
      </c>
      <c r="N72" s="558">
        <v>0</v>
      </c>
      <c r="O72" s="19">
        <v>0</v>
      </c>
      <c r="P72" s="1202"/>
    </row>
    <row r="73" spans="1:16" ht="33" customHeight="1">
      <c r="A73" s="1732" t="s">
        <v>41</v>
      </c>
      <c r="B73" s="1756" t="s">
        <v>786</v>
      </c>
      <c r="C73" s="1736" t="s">
        <v>624</v>
      </c>
      <c r="D73" s="1758" t="s">
        <v>19</v>
      </c>
      <c r="E73" s="1760" t="s">
        <v>19</v>
      </c>
      <c r="F73" s="1762" t="s">
        <v>19</v>
      </c>
      <c r="G73" s="766" t="s">
        <v>20</v>
      </c>
      <c r="H73" s="331">
        <f>H74+H75+H76</f>
        <v>0</v>
      </c>
      <c r="I73" s="331">
        <f t="shared" ref="I73:K73" si="52">I74+I75+I76</f>
        <v>0</v>
      </c>
      <c r="J73" s="331">
        <f t="shared" si="52"/>
        <v>0</v>
      </c>
      <c r="K73" s="302">
        <f t="shared" si="52"/>
        <v>0</v>
      </c>
      <c r="L73" s="770">
        <v>0</v>
      </c>
      <c r="M73" s="563">
        <v>0</v>
      </c>
      <c r="N73" s="770">
        <v>0</v>
      </c>
      <c r="O73" s="563">
        <v>0</v>
      </c>
      <c r="P73" s="1201"/>
    </row>
    <row r="74" spans="1:16" ht="21.75" customHeight="1">
      <c r="A74" s="1733"/>
      <c r="B74" s="1757"/>
      <c r="C74" s="1737"/>
      <c r="D74" s="1758"/>
      <c r="E74" s="1760"/>
      <c r="F74" s="1762"/>
      <c r="G74" s="980" t="s">
        <v>21</v>
      </c>
      <c r="H74" s="2">
        <f>H78</f>
        <v>0</v>
      </c>
      <c r="I74" s="2">
        <f t="shared" ref="I74:K74" si="53">I78</f>
        <v>0</v>
      </c>
      <c r="J74" s="2">
        <f t="shared" si="53"/>
        <v>0</v>
      </c>
      <c r="K74" s="106">
        <f t="shared" si="53"/>
        <v>0</v>
      </c>
      <c r="L74" s="594">
        <v>0</v>
      </c>
      <c r="M74" s="459">
        <v>0</v>
      </c>
      <c r="N74" s="594">
        <v>0</v>
      </c>
      <c r="O74" s="459">
        <v>0</v>
      </c>
      <c r="P74" s="1201"/>
    </row>
    <row r="75" spans="1:16" ht="21.75" customHeight="1">
      <c r="A75" s="1733"/>
      <c r="B75" s="1757"/>
      <c r="C75" s="1737"/>
      <c r="D75" s="1758"/>
      <c r="E75" s="1760"/>
      <c r="F75" s="1762"/>
      <c r="G75" s="980" t="s">
        <v>22</v>
      </c>
      <c r="H75" s="2">
        <f t="shared" ref="H75:K76" si="54">H79</f>
        <v>0</v>
      </c>
      <c r="I75" s="2">
        <f t="shared" si="54"/>
        <v>0</v>
      </c>
      <c r="J75" s="2">
        <f t="shared" si="54"/>
        <v>0</v>
      </c>
      <c r="K75" s="106">
        <f t="shared" si="54"/>
        <v>0</v>
      </c>
      <c r="L75" s="594">
        <v>0</v>
      </c>
      <c r="M75" s="459">
        <v>0</v>
      </c>
      <c r="N75" s="594">
        <v>0</v>
      </c>
      <c r="O75" s="459">
        <v>0</v>
      </c>
      <c r="P75" s="1201"/>
    </row>
    <row r="76" spans="1:16" ht="21.75" customHeight="1">
      <c r="A76" s="1733"/>
      <c r="B76" s="1757"/>
      <c r="C76" s="1737"/>
      <c r="D76" s="1759"/>
      <c r="E76" s="1761"/>
      <c r="F76" s="1763"/>
      <c r="G76" s="980" t="s">
        <v>23</v>
      </c>
      <c r="H76" s="2">
        <f t="shared" si="54"/>
        <v>0</v>
      </c>
      <c r="I76" s="2">
        <f t="shared" si="54"/>
        <v>0</v>
      </c>
      <c r="J76" s="2">
        <f t="shared" si="54"/>
        <v>0</v>
      </c>
      <c r="K76" s="106">
        <f t="shared" si="54"/>
        <v>0</v>
      </c>
      <c r="L76" s="558">
        <v>0</v>
      </c>
      <c r="M76" s="19">
        <v>0</v>
      </c>
      <c r="N76" s="558">
        <v>0</v>
      </c>
      <c r="O76" s="19">
        <v>0</v>
      </c>
      <c r="P76" s="1201"/>
    </row>
    <row r="77" spans="1:16" ht="24.75" customHeight="1">
      <c r="A77" s="1588" t="s">
        <v>42</v>
      </c>
      <c r="B77" s="1590" t="s">
        <v>787</v>
      </c>
      <c r="C77" s="1667" t="s">
        <v>624</v>
      </c>
      <c r="D77" s="1764" t="s">
        <v>19</v>
      </c>
      <c r="E77" s="1619" t="s">
        <v>19</v>
      </c>
      <c r="F77" s="1602" t="s">
        <v>19</v>
      </c>
      <c r="G77" s="759" t="s">
        <v>20</v>
      </c>
      <c r="H77" s="130">
        <f>H78+H79+H80</f>
        <v>0</v>
      </c>
      <c r="I77" s="130">
        <f t="shared" ref="I77:K77" si="55">I78+I79+I80</f>
        <v>0</v>
      </c>
      <c r="J77" s="130">
        <f t="shared" si="55"/>
        <v>0</v>
      </c>
      <c r="K77" s="143">
        <f t="shared" si="55"/>
        <v>0</v>
      </c>
      <c r="L77" s="594">
        <v>0</v>
      </c>
      <c r="M77" s="459">
        <v>0</v>
      </c>
      <c r="N77" s="594">
        <v>0</v>
      </c>
      <c r="O77" s="459">
        <v>0</v>
      </c>
      <c r="P77" s="1302"/>
    </row>
    <row r="78" spans="1:16" ht="16.5" customHeight="1">
      <c r="A78" s="1588"/>
      <c r="B78" s="1590"/>
      <c r="C78" s="1592"/>
      <c r="D78" s="1765"/>
      <c r="E78" s="1594"/>
      <c r="F78" s="1603"/>
      <c r="G78" s="985" t="s">
        <v>21</v>
      </c>
      <c r="H78" s="16">
        <f>H82</f>
        <v>0</v>
      </c>
      <c r="I78" s="16">
        <f t="shared" ref="I78:K78" si="56">I82</f>
        <v>0</v>
      </c>
      <c r="J78" s="16">
        <f t="shared" si="56"/>
        <v>0</v>
      </c>
      <c r="K78" s="19">
        <f t="shared" si="56"/>
        <v>0</v>
      </c>
      <c r="L78" s="594">
        <v>0</v>
      </c>
      <c r="M78" s="459">
        <v>0</v>
      </c>
      <c r="N78" s="594">
        <v>0</v>
      </c>
      <c r="O78" s="459">
        <v>0</v>
      </c>
      <c r="P78" s="1201"/>
    </row>
    <row r="79" spans="1:16" ht="16.5" customHeight="1">
      <c r="A79" s="1588"/>
      <c r="B79" s="1590"/>
      <c r="C79" s="1592"/>
      <c r="D79" s="1765"/>
      <c r="E79" s="1594"/>
      <c r="F79" s="1603"/>
      <c r="G79" s="985" t="s">
        <v>22</v>
      </c>
      <c r="H79" s="16">
        <f t="shared" ref="H79:K80" si="57">H83</f>
        <v>0</v>
      </c>
      <c r="I79" s="16">
        <f t="shared" si="57"/>
        <v>0</v>
      </c>
      <c r="J79" s="16">
        <f t="shared" si="57"/>
        <v>0</v>
      </c>
      <c r="K79" s="19">
        <f t="shared" si="57"/>
        <v>0</v>
      </c>
      <c r="L79" s="594">
        <v>0</v>
      </c>
      <c r="M79" s="459">
        <v>0</v>
      </c>
      <c r="N79" s="594">
        <v>0</v>
      </c>
      <c r="O79" s="459">
        <v>0</v>
      </c>
      <c r="P79" s="1201"/>
    </row>
    <row r="80" spans="1:16" ht="16.5" customHeight="1">
      <c r="A80" s="1588"/>
      <c r="B80" s="1590"/>
      <c r="C80" s="1592"/>
      <c r="D80" s="1766"/>
      <c r="E80" s="1595"/>
      <c r="F80" s="1604"/>
      <c r="G80" s="985" t="s">
        <v>23</v>
      </c>
      <c r="H80" s="16">
        <f t="shared" si="57"/>
        <v>0</v>
      </c>
      <c r="I80" s="16">
        <f t="shared" si="57"/>
        <v>0</v>
      </c>
      <c r="J80" s="16">
        <f t="shared" si="57"/>
        <v>0</v>
      </c>
      <c r="K80" s="19">
        <f t="shared" si="57"/>
        <v>0</v>
      </c>
      <c r="L80" s="558">
        <v>0</v>
      </c>
      <c r="M80" s="19">
        <v>0</v>
      </c>
      <c r="N80" s="558">
        <v>0</v>
      </c>
      <c r="O80" s="19">
        <v>0</v>
      </c>
      <c r="P80" s="1201"/>
    </row>
    <row r="81" spans="1:16" ht="27" customHeight="1">
      <c r="A81" s="1354" t="s">
        <v>43</v>
      </c>
      <c r="B81" s="1229" t="s">
        <v>1088</v>
      </c>
      <c r="C81" s="1434" t="s">
        <v>624</v>
      </c>
      <c r="D81" s="1183">
        <v>43831</v>
      </c>
      <c r="E81" s="1278">
        <v>44166</v>
      </c>
      <c r="F81" s="1189" t="s">
        <v>1561</v>
      </c>
      <c r="G81" s="762" t="s">
        <v>20</v>
      </c>
      <c r="H81" s="359">
        <f>H82+H83+H84</f>
        <v>0</v>
      </c>
      <c r="I81" s="359">
        <f t="shared" ref="I81:K81" si="58">I82+I83+I84</f>
        <v>0</v>
      </c>
      <c r="J81" s="359">
        <f t="shared" si="58"/>
        <v>0</v>
      </c>
      <c r="K81" s="459">
        <f t="shared" si="58"/>
        <v>0</v>
      </c>
      <c r="L81" s="594">
        <v>0</v>
      </c>
      <c r="M81" s="459">
        <v>0</v>
      </c>
      <c r="N81" s="594">
        <v>0</v>
      </c>
      <c r="O81" s="459">
        <v>0</v>
      </c>
      <c r="P81" s="1302"/>
    </row>
    <row r="82" spans="1:16" ht="16.5" customHeight="1">
      <c r="A82" s="1354"/>
      <c r="B82" s="1229"/>
      <c r="C82" s="1434"/>
      <c r="D82" s="1184"/>
      <c r="E82" s="1199"/>
      <c r="F82" s="1190"/>
      <c r="G82" s="985" t="s">
        <v>21</v>
      </c>
      <c r="H82" s="16">
        <v>0</v>
      </c>
      <c r="I82" s="16">
        <v>0</v>
      </c>
      <c r="J82" s="16">
        <v>0</v>
      </c>
      <c r="K82" s="19">
        <v>0</v>
      </c>
      <c r="L82" s="594">
        <v>0</v>
      </c>
      <c r="M82" s="459">
        <v>0</v>
      </c>
      <c r="N82" s="594">
        <v>0</v>
      </c>
      <c r="O82" s="459">
        <v>0</v>
      </c>
      <c r="P82" s="1201"/>
    </row>
    <row r="83" spans="1:16" ht="16.5" customHeight="1">
      <c r="A83" s="1354"/>
      <c r="B83" s="1229"/>
      <c r="C83" s="1434"/>
      <c r="D83" s="1184"/>
      <c r="E83" s="1199"/>
      <c r="F83" s="1190"/>
      <c r="G83" s="985" t="s">
        <v>22</v>
      </c>
      <c r="H83" s="16">
        <v>0</v>
      </c>
      <c r="I83" s="16">
        <v>0</v>
      </c>
      <c r="J83" s="16">
        <v>0</v>
      </c>
      <c r="K83" s="19">
        <v>0</v>
      </c>
      <c r="L83" s="594">
        <v>0</v>
      </c>
      <c r="M83" s="459">
        <v>0</v>
      </c>
      <c r="N83" s="594">
        <v>0</v>
      </c>
      <c r="O83" s="459">
        <v>0</v>
      </c>
      <c r="P83" s="1201"/>
    </row>
    <row r="84" spans="1:16" ht="16.5" customHeight="1">
      <c r="A84" s="1354"/>
      <c r="B84" s="1229"/>
      <c r="C84" s="1434"/>
      <c r="D84" s="1185"/>
      <c r="E84" s="1200"/>
      <c r="F84" s="1191"/>
      <c r="G84" s="985" t="s">
        <v>23</v>
      </c>
      <c r="H84" s="16">
        <v>0</v>
      </c>
      <c r="I84" s="16">
        <v>0</v>
      </c>
      <c r="J84" s="16">
        <v>0</v>
      </c>
      <c r="K84" s="19">
        <v>0</v>
      </c>
      <c r="L84" s="558">
        <v>0</v>
      </c>
      <c r="M84" s="19">
        <v>0</v>
      </c>
      <c r="N84" s="558">
        <v>0</v>
      </c>
      <c r="O84" s="19">
        <v>0</v>
      </c>
      <c r="P84" s="1202"/>
    </row>
    <row r="85" spans="1:16" ht="33" customHeight="1">
      <c r="A85" s="1732" t="s">
        <v>53</v>
      </c>
      <c r="B85" s="1756" t="s">
        <v>1089</v>
      </c>
      <c r="C85" s="1736" t="s">
        <v>624</v>
      </c>
      <c r="D85" s="1758" t="s">
        <v>19</v>
      </c>
      <c r="E85" s="1760" t="s">
        <v>19</v>
      </c>
      <c r="F85" s="1762" t="s">
        <v>19</v>
      </c>
      <c r="G85" s="766" t="s">
        <v>20</v>
      </c>
      <c r="H85" s="990">
        <f>H86+H87+H88</f>
        <v>500</v>
      </c>
      <c r="I85" s="331">
        <f t="shared" ref="I85:K85" si="59">I86+I87+I88</f>
        <v>0</v>
      </c>
      <c r="J85" s="331">
        <f t="shared" si="59"/>
        <v>0</v>
      </c>
      <c r="K85" s="302">
        <f t="shared" si="59"/>
        <v>0</v>
      </c>
      <c r="L85" s="770">
        <f>(J85/H85)*100</f>
        <v>0</v>
      </c>
      <c r="M85" s="866">
        <f>J85-H85</f>
        <v>-500</v>
      </c>
      <c r="N85" s="770">
        <f>(K85/H85)*100</f>
        <v>0</v>
      </c>
      <c r="O85" s="866">
        <f t="shared" ref="O85:O87" si="60">K85-H85</f>
        <v>-500</v>
      </c>
      <c r="P85" s="1201"/>
    </row>
    <row r="86" spans="1:16" ht="21" customHeight="1">
      <c r="A86" s="1733"/>
      <c r="B86" s="1757"/>
      <c r="C86" s="1737"/>
      <c r="D86" s="1758"/>
      <c r="E86" s="1760"/>
      <c r="F86" s="1762"/>
      <c r="G86" s="980" t="s">
        <v>21</v>
      </c>
      <c r="H86" s="761">
        <f>H90</f>
        <v>25</v>
      </c>
      <c r="I86" s="2">
        <f t="shared" ref="I86:K86" si="61">I90</f>
        <v>0</v>
      </c>
      <c r="J86" s="2">
        <f t="shared" si="61"/>
        <v>0</v>
      </c>
      <c r="K86" s="106">
        <f t="shared" si="61"/>
        <v>0</v>
      </c>
      <c r="L86" s="558">
        <f>(J86/H86)*100</f>
        <v>0</v>
      </c>
      <c r="M86" s="614">
        <f>J86-H86</f>
        <v>-25</v>
      </c>
      <c r="N86" s="558">
        <f>(K86/H86)*100</f>
        <v>0</v>
      </c>
      <c r="O86" s="614">
        <f t="shared" si="60"/>
        <v>-25</v>
      </c>
      <c r="P86" s="1201"/>
    </row>
    <row r="87" spans="1:16" ht="21" customHeight="1">
      <c r="A87" s="1733"/>
      <c r="B87" s="1757"/>
      <c r="C87" s="1737"/>
      <c r="D87" s="1758"/>
      <c r="E87" s="1760"/>
      <c r="F87" s="1762"/>
      <c r="G87" s="980" t="s">
        <v>22</v>
      </c>
      <c r="H87" s="761">
        <f t="shared" ref="H87:K88" si="62">H91</f>
        <v>475</v>
      </c>
      <c r="I87" s="2">
        <f t="shared" si="62"/>
        <v>0</v>
      </c>
      <c r="J87" s="2">
        <f t="shared" si="62"/>
        <v>0</v>
      </c>
      <c r="K87" s="106">
        <f t="shared" si="62"/>
        <v>0</v>
      </c>
      <c r="L87" s="558">
        <f>(J87/H87)*100</f>
        <v>0</v>
      </c>
      <c r="M87" s="614">
        <f>J87-H87</f>
        <v>-475</v>
      </c>
      <c r="N87" s="558">
        <f>(K87/H87)*100</f>
        <v>0</v>
      </c>
      <c r="O87" s="614">
        <f t="shared" si="60"/>
        <v>-475</v>
      </c>
      <c r="P87" s="1201"/>
    </row>
    <row r="88" spans="1:16" ht="21" customHeight="1">
      <c r="A88" s="1733"/>
      <c r="B88" s="1757"/>
      <c r="C88" s="1737"/>
      <c r="D88" s="1759"/>
      <c r="E88" s="1761"/>
      <c r="F88" s="1763"/>
      <c r="G88" s="980" t="s">
        <v>23</v>
      </c>
      <c r="H88" s="2">
        <f t="shared" si="62"/>
        <v>0</v>
      </c>
      <c r="I88" s="2">
        <f t="shared" si="62"/>
        <v>0</v>
      </c>
      <c r="J88" s="2">
        <f t="shared" si="62"/>
        <v>0</v>
      </c>
      <c r="K88" s="106">
        <f t="shared" si="62"/>
        <v>0</v>
      </c>
      <c r="L88" s="558">
        <v>0</v>
      </c>
      <c r="M88" s="19">
        <v>0</v>
      </c>
      <c r="N88" s="558">
        <v>0</v>
      </c>
      <c r="O88" s="19">
        <v>0</v>
      </c>
      <c r="P88" s="1201"/>
    </row>
    <row r="89" spans="1:16" ht="22.5" customHeight="1">
      <c r="A89" s="1588" t="s">
        <v>54</v>
      </c>
      <c r="B89" s="1590" t="s">
        <v>1090</v>
      </c>
      <c r="C89" s="1667" t="s">
        <v>624</v>
      </c>
      <c r="D89" s="1764" t="s">
        <v>19</v>
      </c>
      <c r="E89" s="1619" t="s">
        <v>19</v>
      </c>
      <c r="F89" s="1602" t="s">
        <v>19</v>
      </c>
      <c r="G89" s="759" t="s">
        <v>20</v>
      </c>
      <c r="H89" s="760">
        <f>H90+H91+H92</f>
        <v>500</v>
      </c>
      <c r="I89" s="130">
        <f t="shared" ref="I89:K89" si="63">I90+I91+I92</f>
        <v>0</v>
      </c>
      <c r="J89" s="130">
        <f t="shared" si="63"/>
        <v>0</v>
      </c>
      <c r="K89" s="143">
        <f t="shared" si="63"/>
        <v>0</v>
      </c>
      <c r="L89" s="594">
        <f>(J89/H89)*100</f>
        <v>0</v>
      </c>
      <c r="M89" s="613">
        <f>J89-H89</f>
        <v>-500</v>
      </c>
      <c r="N89" s="594">
        <f>(K89/H89)*100</f>
        <v>0</v>
      </c>
      <c r="O89" s="613">
        <f t="shared" ref="O89:O91" si="64">K89-H89</f>
        <v>-500</v>
      </c>
      <c r="P89" s="1302"/>
    </row>
    <row r="90" spans="1:16" ht="18" customHeight="1">
      <c r="A90" s="1588"/>
      <c r="B90" s="1590"/>
      <c r="C90" s="1592"/>
      <c r="D90" s="1765"/>
      <c r="E90" s="1594"/>
      <c r="F90" s="1603"/>
      <c r="G90" s="985" t="s">
        <v>21</v>
      </c>
      <c r="H90" s="764">
        <f>H94</f>
        <v>25</v>
      </c>
      <c r="I90" s="16">
        <f t="shared" ref="I90:K90" si="65">I94</f>
        <v>0</v>
      </c>
      <c r="J90" s="16">
        <f t="shared" si="65"/>
        <v>0</v>
      </c>
      <c r="K90" s="19">
        <f t="shared" si="65"/>
        <v>0</v>
      </c>
      <c r="L90" s="558">
        <f>(J90/H90)*100</f>
        <v>0</v>
      </c>
      <c r="M90" s="614">
        <f>J90-H90</f>
        <v>-25</v>
      </c>
      <c r="N90" s="558">
        <f>(K90/H90)*100</f>
        <v>0</v>
      </c>
      <c r="O90" s="614">
        <f t="shared" si="64"/>
        <v>-25</v>
      </c>
      <c r="P90" s="1201"/>
    </row>
    <row r="91" spans="1:16" ht="18" customHeight="1">
      <c r="A91" s="1588"/>
      <c r="B91" s="1590"/>
      <c r="C91" s="1592"/>
      <c r="D91" s="1765"/>
      <c r="E91" s="1594"/>
      <c r="F91" s="1603"/>
      <c r="G91" s="985" t="s">
        <v>22</v>
      </c>
      <c r="H91" s="764">
        <f t="shared" ref="H91:K92" si="66">H95</f>
        <v>475</v>
      </c>
      <c r="I91" s="16">
        <f t="shared" si="66"/>
        <v>0</v>
      </c>
      <c r="J91" s="16">
        <f t="shared" si="66"/>
        <v>0</v>
      </c>
      <c r="K91" s="19">
        <f t="shared" si="66"/>
        <v>0</v>
      </c>
      <c r="L91" s="558">
        <f>(J91/H91)*100</f>
        <v>0</v>
      </c>
      <c r="M91" s="614">
        <f>J91-H91</f>
        <v>-475</v>
      </c>
      <c r="N91" s="558">
        <f>(K91/H91)*100</f>
        <v>0</v>
      </c>
      <c r="O91" s="614">
        <f t="shared" si="64"/>
        <v>-475</v>
      </c>
      <c r="P91" s="1201"/>
    </row>
    <row r="92" spans="1:16" ht="18" customHeight="1">
      <c r="A92" s="1588"/>
      <c r="B92" s="1590"/>
      <c r="C92" s="1592"/>
      <c r="D92" s="1766"/>
      <c r="E92" s="1595"/>
      <c r="F92" s="1604"/>
      <c r="G92" s="985" t="s">
        <v>23</v>
      </c>
      <c r="H92" s="16">
        <f t="shared" si="66"/>
        <v>0</v>
      </c>
      <c r="I92" s="16">
        <f t="shared" si="66"/>
        <v>0</v>
      </c>
      <c r="J92" s="16">
        <f t="shared" si="66"/>
        <v>0</v>
      </c>
      <c r="K92" s="19">
        <f t="shared" si="66"/>
        <v>0</v>
      </c>
      <c r="L92" s="558">
        <v>0</v>
      </c>
      <c r="M92" s="19">
        <v>0</v>
      </c>
      <c r="N92" s="558">
        <v>0</v>
      </c>
      <c r="O92" s="19">
        <v>0</v>
      </c>
      <c r="P92" s="1201"/>
    </row>
    <row r="93" spans="1:16" ht="30.75" customHeight="1">
      <c r="A93" s="1354" t="s">
        <v>55</v>
      </c>
      <c r="B93" s="1229" t="s">
        <v>1091</v>
      </c>
      <c r="C93" s="1434" t="s">
        <v>624</v>
      </c>
      <c r="D93" s="1183">
        <v>44105</v>
      </c>
      <c r="E93" s="1278">
        <v>44134</v>
      </c>
      <c r="F93" s="1189" t="s">
        <v>1562</v>
      </c>
      <c r="G93" s="762" t="s">
        <v>20</v>
      </c>
      <c r="H93" s="763">
        <f>H94+H95+H96</f>
        <v>500</v>
      </c>
      <c r="I93" s="359">
        <f t="shared" ref="I93:K93" si="67">I94+I95+I96</f>
        <v>0</v>
      </c>
      <c r="J93" s="359">
        <f t="shared" si="67"/>
        <v>0</v>
      </c>
      <c r="K93" s="459">
        <f t="shared" si="67"/>
        <v>0</v>
      </c>
      <c r="L93" s="594">
        <f>(J93/H93)*100</f>
        <v>0</v>
      </c>
      <c r="M93" s="613">
        <f>J93-H93</f>
        <v>-500</v>
      </c>
      <c r="N93" s="594">
        <f>(K93/H93)*100</f>
        <v>0</v>
      </c>
      <c r="O93" s="613">
        <f t="shared" ref="O93:O95" si="68">K93-H93</f>
        <v>-500</v>
      </c>
      <c r="P93" s="1302"/>
    </row>
    <row r="94" spans="1:16" ht="21" customHeight="1">
      <c r="A94" s="1354"/>
      <c r="B94" s="1229"/>
      <c r="C94" s="1434"/>
      <c r="D94" s="1184"/>
      <c r="E94" s="1199"/>
      <c r="F94" s="1190"/>
      <c r="G94" s="985" t="s">
        <v>21</v>
      </c>
      <c r="H94" s="1128">
        <v>25</v>
      </c>
      <c r="I94" s="1126">
        <v>0</v>
      </c>
      <c r="J94" s="1126">
        <v>0</v>
      </c>
      <c r="K94" s="1127">
        <v>0</v>
      </c>
      <c r="L94" s="558">
        <f>(J94/H94)*100</f>
        <v>0</v>
      </c>
      <c r="M94" s="614">
        <f>J94-H94</f>
        <v>-25</v>
      </c>
      <c r="N94" s="558">
        <f>(K94/H94)*100</f>
        <v>0</v>
      </c>
      <c r="O94" s="614">
        <f t="shared" si="68"/>
        <v>-25</v>
      </c>
      <c r="P94" s="1201"/>
    </row>
    <row r="95" spans="1:16" ht="21" customHeight="1">
      <c r="A95" s="1354"/>
      <c r="B95" s="1229"/>
      <c r="C95" s="1434"/>
      <c r="D95" s="1184"/>
      <c r="E95" s="1199"/>
      <c r="F95" s="1190"/>
      <c r="G95" s="985" t="s">
        <v>22</v>
      </c>
      <c r="H95" s="1128">
        <v>475</v>
      </c>
      <c r="I95" s="1126">
        <v>0</v>
      </c>
      <c r="J95" s="1126">
        <v>0</v>
      </c>
      <c r="K95" s="1127">
        <v>0</v>
      </c>
      <c r="L95" s="558">
        <f>(J95/H95)*100</f>
        <v>0</v>
      </c>
      <c r="M95" s="614">
        <f>J95-H95</f>
        <v>-475</v>
      </c>
      <c r="N95" s="558">
        <f>(K95/H95)*100</f>
        <v>0</v>
      </c>
      <c r="O95" s="614">
        <f t="shared" si="68"/>
        <v>-475</v>
      </c>
      <c r="P95" s="1201"/>
    </row>
    <row r="96" spans="1:16" ht="21" customHeight="1" thickBot="1">
      <c r="A96" s="1370"/>
      <c r="B96" s="1371"/>
      <c r="C96" s="1508"/>
      <c r="D96" s="1373"/>
      <c r="E96" s="1426"/>
      <c r="F96" s="1755"/>
      <c r="G96" s="765" t="s">
        <v>23</v>
      </c>
      <c r="H96" s="21">
        <v>0</v>
      </c>
      <c r="I96" s="21">
        <v>0</v>
      </c>
      <c r="J96" s="21">
        <v>0</v>
      </c>
      <c r="K96" s="533">
        <v>0</v>
      </c>
      <c r="L96" s="610">
        <v>0</v>
      </c>
      <c r="M96" s="533">
        <v>0</v>
      </c>
      <c r="N96" s="610">
        <v>0</v>
      </c>
      <c r="O96" s="533">
        <v>0</v>
      </c>
      <c r="P96" s="1731"/>
    </row>
    <row r="97" spans="1:16" ht="27.75" customHeight="1">
      <c r="A97" s="1627" t="s">
        <v>31</v>
      </c>
      <c r="B97" s="1685" t="s">
        <v>1092</v>
      </c>
      <c r="C97" s="1752" t="s">
        <v>624</v>
      </c>
      <c r="D97" s="1316" t="s">
        <v>19</v>
      </c>
      <c r="E97" s="1754" t="s">
        <v>19</v>
      </c>
      <c r="F97" s="1322" t="s">
        <v>19</v>
      </c>
      <c r="G97" s="1117" t="s">
        <v>20</v>
      </c>
      <c r="H97" s="771">
        <f>H98+H99+H100</f>
        <v>56.6</v>
      </c>
      <c r="I97" s="1122">
        <f t="shared" ref="I97:K97" si="69">I98+I99+I100</f>
        <v>0</v>
      </c>
      <c r="J97" s="1122">
        <f t="shared" si="69"/>
        <v>0</v>
      </c>
      <c r="K97" s="530">
        <f t="shared" si="69"/>
        <v>0</v>
      </c>
      <c r="L97" s="1123">
        <f>(J97/H97)*100</f>
        <v>0</v>
      </c>
      <c r="M97" s="1119">
        <f>J97-H97</f>
        <v>-56.6</v>
      </c>
      <c r="N97" s="1123">
        <f>(K97/H97)*100</f>
        <v>0</v>
      </c>
      <c r="O97" s="1119">
        <f>K97-H97</f>
        <v>-56.6</v>
      </c>
      <c r="P97" s="1752"/>
    </row>
    <row r="98" spans="1:16" ht="19.5" customHeight="1">
      <c r="A98" s="1310"/>
      <c r="B98" s="1312"/>
      <c r="C98" s="1752"/>
      <c r="D98" s="1316"/>
      <c r="E98" s="1754"/>
      <c r="F98" s="1322"/>
      <c r="G98" s="1104" t="s">
        <v>21</v>
      </c>
      <c r="H98" s="1121">
        <f>H102</f>
        <v>0</v>
      </c>
      <c r="I98" s="1121">
        <f t="shared" ref="I98:K98" si="70">I102</f>
        <v>0</v>
      </c>
      <c r="J98" s="1121">
        <f t="shared" si="70"/>
        <v>0</v>
      </c>
      <c r="K98" s="429">
        <f t="shared" si="70"/>
        <v>0</v>
      </c>
      <c r="L98" s="612">
        <v>0</v>
      </c>
      <c r="M98" s="429">
        <f>J98-H98</f>
        <v>0</v>
      </c>
      <c r="N98" s="612">
        <v>0</v>
      </c>
      <c r="O98" s="429">
        <f>K98-H98</f>
        <v>0</v>
      </c>
      <c r="P98" s="1752"/>
    </row>
    <row r="99" spans="1:16" ht="19.5" customHeight="1">
      <c r="A99" s="1310"/>
      <c r="B99" s="1312"/>
      <c r="C99" s="1752"/>
      <c r="D99" s="1316"/>
      <c r="E99" s="1754"/>
      <c r="F99" s="1322"/>
      <c r="G99" s="1104" t="s">
        <v>22</v>
      </c>
      <c r="H99" s="1124">
        <f t="shared" ref="H99:K100" si="71">H103</f>
        <v>56.6</v>
      </c>
      <c r="I99" s="1121">
        <f t="shared" si="71"/>
        <v>0</v>
      </c>
      <c r="J99" s="1121">
        <f t="shared" si="71"/>
        <v>0</v>
      </c>
      <c r="K99" s="429">
        <f t="shared" si="71"/>
        <v>0</v>
      </c>
      <c r="L99" s="612">
        <f>(J99/H99)*100</f>
        <v>0</v>
      </c>
      <c r="M99" s="577">
        <f t="shared" ref="M99:M100" si="72">J99-H99</f>
        <v>-56.6</v>
      </c>
      <c r="N99" s="612">
        <f>(K99/H99)*100</f>
        <v>0</v>
      </c>
      <c r="O99" s="577">
        <f t="shared" ref="O99:O100" si="73">K99-H99</f>
        <v>-56.6</v>
      </c>
      <c r="P99" s="1752"/>
    </row>
    <row r="100" spans="1:16" ht="19.5" customHeight="1">
      <c r="A100" s="1310"/>
      <c r="B100" s="1312"/>
      <c r="C100" s="1634"/>
      <c r="D100" s="1317"/>
      <c r="E100" s="1633"/>
      <c r="F100" s="1323"/>
      <c r="G100" s="1104" t="s">
        <v>23</v>
      </c>
      <c r="H100" s="1121">
        <f t="shared" si="71"/>
        <v>0</v>
      </c>
      <c r="I100" s="1121">
        <f t="shared" si="71"/>
        <v>0</v>
      </c>
      <c r="J100" s="1121">
        <f t="shared" si="71"/>
        <v>0</v>
      </c>
      <c r="K100" s="429">
        <f t="shared" si="71"/>
        <v>0</v>
      </c>
      <c r="L100" s="612">
        <v>0</v>
      </c>
      <c r="M100" s="429">
        <f t="shared" si="72"/>
        <v>0</v>
      </c>
      <c r="N100" s="612">
        <v>0</v>
      </c>
      <c r="O100" s="429">
        <f t="shared" si="73"/>
        <v>0</v>
      </c>
      <c r="P100" s="1752"/>
    </row>
    <row r="101" spans="1:16" ht="27" customHeight="1">
      <c r="A101" s="1733" t="s">
        <v>33</v>
      </c>
      <c r="B101" s="1735" t="s">
        <v>1093</v>
      </c>
      <c r="C101" s="1737" t="s">
        <v>624</v>
      </c>
      <c r="D101" s="1748" t="s">
        <v>19</v>
      </c>
      <c r="E101" s="1749" t="s">
        <v>19</v>
      </c>
      <c r="F101" s="1750" t="s">
        <v>19</v>
      </c>
      <c r="G101" s="759" t="s">
        <v>20</v>
      </c>
      <c r="H101" s="105">
        <f>H102+H103+H104</f>
        <v>56.6</v>
      </c>
      <c r="I101" s="130">
        <f t="shared" ref="I101:K101" si="74">I102+I103+I104</f>
        <v>0</v>
      </c>
      <c r="J101" s="130">
        <f t="shared" si="74"/>
        <v>0</v>
      </c>
      <c r="K101" s="143">
        <f t="shared" si="74"/>
        <v>0</v>
      </c>
      <c r="L101" s="594">
        <f>(J101/H101)*100</f>
        <v>0</v>
      </c>
      <c r="M101" s="613">
        <f>J101-H101</f>
        <v>-56.6</v>
      </c>
      <c r="N101" s="594">
        <f>(K101/H101)*100</f>
        <v>0</v>
      </c>
      <c r="O101" s="613">
        <f>K101-H101</f>
        <v>-56.6</v>
      </c>
      <c r="P101" s="1302"/>
    </row>
    <row r="102" spans="1:16" ht="20.25" customHeight="1">
      <c r="A102" s="1733"/>
      <c r="B102" s="1735"/>
      <c r="C102" s="1737"/>
      <c r="D102" s="1738"/>
      <c r="E102" s="1740"/>
      <c r="F102" s="1742"/>
      <c r="G102" s="980" t="s">
        <v>21</v>
      </c>
      <c r="H102" s="2">
        <f>H106</f>
        <v>0</v>
      </c>
      <c r="I102" s="2">
        <f t="shared" ref="I102:K102" si="75">I106</f>
        <v>0</v>
      </c>
      <c r="J102" s="2">
        <f t="shared" si="75"/>
        <v>0</v>
      </c>
      <c r="K102" s="106">
        <f t="shared" si="75"/>
        <v>0</v>
      </c>
      <c r="L102" s="558">
        <v>0</v>
      </c>
      <c r="M102" s="19">
        <f>J102-H102</f>
        <v>0</v>
      </c>
      <c r="N102" s="558">
        <v>0</v>
      </c>
      <c r="O102" s="19">
        <f>K102-H102</f>
        <v>0</v>
      </c>
      <c r="P102" s="1201"/>
    </row>
    <row r="103" spans="1:16" ht="20.25" customHeight="1">
      <c r="A103" s="1733"/>
      <c r="B103" s="1735"/>
      <c r="C103" s="1737"/>
      <c r="D103" s="1738"/>
      <c r="E103" s="1740"/>
      <c r="F103" s="1742"/>
      <c r="G103" s="980" t="s">
        <v>22</v>
      </c>
      <c r="H103" s="1">
        <f t="shared" ref="H103:K104" si="76">H107</f>
        <v>56.6</v>
      </c>
      <c r="I103" s="2">
        <f t="shared" si="76"/>
        <v>0</v>
      </c>
      <c r="J103" s="2">
        <f t="shared" si="76"/>
        <v>0</v>
      </c>
      <c r="K103" s="106">
        <f t="shared" si="76"/>
        <v>0</v>
      </c>
      <c r="L103" s="558">
        <v>0</v>
      </c>
      <c r="M103" s="614">
        <f t="shared" ref="M103:M104" si="77">J103-H103</f>
        <v>-56.6</v>
      </c>
      <c r="N103" s="558">
        <v>0</v>
      </c>
      <c r="O103" s="614">
        <f t="shared" ref="O103:O104" si="78">K103-H103</f>
        <v>-56.6</v>
      </c>
      <c r="P103" s="1201"/>
    </row>
    <row r="104" spans="1:16" ht="20.25" customHeight="1">
      <c r="A104" s="1733"/>
      <c r="B104" s="1735"/>
      <c r="C104" s="1737"/>
      <c r="D104" s="1739"/>
      <c r="E104" s="1741"/>
      <c r="F104" s="1736"/>
      <c r="G104" s="980" t="s">
        <v>23</v>
      </c>
      <c r="H104" s="2">
        <f t="shared" si="76"/>
        <v>0</v>
      </c>
      <c r="I104" s="2">
        <f t="shared" si="76"/>
        <v>0</v>
      </c>
      <c r="J104" s="2">
        <f t="shared" si="76"/>
        <v>0</v>
      </c>
      <c r="K104" s="106">
        <f t="shared" si="76"/>
        <v>0</v>
      </c>
      <c r="L104" s="558">
        <v>0</v>
      </c>
      <c r="M104" s="19">
        <f t="shared" si="77"/>
        <v>0</v>
      </c>
      <c r="N104" s="558">
        <v>0</v>
      </c>
      <c r="O104" s="19">
        <f t="shared" si="78"/>
        <v>0</v>
      </c>
      <c r="P104" s="1201"/>
    </row>
    <row r="105" spans="1:16" ht="28.5" customHeight="1">
      <c r="A105" s="1588" t="s">
        <v>34</v>
      </c>
      <c r="B105" s="1590" t="s">
        <v>1094</v>
      </c>
      <c r="C105" s="1592" t="s">
        <v>624</v>
      </c>
      <c r="D105" s="1275" t="s">
        <v>19</v>
      </c>
      <c r="E105" s="1743" t="s">
        <v>19</v>
      </c>
      <c r="F105" s="1653" t="s">
        <v>19</v>
      </c>
      <c r="G105" s="762" t="s">
        <v>20</v>
      </c>
      <c r="H105" s="3">
        <f>H106+H107+H108</f>
        <v>56.6</v>
      </c>
      <c r="I105" s="359">
        <f t="shared" ref="I105:K105" si="79">I106+I107+I108</f>
        <v>0</v>
      </c>
      <c r="J105" s="359">
        <f t="shared" si="79"/>
        <v>0</v>
      </c>
      <c r="K105" s="459">
        <f t="shared" si="79"/>
        <v>0</v>
      </c>
      <c r="L105" s="594">
        <f>(J105/H105)*100</f>
        <v>0</v>
      </c>
      <c r="M105" s="613">
        <f>J105-H105</f>
        <v>-56.6</v>
      </c>
      <c r="N105" s="594">
        <f>(K105/H105)*100</f>
        <v>0</v>
      </c>
      <c r="O105" s="613">
        <f>K105-H105</f>
        <v>-56.6</v>
      </c>
      <c r="P105" s="1302"/>
    </row>
    <row r="106" spans="1:16" ht="23.25" customHeight="1">
      <c r="A106" s="1588"/>
      <c r="B106" s="1590"/>
      <c r="C106" s="1592"/>
      <c r="D106" s="1276"/>
      <c r="E106" s="1657"/>
      <c r="F106" s="1654"/>
      <c r="G106" s="985" t="s">
        <v>21</v>
      </c>
      <c r="H106" s="16">
        <f t="shared" ref="H106:K108" si="80">H110</f>
        <v>0</v>
      </c>
      <c r="I106" s="16">
        <f t="shared" si="80"/>
        <v>0</v>
      </c>
      <c r="J106" s="16">
        <f t="shared" si="80"/>
        <v>0</v>
      </c>
      <c r="K106" s="19">
        <f t="shared" si="80"/>
        <v>0</v>
      </c>
      <c r="L106" s="558">
        <v>0</v>
      </c>
      <c r="M106" s="19">
        <f>J106-H106</f>
        <v>0</v>
      </c>
      <c r="N106" s="558">
        <v>0</v>
      </c>
      <c r="O106" s="19">
        <f>K106-H106</f>
        <v>0</v>
      </c>
      <c r="P106" s="1201"/>
    </row>
    <row r="107" spans="1:16" ht="23.25" customHeight="1">
      <c r="A107" s="1588"/>
      <c r="B107" s="1590"/>
      <c r="C107" s="1592"/>
      <c r="D107" s="1276"/>
      <c r="E107" s="1657"/>
      <c r="F107" s="1654"/>
      <c r="G107" s="985" t="s">
        <v>22</v>
      </c>
      <c r="H107" s="1">
        <f t="shared" si="80"/>
        <v>56.6</v>
      </c>
      <c r="I107" s="2">
        <f t="shared" si="80"/>
        <v>0</v>
      </c>
      <c r="J107" s="2">
        <f t="shared" si="80"/>
        <v>0</v>
      </c>
      <c r="K107" s="106">
        <f t="shared" si="80"/>
        <v>0</v>
      </c>
      <c r="L107" s="558">
        <v>0</v>
      </c>
      <c r="M107" s="614">
        <f t="shared" ref="M107:M108" si="81">J107-H107</f>
        <v>-56.6</v>
      </c>
      <c r="N107" s="558">
        <v>0</v>
      </c>
      <c r="O107" s="614">
        <f t="shared" ref="O107:O108" si="82">K107-H107</f>
        <v>-56.6</v>
      </c>
      <c r="P107" s="1201"/>
    </row>
    <row r="108" spans="1:16" ht="23.25" customHeight="1">
      <c r="A108" s="1588"/>
      <c r="B108" s="1590"/>
      <c r="C108" s="1592"/>
      <c r="D108" s="1277"/>
      <c r="E108" s="1744"/>
      <c r="F108" s="1667"/>
      <c r="G108" s="985" t="s">
        <v>23</v>
      </c>
      <c r="H108" s="2">
        <f t="shared" si="80"/>
        <v>0</v>
      </c>
      <c r="I108" s="2">
        <f t="shared" si="80"/>
        <v>0</v>
      </c>
      <c r="J108" s="2">
        <f t="shared" si="80"/>
        <v>0</v>
      </c>
      <c r="K108" s="106">
        <f t="shared" si="80"/>
        <v>0</v>
      </c>
      <c r="L108" s="558">
        <v>0</v>
      </c>
      <c r="M108" s="19">
        <f t="shared" si="81"/>
        <v>0</v>
      </c>
      <c r="N108" s="558">
        <v>0</v>
      </c>
      <c r="O108" s="19">
        <f t="shared" si="82"/>
        <v>0</v>
      </c>
      <c r="P108" s="1202"/>
    </row>
    <row r="109" spans="1:16" ht="35.25" customHeight="1">
      <c r="A109" s="1354" t="s">
        <v>35</v>
      </c>
      <c r="B109" s="1229" t="s">
        <v>1095</v>
      </c>
      <c r="C109" s="1230" t="s">
        <v>624</v>
      </c>
      <c r="D109" s="1183">
        <v>44105</v>
      </c>
      <c r="E109" s="1278">
        <v>44166</v>
      </c>
      <c r="F109" s="1638" t="s">
        <v>1096</v>
      </c>
      <c r="G109" s="762" t="s">
        <v>20</v>
      </c>
      <c r="H109" s="3">
        <f>H110+H111+H112</f>
        <v>56.6</v>
      </c>
      <c r="I109" s="359">
        <f t="shared" ref="I109:K109" si="83">I110+I111+I112</f>
        <v>0</v>
      </c>
      <c r="J109" s="359">
        <f t="shared" si="83"/>
        <v>0</v>
      </c>
      <c r="K109" s="459">
        <f t="shared" si="83"/>
        <v>0</v>
      </c>
      <c r="L109" s="594">
        <f>(J109/H109)*100</f>
        <v>0</v>
      </c>
      <c r="M109" s="613">
        <f>J109-H109</f>
        <v>-56.6</v>
      </c>
      <c r="N109" s="594">
        <f>(K109/H109)*100</f>
        <v>0</v>
      </c>
      <c r="O109" s="613">
        <f>K109-H109</f>
        <v>-56.6</v>
      </c>
      <c r="P109" s="1302"/>
    </row>
    <row r="110" spans="1:16" ht="20.25" customHeight="1">
      <c r="A110" s="1354"/>
      <c r="B110" s="1229"/>
      <c r="C110" s="1230"/>
      <c r="D110" s="1195"/>
      <c r="E110" s="1729"/>
      <c r="F110" s="1639"/>
      <c r="G110" s="985" t="s">
        <v>21</v>
      </c>
      <c r="H110" s="2">
        <v>0</v>
      </c>
      <c r="I110" s="2">
        <v>0</v>
      </c>
      <c r="J110" s="2">
        <v>0</v>
      </c>
      <c r="K110" s="106">
        <v>0</v>
      </c>
      <c r="L110" s="558">
        <v>0</v>
      </c>
      <c r="M110" s="19">
        <f>J110-H110</f>
        <v>0</v>
      </c>
      <c r="N110" s="558">
        <v>0</v>
      </c>
      <c r="O110" s="19">
        <f>K110-H110</f>
        <v>0</v>
      </c>
      <c r="P110" s="1201"/>
    </row>
    <row r="111" spans="1:16" ht="20.25" customHeight="1">
      <c r="A111" s="1354"/>
      <c r="B111" s="1229"/>
      <c r="C111" s="1230"/>
      <c r="D111" s="1195"/>
      <c r="E111" s="1729"/>
      <c r="F111" s="1639"/>
      <c r="G111" s="985" t="s">
        <v>22</v>
      </c>
      <c r="H111" s="1125">
        <v>56.6</v>
      </c>
      <c r="I111" s="1126">
        <v>0</v>
      </c>
      <c r="J111" s="1126">
        <v>0</v>
      </c>
      <c r="K111" s="1127">
        <v>0</v>
      </c>
      <c r="L111" s="558">
        <f>(J111/H111)*100</f>
        <v>0</v>
      </c>
      <c r="M111" s="614">
        <f>J111-H111</f>
        <v>-56.6</v>
      </c>
      <c r="N111" s="558">
        <f>(K111/H111)*100</f>
        <v>0</v>
      </c>
      <c r="O111" s="614">
        <f>K111-H111</f>
        <v>-56.6</v>
      </c>
      <c r="P111" s="1201"/>
    </row>
    <row r="112" spans="1:16" ht="20.25" customHeight="1" thickBot="1">
      <c r="A112" s="1370"/>
      <c r="B112" s="1371"/>
      <c r="C112" s="1372"/>
      <c r="D112" s="1206"/>
      <c r="E112" s="1730"/>
      <c r="F112" s="1668"/>
      <c r="G112" s="765" t="s">
        <v>23</v>
      </c>
      <c r="H112" s="21">
        <v>0</v>
      </c>
      <c r="I112" s="21">
        <v>0</v>
      </c>
      <c r="J112" s="21">
        <v>0</v>
      </c>
      <c r="K112" s="533">
        <v>0</v>
      </c>
      <c r="L112" s="610">
        <v>0</v>
      </c>
      <c r="M112" s="533">
        <f t="shared" ref="M112" si="84">J112-H112</f>
        <v>0</v>
      </c>
      <c r="N112" s="610">
        <v>0</v>
      </c>
      <c r="O112" s="533">
        <f t="shared" ref="O112" si="85">K112-H112</f>
        <v>0</v>
      </c>
      <c r="P112" s="1731"/>
    </row>
    <row r="113" spans="1:16" ht="24.75" customHeight="1">
      <c r="A113" s="1309" t="s">
        <v>39</v>
      </c>
      <c r="B113" s="1311" t="s">
        <v>1097</v>
      </c>
      <c r="C113" s="1751" t="s">
        <v>624</v>
      </c>
      <c r="D113" s="1315" t="s">
        <v>19</v>
      </c>
      <c r="E113" s="1753" t="s">
        <v>19</v>
      </c>
      <c r="F113" s="1321" t="s">
        <v>19</v>
      </c>
      <c r="G113" s="1109" t="s">
        <v>20</v>
      </c>
      <c r="H113" s="771">
        <f>H114+H115+H116</f>
        <v>766.8</v>
      </c>
      <c r="I113" s="771">
        <f t="shared" ref="I113:K113" si="86">I114+I115+I116</f>
        <v>561.5</v>
      </c>
      <c r="J113" s="771">
        <f t="shared" si="86"/>
        <v>561.5</v>
      </c>
      <c r="K113" s="488">
        <f t="shared" si="86"/>
        <v>561.5</v>
      </c>
      <c r="L113" s="1118">
        <f>(J113/H113)*100</f>
        <v>73.226395409494003</v>
      </c>
      <c r="M113" s="1119">
        <f>J113-H113</f>
        <v>-205.29999999999995</v>
      </c>
      <c r="N113" s="1118">
        <f>(K113/H113)*100</f>
        <v>73.226395409494003</v>
      </c>
      <c r="O113" s="1119">
        <f>K113-H113</f>
        <v>-205.29999999999995</v>
      </c>
      <c r="P113" s="1751"/>
    </row>
    <row r="114" spans="1:16" ht="18.75" customHeight="1">
      <c r="A114" s="1310"/>
      <c r="B114" s="1312"/>
      <c r="C114" s="1752"/>
      <c r="D114" s="1316"/>
      <c r="E114" s="1754"/>
      <c r="F114" s="1322"/>
      <c r="G114" s="1104" t="s">
        <v>21</v>
      </c>
      <c r="H114" s="1120">
        <f>H118+H130+H142</f>
        <v>766.8</v>
      </c>
      <c r="I114" s="1120">
        <f t="shared" ref="H114:K116" si="87">I118+I130+I142</f>
        <v>561.5</v>
      </c>
      <c r="J114" s="1120">
        <f t="shared" si="87"/>
        <v>561.5</v>
      </c>
      <c r="K114" s="29">
        <f t="shared" si="87"/>
        <v>561.5</v>
      </c>
      <c r="L114" s="545">
        <f>(J114/H114)*100</f>
        <v>73.226395409494003</v>
      </c>
      <c r="M114" s="577">
        <f>J114-H114</f>
        <v>-205.29999999999995</v>
      </c>
      <c r="N114" s="545">
        <f>(K114/H114)*100</f>
        <v>73.226395409494003</v>
      </c>
      <c r="O114" s="577">
        <f>K114-H114</f>
        <v>-205.29999999999995</v>
      </c>
      <c r="P114" s="1752"/>
    </row>
    <row r="115" spans="1:16" ht="18.75" customHeight="1">
      <c r="A115" s="1310"/>
      <c r="B115" s="1312"/>
      <c r="C115" s="1752"/>
      <c r="D115" s="1316"/>
      <c r="E115" s="1754"/>
      <c r="F115" s="1322"/>
      <c r="G115" s="1104" t="s">
        <v>22</v>
      </c>
      <c r="H115" s="1121">
        <f>H119+H131+H143</f>
        <v>0</v>
      </c>
      <c r="I115" s="1121">
        <f t="shared" si="87"/>
        <v>0</v>
      </c>
      <c r="J115" s="1121">
        <f t="shared" si="87"/>
        <v>0</v>
      </c>
      <c r="K115" s="429">
        <f t="shared" si="87"/>
        <v>0</v>
      </c>
      <c r="L115" s="612">
        <v>0</v>
      </c>
      <c r="M115" s="429">
        <f t="shared" ref="M115:M116" si="88">J115-H115</f>
        <v>0</v>
      </c>
      <c r="N115" s="612">
        <v>0</v>
      </c>
      <c r="O115" s="429">
        <f t="shared" ref="O115:O118" si="89">K115-H115</f>
        <v>0</v>
      </c>
      <c r="P115" s="1752"/>
    </row>
    <row r="116" spans="1:16" ht="18.75" customHeight="1">
      <c r="A116" s="1310"/>
      <c r="B116" s="1312"/>
      <c r="C116" s="1634"/>
      <c r="D116" s="1317"/>
      <c r="E116" s="1633"/>
      <c r="F116" s="1323"/>
      <c r="G116" s="1104" t="s">
        <v>23</v>
      </c>
      <c r="H116" s="1121">
        <f t="shared" si="87"/>
        <v>0</v>
      </c>
      <c r="I116" s="1121">
        <f t="shared" si="87"/>
        <v>0</v>
      </c>
      <c r="J116" s="1121">
        <f t="shared" si="87"/>
        <v>0</v>
      </c>
      <c r="K116" s="429">
        <f t="shared" si="87"/>
        <v>0</v>
      </c>
      <c r="L116" s="612">
        <v>0</v>
      </c>
      <c r="M116" s="429">
        <f t="shared" si="88"/>
        <v>0</v>
      </c>
      <c r="N116" s="612">
        <v>0</v>
      </c>
      <c r="O116" s="429">
        <f t="shared" si="89"/>
        <v>0</v>
      </c>
      <c r="P116" s="1752"/>
    </row>
    <row r="117" spans="1:16" ht="24.75" customHeight="1">
      <c r="A117" s="1733" t="s">
        <v>41</v>
      </c>
      <c r="B117" s="1735" t="s">
        <v>1098</v>
      </c>
      <c r="C117" s="1737" t="s">
        <v>624</v>
      </c>
      <c r="D117" s="1748" t="s">
        <v>19</v>
      </c>
      <c r="E117" s="1749" t="s">
        <v>19</v>
      </c>
      <c r="F117" s="1750" t="s">
        <v>19</v>
      </c>
      <c r="G117" s="759" t="s">
        <v>20</v>
      </c>
      <c r="H117" s="105">
        <f>H118+H119+H120</f>
        <v>766.8</v>
      </c>
      <c r="I117" s="760">
        <f t="shared" ref="I117:K117" si="90">I118+I119+I120</f>
        <v>561.5</v>
      </c>
      <c r="J117" s="760">
        <f t="shared" si="90"/>
        <v>561.5</v>
      </c>
      <c r="K117" s="472">
        <f t="shared" si="90"/>
        <v>561.5</v>
      </c>
      <c r="L117" s="382">
        <f>(J117/H117)*100</f>
        <v>73.226395409494003</v>
      </c>
      <c r="M117" s="866">
        <f>J117-H117</f>
        <v>-205.29999999999995</v>
      </c>
      <c r="N117" s="561">
        <f>(K117/H117)*100</f>
        <v>73.226395409494003</v>
      </c>
      <c r="O117" s="866">
        <f t="shared" si="89"/>
        <v>-205.29999999999995</v>
      </c>
      <c r="P117" s="1302"/>
    </row>
    <row r="118" spans="1:16" ht="18.75" customHeight="1">
      <c r="A118" s="1733"/>
      <c r="B118" s="1735"/>
      <c r="C118" s="1737"/>
      <c r="D118" s="1738"/>
      <c r="E118" s="1740"/>
      <c r="F118" s="1742"/>
      <c r="G118" s="980" t="s">
        <v>21</v>
      </c>
      <c r="H118" s="1">
        <f>H122</f>
        <v>766.8</v>
      </c>
      <c r="I118" s="761">
        <f t="shared" ref="I118:K118" si="91">I122</f>
        <v>561.5</v>
      </c>
      <c r="J118" s="761">
        <f t="shared" si="91"/>
        <v>561.5</v>
      </c>
      <c r="K118" s="767">
        <f t="shared" si="91"/>
        <v>561.5</v>
      </c>
      <c r="L118" s="333">
        <f>(J118/H118)*100</f>
        <v>73.226395409494003</v>
      </c>
      <c r="M118" s="614">
        <f>J118-H118</f>
        <v>-205.29999999999995</v>
      </c>
      <c r="N118" s="551">
        <f>(K118/H118)*100</f>
        <v>73.226395409494003</v>
      </c>
      <c r="O118" s="614">
        <f t="shared" si="89"/>
        <v>-205.29999999999995</v>
      </c>
      <c r="P118" s="1201"/>
    </row>
    <row r="119" spans="1:16" ht="18.75" customHeight="1">
      <c r="A119" s="1733"/>
      <c r="B119" s="1735"/>
      <c r="C119" s="1737"/>
      <c r="D119" s="1738"/>
      <c r="E119" s="1740"/>
      <c r="F119" s="1742"/>
      <c r="G119" s="980" t="s">
        <v>22</v>
      </c>
      <c r="H119" s="2">
        <f t="shared" ref="H119:K120" si="92">H123</f>
        <v>0</v>
      </c>
      <c r="I119" s="2">
        <f t="shared" si="92"/>
        <v>0</v>
      </c>
      <c r="J119" s="2">
        <f t="shared" si="92"/>
        <v>0</v>
      </c>
      <c r="K119" s="106">
        <f t="shared" si="92"/>
        <v>0</v>
      </c>
      <c r="L119" s="558">
        <v>0</v>
      </c>
      <c r="M119" s="19">
        <f t="shared" ref="M119:M120" si="93">J119-H119</f>
        <v>0</v>
      </c>
      <c r="N119" s="558">
        <v>0</v>
      </c>
      <c r="O119" s="19">
        <f t="shared" ref="O119:O122" si="94">K119-H119</f>
        <v>0</v>
      </c>
      <c r="P119" s="1201"/>
    </row>
    <row r="120" spans="1:16" ht="18.75" customHeight="1">
      <c r="A120" s="1733"/>
      <c r="B120" s="1735"/>
      <c r="C120" s="1737"/>
      <c r="D120" s="1739"/>
      <c r="E120" s="1741"/>
      <c r="F120" s="1736"/>
      <c r="G120" s="980" t="s">
        <v>23</v>
      </c>
      <c r="H120" s="2">
        <f t="shared" si="92"/>
        <v>0</v>
      </c>
      <c r="I120" s="2">
        <f t="shared" si="92"/>
        <v>0</v>
      </c>
      <c r="J120" s="2">
        <f t="shared" si="92"/>
        <v>0</v>
      </c>
      <c r="K120" s="106">
        <f t="shared" si="92"/>
        <v>0</v>
      </c>
      <c r="L120" s="558">
        <v>0</v>
      </c>
      <c r="M120" s="19">
        <f t="shared" si="93"/>
        <v>0</v>
      </c>
      <c r="N120" s="558">
        <v>0</v>
      </c>
      <c r="O120" s="19">
        <f t="shared" si="94"/>
        <v>0</v>
      </c>
      <c r="P120" s="1201"/>
    </row>
    <row r="121" spans="1:16" ht="24.75" customHeight="1">
      <c r="A121" s="1588" t="s">
        <v>42</v>
      </c>
      <c r="B121" s="1590" t="s">
        <v>1099</v>
      </c>
      <c r="C121" s="1592" t="s">
        <v>236</v>
      </c>
      <c r="D121" s="1275" t="s">
        <v>19</v>
      </c>
      <c r="E121" s="1743" t="s">
        <v>19</v>
      </c>
      <c r="F121" s="1653" t="s">
        <v>19</v>
      </c>
      <c r="G121" s="762" t="s">
        <v>20</v>
      </c>
      <c r="H121" s="105">
        <f>H122+H123+H124</f>
        <v>766.8</v>
      </c>
      <c r="I121" s="760">
        <f t="shared" ref="I121:K121" si="95">I122+I123+I124</f>
        <v>561.5</v>
      </c>
      <c r="J121" s="760">
        <f t="shared" si="95"/>
        <v>561.5</v>
      </c>
      <c r="K121" s="472">
        <f t="shared" si="95"/>
        <v>561.5</v>
      </c>
      <c r="L121" s="382">
        <f>(J121/H121)*100</f>
        <v>73.226395409494003</v>
      </c>
      <c r="M121" s="866">
        <f>J121-H121</f>
        <v>-205.29999999999995</v>
      </c>
      <c r="N121" s="561">
        <f>(K121/H121)*100</f>
        <v>73.226395409494003</v>
      </c>
      <c r="O121" s="866">
        <f t="shared" si="94"/>
        <v>-205.29999999999995</v>
      </c>
      <c r="P121" s="1302"/>
    </row>
    <row r="122" spans="1:16" ht="18.75" customHeight="1">
      <c r="A122" s="1588"/>
      <c r="B122" s="1590"/>
      <c r="C122" s="1592"/>
      <c r="D122" s="1276"/>
      <c r="E122" s="1657"/>
      <c r="F122" s="1654"/>
      <c r="G122" s="985" t="s">
        <v>21</v>
      </c>
      <c r="H122" s="1">
        <f>H126</f>
        <v>766.8</v>
      </c>
      <c r="I122" s="761">
        <f t="shared" ref="I122:K122" si="96">I126</f>
        <v>561.5</v>
      </c>
      <c r="J122" s="761">
        <f t="shared" si="96"/>
        <v>561.5</v>
      </c>
      <c r="K122" s="767">
        <f t="shared" si="96"/>
        <v>561.5</v>
      </c>
      <c r="L122" s="333">
        <f>(J122/H122)*100</f>
        <v>73.226395409494003</v>
      </c>
      <c r="M122" s="614">
        <f>J122-H122</f>
        <v>-205.29999999999995</v>
      </c>
      <c r="N122" s="551">
        <f>(K122/H122)*100</f>
        <v>73.226395409494003</v>
      </c>
      <c r="O122" s="614">
        <f t="shared" si="94"/>
        <v>-205.29999999999995</v>
      </c>
      <c r="P122" s="1201"/>
    </row>
    <row r="123" spans="1:16" ht="18.75" customHeight="1">
      <c r="A123" s="1588"/>
      <c r="B123" s="1590"/>
      <c r="C123" s="1592"/>
      <c r="D123" s="1276"/>
      <c r="E123" s="1657"/>
      <c r="F123" s="1654"/>
      <c r="G123" s="985" t="s">
        <v>22</v>
      </c>
      <c r="H123" s="16">
        <f t="shared" ref="H123:K124" si="97">H127</f>
        <v>0</v>
      </c>
      <c r="I123" s="16">
        <f t="shared" si="97"/>
        <v>0</v>
      </c>
      <c r="J123" s="16">
        <f t="shared" si="97"/>
        <v>0</v>
      </c>
      <c r="K123" s="19">
        <f>K127</f>
        <v>0</v>
      </c>
      <c r="L123" s="558">
        <v>0</v>
      </c>
      <c r="M123" s="19">
        <f t="shared" ref="M123:M124" si="98">J123-H123</f>
        <v>0</v>
      </c>
      <c r="N123" s="558">
        <v>0</v>
      </c>
      <c r="O123" s="19">
        <f t="shared" ref="O123:O126" si="99">K123-H123</f>
        <v>0</v>
      </c>
      <c r="P123" s="1201"/>
    </row>
    <row r="124" spans="1:16" ht="18.75" customHeight="1">
      <c r="A124" s="1588"/>
      <c r="B124" s="1590"/>
      <c r="C124" s="1592"/>
      <c r="D124" s="1277"/>
      <c r="E124" s="1744"/>
      <c r="F124" s="1667"/>
      <c r="G124" s="985" t="s">
        <v>23</v>
      </c>
      <c r="H124" s="16">
        <f t="shared" si="97"/>
        <v>0</v>
      </c>
      <c r="I124" s="16">
        <f t="shared" si="97"/>
        <v>0</v>
      </c>
      <c r="J124" s="16">
        <f t="shared" si="97"/>
        <v>0</v>
      </c>
      <c r="K124" s="19">
        <f t="shared" si="97"/>
        <v>0</v>
      </c>
      <c r="L124" s="558">
        <v>0</v>
      </c>
      <c r="M124" s="19">
        <f t="shared" si="98"/>
        <v>0</v>
      </c>
      <c r="N124" s="558">
        <v>0</v>
      </c>
      <c r="O124" s="19">
        <f t="shared" si="99"/>
        <v>0</v>
      </c>
      <c r="P124" s="1201"/>
    </row>
    <row r="125" spans="1:16" ht="36" customHeight="1">
      <c r="A125" s="1354" t="s">
        <v>43</v>
      </c>
      <c r="B125" s="1229" t="s">
        <v>1100</v>
      </c>
      <c r="C125" s="1230" t="s">
        <v>236</v>
      </c>
      <c r="D125" s="1183">
        <v>43983</v>
      </c>
      <c r="E125" s="1278">
        <v>44196</v>
      </c>
      <c r="F125" s="1745" t="s">
        <v>1563</v>
      </c>
      <c r="G125" s="762" t="s">
        <v>20</v>
      </c>
      <c r="H125" s="3">
        <f>H126+H127+H128</f>
        <v>766.8</v>
      </c>
      <c r="I125" s="763">
        <f t="shared" ref="I125:K125" si="100">I126+I127+I128</f>
        <v>561.5</v>
      </c>
      <c r="J125" s="763">
        <f t="shared" si="100"/>
        <v>561.5</v>
      </c>
      <c r="K125" s="613">
        <f t="shared" si="100"/>
        <v>561.5</v>
      </c>
      <c r="L125" s="382">
        <f>(J125/H125)*100</f>
        <v>73.226395409494003</v>
      </c>
      <c r="M125" s="866">
        <f>J125-H125</f>
        <v>-205.29999999999995</v>
      </c>
      <c r="N125" s="561">
        <f>(K125/H125)*100</f>
        <v>73.226395409494003</v>
      </c>
      <c r="O125" s="866">
        <f t="shared" si="99"/>
        <v>-205.29999999999995</v>
      </c>
      <c r="P125" s="1302"/>
    </row>
    <row r="126" spans="1:16" ht="28.5" customHeight="1">
      <c r="A126" s="1354"/>
      <c r="B126" s="1229"/>
      <c r="C126" s="1230"/>
      <c r="D126" s="1195"/>
      <c r="E126" s="1729"/>
      <c r="F126" s="1746"/>
      <c r="G126" s="1110" t="s">
        <v>21</v>
      </c>
      <c r="H126" s="230">
        <v>766.8</v>
      </c>
      <c r="I126" s="1116">
        <v>561.5</v>
      </c>
      <c r="J126" s="1116">
        <v>561.5</v>
      </c>
      <c r="K126" s="749">
        <v>561.5</v>
      </c>
      <c r="L126" s="333">
        <f>(J126/H126)*100</f>
        <v>73.226395409494003</v>
      </c>
      <c r="M126" s="614">
        <f>J126-H126</f>
        <v>-205.29999999999995</v>
      </c>
      <c r="N126" s="551">
        <f>(K126/H126)*100</f>
        <v>73.226395409494003</v>
      </c>
      <c r="O126" s="614">
        <f t="shared" si="99"/>
        <v>-205.29999999999995</v>
      </c>
      <c r="P126" s="1201"/>
    </row>
    <row r="127" spans="1:16" ht="28.5" customHeight="1">
      <c r="A127" s="1354"/>
      <c r="B127" s="1229"/>
      <c r="C127" s="1230"/>
      <c r="D127" s="1195"/>
      <c r="E127" s="1729"/>
      <c r="F127" s="1746"/>
      <c r="G127" s="1110" t="s">
        <v>22</v>
      </c>
      <c r="H127" s="2">
        <v>0</v>
      </c>
      <c r="I127" s="2">
        <v>0</v>
      </c>
      <c r="J127" s="2">
        <v>0</v>
      </c>
      <c r="K127" s="106">
        <v>0</v>
      </c>
      <c r="L127" s="558">
        <v>0</v>
      </c>
      <c r="M127" s="19">
        <f>J127-H127</f>
        <v>0</v>
      </c>
      <c r="N127" s="558">
        <v>0</v>
      </c>
      <c r="O127" s="19">
        <f>K127-H127</f>
        <v>0</v>
      </c>
      <c r="P127" s="1201"/>
    </row>
    <row r="128" spans="1:16" ht="28.5" customHeight="1">
      <c r="A128" s="1354"/>
      <c r="B128" s="1229"/>
      <c r="C128" s="1230"/>
      <c r="D128" s="1196"/>
      <c r="E128" s="1449"/>
      <c r="F128" s="1747"/>
      <c r="G128" s="1110" t="s">
        <v>23</v>
      </c>
      <c r="H128" s="16">
        <v>0</v>
      </c>
      <c r="I128" s="16">
        <v>0</v>
      </c>
      <c r="J128" s="16">
        <v>0</v>
      </c>
      <c r="K128" s="19">
        <v>0</v>
      </c>
      <c r="L128" s="558">
        <v>0</v>
      </c>
      <c r="M128" s="19">
        <f t="shared" ref="M128" si="101">J128-H128</f>
        <v>0</v>
      </c>
      <c r="N128" s="558">
        <v>0</v>
      </c>
      <c r="O128" s="19">
        <f t="shared" ref="O128" si="102">K128-H128</f>
        <v>0</v>
      </c>
      <c r="P128" s="1202"/>
    </row>
    <row r="129" spans="1:16" ht="23.25" customHeight="1">
      <c r="A129" s="1732" t="s">
        <v>44</v>
      </c>
      <c r="B129" s="1734" t="s">
        <v>1101</v>
      </c>
      <c r="C129" s="1736" t="s">
        <v>624</v>
      </c>
      <c r="D129" s="1738" t="s">
        <v>19</v>
      </c>
      <c r="E129" s="1740" t="s">
        <v>19</v>
      </c>
      <c r="F129" s="1742" t="s">
        <v>19</v>
      </c>
      <c r="G129" s="766" t="s">
        <v>20</v>
      </c>
      <c r="H129" s="331">
        <f>H130+H131+H132</f>
        <v>0</v>
      </c>
      <c r="I129" s="331">
        <f t="shared" ref="I129:K129" si="103">I130+I131+I132</f>
        <v>0</v>
      </c>
      <c r="J129" s="331">
        <f t="shared" si="103"/>
        <v>0</v>
      </c>
      <c r="K129" s="302">
        <f t="shared" si="103"/>
        <v>0</v>
      </c>
      <c r="L129" s="770">
        <v>0</v>
      </c>
      <c r="M129" s="563">
        <f>J129-H129</f>
        <v>0</v>
      </c>
      <c r="N129" s="770">
        <v>0</v>
      </c>
      <c r="O129" s="563">
        <f>K129-H129</f>
        <v>0</v>
      </c>
      <c r="P129" s="1201"/>
    </row>
    <row r="130" spans="1:16" ht="19.5" customHeight="1">
      <c r="A130" s="1733"/>
      <c r="B130" s="1735"/>
      <c r="C130" s="1737"/>
      <c r="D130" s="1738"/>
      <c r="E130" s="1740"/>
      <c r="F130" s="1742"/>
      <c r="G130" s="980" t="s">
        <v>21</v>
      </c>
      <c r="H130" s="2">
        <f>H134</f>
        <v>0</v>
      </c>
      <c r="I130" s="2">
        <f t="shared" ref="I130:K130" si="104">I134</f>
        <v>0</v>
      </c>
      <c r="J130" s="2">
        <f t="shared" si="104"/>
        <v>0</v>
      </c>
      <c r="K130" s="106">
        <f t="shared" si="104"/>
        <v>0</v>
      </c>
      <c r="L130" s="558">
        <v>0</v>
      </c>
      <c r="M130" s="19">
        <f>J130-H130</f>
        <v>0</v>
      </c>
      <c r="N130" s="558">
        <v>0</v>
      </c>
      <c r="O130" s="19">
        <f>K130-H130</f>
        <v>0</v>
      </c>
      <c r="P130" s="1201"/>
    </row>
    <row r="131" spans="1:16" ht="19.5" customHeight="1">
      <c r="A131" s="1733"/>
      <c r="B131" s="1735"/>
      <c r="C131" s="1737"/>
      <c r="D131" s="1738"/>
      <c r="E131" s="1740"/>
      <c r="F131" s="1742"/>
      <c r="G131" s="980" t="s">
        <v>22</v>
      </c>
      <c r="H131" s="2">
        <f t="shared" ref="H131:K132" si="105">H135</f>
        <v>0</v>
      </c>
      <c r="I131" s="2">
        <f t="shared" si="105"/>
        <v>0</v>
      </c>
      <c r="J131" s="2">
        <f t="shared" si="105"/>
        <v>0</v>
      </c>
      <c r="K131" s="106">
        <f t="shared" si="105"/>
        <v>0</v>
      </c>
      <c r="L131" s="558">
        <v>0</v>
      </c>
      <c r="M131" s="19">
        <f t="shared" ref="M131:M132" si="106">J131-H131</f>
        <v>0</v>
      </c>
      <c r="N131" s="558">
        <v>0</v>
      </c>
      <c r="O131" s="19">
        <f t="shared" ref="O131:O132" si="107">K131-H131</f>
        <v>0</v>
      </c>
      <c r="P131" s="1201"/>
    </row>
    <row r="132" spans="1:16" ht="19.5" customHeight="1">
      <c r="A132" s="1733"/>
      <c r="B132" s="1735"/>
      <c r="C132" s="1737"/>
      <c r="D132" s="1739"/>
      <c r="E132" s="1741"/>
      <c r="F132" s="1736"/>
      <c r="G132" s="980" t="s">
        <v>23</v>
      </c>
      <c r="H132" s="2">
        <f t="shared" si="105"/>
        <v>0</v>
      </c>
      <c r="I132" s="2">
        <f t="shared" si="105"/>
        <v>0</v>
      </c>
      <c r="J132" s="2">
        <f t="shared" si="105"/>
        <v>0</v>
      </c>
      <c r="K132" s="106">
        <f t="shared" si="105"/>
        <v>0</v>
      </c>
      <c r="L132" s="558">
        <v>0</v>
      </c>
      <c r="M132" s="19">
        <f t="shared" si="106"/>
        <v>0</v>
      </c>
      <c r="N132" s="558">
        <v>0</v>
      </c>
      <c r="O132" s="19">
        <f t="shared" si="107"/>
        <v>0</v>
      </c>
      <c r="P132" s="1201"/>
    </row>
    <row r="133" spans="1:16" ht="23.25" customHeight="1">
      <c r="A133" s="1588" t="s">
        <v>45</v>
      </c>
      <c r="B133" s="1590" t="s">
        <v>1102</v>
      </c>
      <c r="C133" s="1592" t="s">
        <v>236</v>
      </c>
      <c r="D133" s="1275" t="s">
        <v>19</v>
      </c>
      <c r="E133" s="1743" t="s">
        <v>19</v>
      </c>
      <c r="F133" s="1653" t="s">
        <v>19</v>
      </c>
      <c r="G133" s="762" t="s">
        <v>20</v>
      </c>
      <c r="H133" s="359">
        <f>H134+H135+H136</f>
        <v>0</v>
      </c>
      <c r="I133" s="359">
        <f t="shared" ref="I133:K133" si="108">I134+I135+I136</f>
        <v>0</v>
      </c>
      <c r="J133" s="359">
        <f t="shared" si="108"/>
        <v>0</v>
      </c>
      <c r="K133" s="459">
        <f t="shared" si="108"/>
        <v>0</v>
      </c>
      <c r="L133" s="594">
        <v>0</v>
      </c>
      <c r="M133" s="459">
        <f>J133-H133</f>
        <v>0</v>
      </c>
      <c r="N133" s="594">
        <v>0</v>
      </c>
      <c r="O133" s="459">
        <f>K133-H133</f>
        <v>0</v>
      </c>
      <c r="P133" s="1302"/>
    </row>
    <row r="134" spans="1:16" ht="19.5" customHeight="1">
      <c r="A134" s="1588"/>
      <c r="B134" s="1590"/>
      <c r="C134" s="1592"/>
      <c r="D134" s="1276"/>
      <c r="E134" s="1657"/>
      <c r="F134" s="1654"/>
      <c r="G134" s="985" t="s">
        <v>21</v>
      </c>
      <c r="H134" s="16">
        <f>H138</f>
        <v>0</v>
      </c>
      <c r="I134" s="16">
        <f t="shared" ref="I134:K136" si="109">I138</f>
        <v>0</v>
      </c>
      <c r="J134" s="16">
        <f t="shared" si="109"/>
        <v>0</v>
      </c>
      <c r="K134" s="19">
        <f t="shared" si="109"/>
        <v>0</v>
      </c>
      <c r="L134" s="558">
        <v>0</v>
      </c>
      <c r="M134" s="19">
        <f>J134-H134</f>
        <v>0</v>
      </c>
      <c r="N134" s="558">
        <v>0</v>
      </c>
      <c r="O134" s="19">
        <f>K134-H134</f>
        <v>0</v>
      </c>
      <c r="P134" s="1201"/>
    </row>
    <row r="135" spans="1:16" ht="19.5" customHeight="1">
      <c r="A135" s="1588"/>
      <c r="B135" s="1590"/>
      <c r="C135" s="1592"/>
      <c r="D135" s="1276"/>
      <c r="E135" s="1657"/>
      <c r="F135" s="1654"/>
      <c r="G135" s="985" t="s">
        <v>22</v>
      </c>
      <c r="H135" s="16">
        <f>H139</f>
        <v>0</v>
      </c>
      <c r="I135" s="16">
        <f t="shared" si="109"/>
        <v>0</v>
      </c>
      <c r="J135" s="16">
        <f t="shared" si="109"/>
        <v>0</v>
      </c>
      <c r="K135" s="19">
        <f t="shared" si="109"/>
        <v>0</v>
      </c>
      <c r="L135" s="558">
        <v>0</v>
      </c>
      <c r="M135" s="19">
        <f t="shared" ref="M135:M136" si="110">J135-H135</f>
        <v>0</v>
      </c>
      <c r="N135" s="558">
        <v>0</v>
      </c>
      <c r="O135" s="19">
        <f t="shared" ref="O135:O136" si="111">K135-H135</f>
        <v>0</v>
      </c>
      <c r="P135" s="1201"/>
    </row>
    <row r="136" spans="1:16" ht="19.5" customHeight="1">
      <c r="A136" s="1588"/>
      <c r="B136" s="1590"/>
      <c r="C136" s="1592"/>
      <c r="D136" s="1277"/>
      <c r="E136" s="1744"/>
      <c r="F136" s="1667"/>
      <c r="G136" s="985" t="s">
        <v>23</v>
      </c>
      <c r="H136" s="16">
        <f>H140</f>
        <v>0</v>
      </c>
      <c r="I136" s="16">
        <f t="shared" si="109"/>
        <v>0</v>
      </c>
      <c r="J136" s="16">
        <f t="shared" si="109"/>
        <v>0</v>
      </c>
      <c r="K136" s="19">
        <f t="shared" si="109"/>
        <v>0</v>
      </c>
      <c r="L136" s="558">
        <v>0</v>
      </c>
      <c r="M136" s="19">
        <f t="shared" si="110"/>
        <v>0</v>
      </c>
      <c r="N136" s="558">
        <v>0</v>
      </c>
      <c r="O136" s="19">
        <f t="shared" si="111"/>
        <v>0</v>
      </c>
      <c r="P136" s="1201"/>
    </row>
    <row r="137" spans="1:16" ht="23.25" customHeight="1">
      <c r="A137" s="1354" t="s">
        <v>46</v>
      </c>
      <c r="B137" s="1229" t="s">
        <v>1103</v>
      </c>
      <c r="C137" s="1230" t="s">
        <v>236</v>
      </c>
      <c r="D137" s="1183">
        <v>43831</v>
      </c>
      <c r="E137" s="1278">
        <v>44196</v>
      </c>
      <c r="F137" s="1243"/>
      <c r="G137" s="762" t="s">
        <v>20</v>
      </c>
      <c r="H137" s="359">
        <f>H138+H139+H140</f>
        <v>0</v>
      </c>
      <c r="I137" s="359">
        <f t="shared" ref="I137:K137" si="112">I138+I139+I140</f>
        <v>0</v>
      </c>
      <c r="J137" s="359">
        <f t="shared" si="112"/>
        <v>0</v>
      </c>
      <c r="K137" s="459">
        <f t="shared" si="112"/>
        <v>0</v>
      </c>
      <c r="L137" s="594">
        <v>0</v>
      </c>
      <c r="M137" s="459">
        <f>J137-H137</f>
        <v>0</v>
      </c>
      <c r="N137" s="594">
        <v>0</v>
      </c>
      <c r="O137" s="459">
        <f>K137-H137</f>
        <v>0</v>
      </c>
      <c r="P137" s="1302"/>
    </row>
    <row r="138" spans="1:16" ht="19.5" customHeight="1">
      <c r="A138" s="1354"/>
      <c r="B138" s="1229"/>
      <c r="C138" s="1230"/>
      <c r="D138" s="1195"/>
      <c r="E138" s="1729"/>
      <c r="F138" s="1244"/>
      <c r="G138" s="1110" t="s">
        <v>21</v>
      </c>
      <c r="H138" s="2">
        <v>0</v>
      </c>
      <c r="I138" s="2">
        <v>0</v>
      </c>
      <c r="J138" s="2">
        <v>0</v>
      </c>
      <c r="K138" s="106">
        <v>0</v>
      </c>
      <c r="L138" s="558">
        <v>0</v>
      </c>
      <c r="M138" s="19">
        <f>J138-H138</f>
        <v>0</v>
      </c>
      <c r="N138" s="558">
        <v>0</v>
      </c>
      <c r="O138" s="19">
        <f>K138-H138</f>
        <v>0</v>
      </c>
      <c r="P138" s="1201"/>
    </row>
    <row r="139" spans="1:16" ht="19.5" customHeight="1">
      <c r="A139" s="1354"/>
      <c r="B139" s="1229"/>
      <c r="C139" s="1230"/>
      <c r="D139" s="1195"/>
      <c r="E139" s="1729"/>
      <c r="F139" s="1244"/>
      <c r="G139" s="1110" t="s">
        <v>22</v>
      </c>
      <c r="H139" s="2">
        <v>0</v>
      </c>
      <c r="I139" s="2">
        <v>0</v>
      </c>
      <c r="J139" s="2">
        <v>0</v>
      </c>
      <c r="K139" s="106">
        <v>0</v>
      </c>
      <c r="L139" s="558">
        <v>0</v>
      </c>
      <c r="M139" s="19">
        <f>J139-H139</f>
        <v>0</v>
      </c>
      <c r="N139" s="558">
        <v>0</v>
      </c>
      <c r="O139" s="19">
        <f>K139-H139</f>
        <v>0</v>
      </c>
      <c r="P139" s="1201"/>
    </row>
    <row r="140" spans="1:16" ht="19.5" customHeight="1">
      <c r="A140" s="1354"/>
      <c r="B140" s="1229"/>
      <c r="C140" s="1230"/>
      <c r="D140" s="1196"/>
      <c r="E140" s="1449"/>
      <c r="F140" s="1245"/>
      <c r="G140" s="1110" t="s">
        <v>23</v>
      </c>
      <c r="H140" s="16">
        <v>0</v>
      </c>
      <c r="I140" s="16">
        <v>0</v>
      </c>
      <c r="J140" s="16">
        <v>0</v>
      </c>
      <c r="K140" s="19">
        <v>0</v>
      </c>
      <c r="L140" s="558">
        <v>0</v>
      </c>
      <c r="M140" s="19">
        <f t="shared" ref="M140" si="113">J140-H140</f>
        <v>0</v>
      </c>
      <c r="N140" s="558">
        <v>0</v>
      </c>
      <c r="O140" s="19">
        <f t="shared" ref="O140" si="114">K140-H140</f>
        <v>0</v>
      </c>
      <c r="P140" s="1202"/>
    </row>
    <row r="141" spans="1:16" ht="21.75" customHeight="1">
      <c r="A141" s="1732" t="s">
        <v>48</v>
      </c>
      <c r="B141" s="1734" t="s">
        <v>1104</v>
      </c>
      <c r="C141" s="1736" t="s">
        <v>624</v>
      </c>
      <c r="D141" s="1738" t="s">
        <v>19</v>
      </c>
      <c r="E141" s="1740" t="s">
        <v>19</v>
      </c>
      <c r="F141" s="1742" t="s">
        <v>19</v>
      </c>
      <c r="G141" s="766" t="s">
        <v>20</v>
      </c>
      <c r="H141" s="331">
        <f>H142+H143+H144</f>
        <v>0</v>
      </c>
      <c r="I141" s="331">
        <f t="shared" ref="I141:K141" si="115">I142+I143+I144</f>
        <v>0</v>
      </c>
      <c r="J141" s="331">
        <f t="shared" si="115"/>
        <v>0</v>
      </c>
      <c r="K141" s="302">
        <f t="shared" si="115"/>
        <v>0</v>
      </c>
      <c r="L141" s="770">
        <v>0</v>
      </c>
      <c r="M141" s="563">
        <f>J141-H141</f>
        <v>0</v>
      </c>
      <c r="N141" s="770">
        <v>0</v>
      </c>
      <c r="O141" s="563">
        <f>K141-H141</f>
        <v>0</v>
      </c>
      <c r="P141" s="1201"/>
    </row>
    <row r="142" spans="1:16" ht="18.75" customHeight="1">
      <c r="A142" s="1733"/>
      <c r="B142" s="1735"/>
      <c r="C142" s="1737"/>
      <c r="D142" s="1738"/>
      <c r="E142" s="1740"/>
      <c r="F142" s="1742"/>
      <c r="G142" s="980" t="s">
        <v>21</v>
      </c>
      <c r="H142" s="2">
        <f>H146</f>
        <v>0</v>
      </c>
      <c r="I142" s="2">
        <f t="shared" ref="I142:K142" si="116">I146</f>
        <v>0</v>
      </c>
      <c r="J142" s="2">
        <f t="shared" si="116"/>
        <v>0</v>
      </c>
      <c r="K142" s="106">
        <f t="shared" si="116"/>
        <v>0</v>
      </c>
      <c r="L142" s="558">
        <v>0</v>
      </c>
      <c r="M142" s="19">
        <f>J142-H142</f>
        <v>0</v>
      </c>
      <c r="N142" s="558">
        <v>0</v>
      </c>
      <c r="O142" s="19">
        <f>K142-H142</f>
        <v>0</v>
      </c>
      <c r="P142" s="1201"/>
    </row>
    <row r="143" spans="1:16" ht="18.75" customHeight="1">
      <c r="A143" s="1733"/>
      <c r="B143" s="1735"/>
      <c r="C143" s="1737"/>
      <c r="D143" s="1738"/>
      <c r="E143" s="1740"/>
      <c r="F143" s="1742"/>
      <c r="G143" s="980" t="s">
        <v>22</v>
      </c>
      <c r="H143" s="2">
        <f t="shared" ref="H143:K144" si="117">H147</f>
        <v>0</v>
      </c>
      <c r="I143" s="2">
        <f t="shared" si="117"/>
        <v>0</v>
      </c>
      <c r="J143" s="2">
        <f t="shared" si="117"/>
        <v>0</v>
      </c>
      <c r="K143" s="106">
        <f t="shared" si="117"/>
        <v>0</v>
      </c>
      <c r="L143" s="558">
        <v>0</v>
      </c>
      <c r="M143" s="19">
        <f t="shared" ref="M143:M144" si="118">J143-H143</f>
        <v>0</v>
      </c>
      <c r="N143" s="558">
        <v>0</v>
      </c>
      <c r="O143" s="19">
        <f t="shared" ref="O143:O144" si="119">K143-H143</f>
        <v>0</v>
      </c>
      <c r="P143" s="1201"/>
    </row>
    <row r="144" spans="1:16" ht="18.75" customHeight="1">
      <c r="A144" s="1733"/>
      <c r="B144" s="1735"/>
      <c r="C144" s="1737"/>
      <c r="D144" s="1739"/>
      <c r="E144" s="1741"/>
      <c r="F144" s="1736"/>
      <c r="G144" s="980" t="s">
        <v>23</v>
      </c>
      <c r="H144" s="2">
        <f t="shared" si="117"/>
        <v>0</v>
      </c>
      <c r="I144" s="2">
        <f t="shared" si="117"/>
        <v>0</v>
      </c>
      <c r="J144" s="2">
        <f t="shared" si="117"/>
        <v>0</v>
      </c>
      <c r="K144" s="106">
        <f t="shared" si="117"/>
        <v>0</v>
      </c>
      <c r="L144" s="558">
        <v>0</v>
      </c>
      <c r="M144" s="19">
        <f t="shared" si="118"/>
        <v>0</v>
      </c>
      <c r="N144" s="558">
        <v>0</v>
      </c>
      <c r="O144" s="19">
        <f t="shared" si="119"/>
        <v>0</v>
      </c>
      <c r="P144" s="1201"/>
    </row>
    <row r="145" spans="1:16" ht="21" customHeight="1">
      <c r="A145" s="1588" t="s">
        <v>49</v>
      </c>
      <c r="B145" s="1590" t="s">
        <v>1105</v>
      </c>
      <c r="C145" s="1592" t="s">
        <v>292</v>
      </c>
      <c r="D145" s="1275" t="s">
        <v>19</v>
      </c>
      <c r="E145" s="1743" t="s">
        <v>19</v>
      </c>
      <c r="F145" s="1653" t="s">
        <v>19</v>
      </c>
      <c r="G145" s="762" t="s">
        <v>20</v>
      </c>
      <c r="H145" s="359">
        <f>H146+H147+H148</f>
        <v>0</v>
      </c>
      <c r="I145" s="359">
        <f t="shared" ref="I145:K145" si="120">I146+I147+I148</f>
        <v>0</v>
      </c>
      <c r="J145" s="359">
        <f t="shared" si="120"/>
        <v>0</v>
      </c>
      <c r="K145" s="459">
        <f t="shared" si="120"/>
        <v>0</v>
      </c>
      <c r="L145" s="594">
        <v>0</v>
      </c>
      <c r="M145" s="459">
        <f>J145-H145</f>
        <v>0</v>
      </c>
      <c r="N145" s="594">
        <v>0</v>
      </c>
      <c r="O145" s="459">
        <f>K145-H145</f>
        <v>0</v>
      </c>
      <c r="P145" s="1302"/>
    </row>
    <row r="146" spans="1:16" ht="18.75" customHeight="1">
      <c r="A146" s="1588"/>
      <c r="B146" s="1590"/>
      <c r="C146" s="1592"/>
      <c r="D146" s="1276"/>
      <c r="E146" s="1657"/>
      <c r="F146" s="1654"/>
      <c r="G146" s="985" t="s">
        <v>21</v>
      </c>
      <c r="H146" s="16">
        <f>H150</f>
        <v>0</v>
      </c>
      <c r="I146" s="16">
        <f t="shared" ref="I146:K146" si="121">I150</f>
        <v>0</v>
      </c>
      <c r="J146" s="16">
        <f t="shared" si="121"/>
        <v>0</v>
      </c>
      <c r="K146" s="19">
        <f t="shared" si="121"/>
        <v>0</v>
      </c>
      <c r="L146" s="558">
        <v>0</v>
      </c>
      <c r="M146" s="19">
        <f>J146-H146</f>
        <v>0</v>
      </c>
      <c r="N146" s="558">
        <v>0</v>
      </c>
      <c r="O146" s="19">
        <f>K146-H146</f>
        <v>0</v>
      </c>
      <c r="P146" s="1201"/>
    </row>
    <row r="147" spans="1:16" ht="18.75" customHeight="1">
      <c r="A147" s="1588"/>
      <c r="B147" s="1590"/>
      <c r="C147" s="1592"/>
      <c r="D147" s="1276"/>
      <c r="E147" s="1657"/>
      <c r="F147" s="1654"/>
      <c r="G147" s="985" t="s">
        <v>22</v>
      </c>
      <c r="H147" s="16">
        <f t="shared" ref="H147:K148" si="122">H151</f>
        <v>0</v>
      </c>
      <c r="I147" s="16">
        <f t="shared" si="122"/>
        <v>0</v>
      </c>
      <c r="J147" s="16">
        <f t="shared" si="122"/>
        <v>0</v>
      </c>
      <c r="K147" s="19">
        <f t="shared" si="122"/>
        <v>0</v>
      </c>
      <c r="L147" s="558">
        <v>0</v>
      </c>
      <c r="M147" s="19">
        <f t="shared" ref="M147:M148" si="123">J147-H147</f>
        <v>0</v>
      </c>
      <c r="N147" s="558">
        <v>0</v>
      </c>
      <c r="O147" s="19">
        <f t="shared" ref="O147:O148" si="124">K147-H147</f>
        <v>0</v>
      </c>
      <c r="P147" s="1201"/>
    </row>
    <row r="148" spans="1:16" ht="18.75" customHeight="1">
      <c r="A148" s="1588"/>
      <c r="B148" s="1590"/>
      <c r="C148" s="1592"/>
      <c r="D148" s="1277"/>
      <c r="E148" s="1744"/>
      <c r="F148" s="1667"/>
      <c r="G148" s="985" t="s">
        <v>23</v>
      </c>
      <c r="H148" s="16">
        <f t="shared" si="122"/>
        <v>0</v>
      </c>
      <c r="I148" s="16">
        <f t="shared" si="122"/>
        <v>0</v>
      </c>
      <c r="J148" s="16">
        <f t="shared" si="122"/>
        <v>0</v>
      </c>
      <c r="K148" s="19">
        <f t="shared" si="122"/>
        <v>0</v>
      </c>
      <c r="L148" s="558">
        <v>0</v>
      </c>
      <c r="M148" s="19">
        <f t="shared" si="123"/>
        <v>0</v>
      </c>
      <c r="N148" s="558">
        <v>0</v>
      </c>
      <c r="O148" s="19">
        <f t="shared" si="124"/>
        <v>0</v>
      </c>
      <c r="P148" s="1201"/>
    </row>
    <row r="149" spans="1:16" ht="21" customHeight="1">
      <c r="A149" s="1354" t="s">
        <v>50</v>
      </c>
      <c r="B149" s="1229" t="s">
        <v>1106</v>
      </c>
      <c r="C149" s="1230" t="s">
        <v>292</v>
      </c>
      <c r="D149" s="1183">
        <v>43831</v>
      </c>
      <c r="E149" s="1278">
        <v>44196</v>
      </c>
      <c r="F149" s="1243"/>
      <c r="G149" s="762" t="s">
        <v>20</v>
      </c>
      <c r="H149" s="359">
        <f>H150+H151+H152</f>
        <v>0</v>
      </c>
      <c r="I149" s="359">
        <f t="shared" ref="I149:K149" si="125">I150+I151+I152</f>
        <v>0</v>
      </c>
      <c r="J149" s="359">
        <f t="shared" si="125"/>
        <v>0</v>
      </c>
      <c r="K149" s="459">
        <f t="shared" si="125"/>
        <v>0</v>
      </c>
      <c r="L149" s="594">
        <v>0</v>
      </c>
      <c r="M149" s="459">
        <f>J149-H149</f>
        <v>0</v>
      </c>
      <c r="N149" s="594">
        <v>0</v>
      </c>
      <c r="O149" s="459">
        <f>K149-H149</f>
        <v>0</v>
      </c>
      <c r="P149" s="1302"/>
    </row>
    <row r="150" spans="1:16" ht="18.75" customHeight="1">
      <c r="A150" s="1354"/>
      <c r="B150" s="1229"/>
      <c r="C150" s="1230"/>
      <c r="D150" s="1195"/>
      <c r="E150" s="1729"/>
      <c r="F150" s="1244"/>
      <c r="G150" s="985" t="s">
        <v>21</v>
      </c>
      <c r="H150" s="2">
        <v>0</v>
      </c>
      <c r="I150" s="2">
        <v>0</v>
      </c>
      <c r="J150" s="2">
        <v>0</v>
      </c>
      <c r="K150" s="106">
        <v>0</v>
      </c>
      <c r="L150" s="558">
        <v>0</v>
      </c>
      <c r="M150" s="19">
        <f>J150-H150</f>
        <v>0</v>
      </c>
      <c r="N150" s="558">
        <v>0</v>
      </c>
      <c r="O150" s="19">
        <f>K150-H150</f>
        <v>0</v>
      </c>
      <c r="P150" s="1201"/>
    </row>
    <row r="151" spans="1:16" ht="18.75" customHeight="1">
      <c r="A151" s="1354"/>
      <c r="B151" s="1229"/>
      <c r="C151" s="1230"/>
      <c r="D151" s="1195"/>
      <c r="E151" s="1729"/>
      <c r="F151" s="1244"/>
      <c r="G151" s="985" t="s">
        <v>22</v>
      </c>
      <c r="H151" s="2">
        <v>0</v>
      </c>
      <c r="I151" s="2">
        <v>0</v>
      </c>
      <c r="J151" s="2">
        <v>0</v>
      </c>
      <c r="K151" s="106">
        <v>0</v>
      </c>
      <c r="L151" s="558">
        <v>0</v>
      </c>
      <c r="M151" s="19">
        <f>J151-H151</f>
        <v>0</v>
      </c>
      <c r="N151" s="558">
        <v>0</v>
      </c>
      <c r="O151" s="19">
        <f>K151-H151</f>
        <v>0</v>
      </c>
      <c r="P151" s="1201"/>
    </row>
    <row r="152" spans="1:16" ht="18.75" customHeight="1" thickBot="1">
      <c r="A152" s="1370"/>
      <c r="B152" s="1371"/>
      <c r="C152" s="1372"/>
      <c r="D152" s="1206"/>
      <c r="E152" s="1730"/>
      <c r="F152" s="1463"/>
      <c r="G152" s="765" t="s">
        <v>23</v>
      </c>
      <c r="H152" s="21">
        <v>0</v>
      </c>
      <c r="I152" s="21">
        <v>0</v>
      </c>
      <c r="J152" s="21">
        <v>0</v>
      </c>
      <c r="K152" s="533">
        <v>0</v>
      </c>
      <c r="L152" s="610">
        <v>0</v>
      </c>
      <c r="M152" s="533">
        <f t="shared" ref="M152" si="126">J152-H152</f>
        <v>0</v>
      </c>
      <c r="N152" s="610">
        <v>0</v>
      </c>
      <c r="O152" s="533">
        <f t="shared" ref="O152" si="127">K152-H152</f>
        <v>0</v>
      </c>
      <c r="P152" s="1731"/>
    </row>
    <row r="156" spans="1:16">
      <c r="B156" s="38"/>
    </row>
  </sheetData>
  <mergeCells count="262">
    <mergeCell ref="A65:A68"/>
    <mergeCell ref="B65:B68"/>
    <mergeCell ref="C65:C68"/>
    <mergeCell ref="D65:D68"/>
    <mergeCell ref="E65:E68"/>
    <mergeCell ref="F65:F68"/>
    <mergeCell ref="P65:P68"/>
    <mergeCell ref="A69:A72"/>
    <mergeCell ref="B69:B72"/>
    <mergeCell ref="C69:C72"/>
    <mergeCell ref="D69:D72"/>
    <mergeCell ref="E69:E72"/>
    <mergeCell ref="F69:F72"/>
    <mergeCell ref="P69:P72"/>
    <mergeCell ref="A49:A52"/>
    <mergeCell ref="B49:B52"/>
    <mergeCell ref="C49:C52"/>
    <mergeCell ref="D49:D52"/>
    <mergeCell ref="E49:E52"/>
    <mergeCell ref="F49:F52"/>
    <mergeCell ref="P49:P52"/>
    <mergeCell ref="A53:A56"/>
    <mergeCell ref="B53:B56"/>
    <mergeCell ref="C53:C56"/>
    <mergeCell ref="D53:D56"/>
    <mergeCell ref="E53:E56"/>
    <mergeCell ref="F53:F56"/>
    <mergeCell ref="P53:P56"/>
    <mergeCell ref="A33:A36"/>
    <mergeCell ref="B33:B36"/>
    <mergeCell ref="C33:C36"/>
    <mergeCell ref="D33:D36"/>
    <mergeCell ref="E33:E36"/>
    <mergeCell ref="F33:F36"/>
    <mergeCell ref="P33:P36"/>
    <mergeCell ref="A37:A40"/>
    <mergeCell ref="B37:B40"/>
    <mergeCell ref="C37:C40"/>
    <mergeCell ref="D37:D40"/>
    <mergeCell ref="E37:E40"/>
    <mergeCell ref="F37:F40"/>
    <mergeCell ref="P37:P40"/>
    <mergeCell ref="C17:C20"/>
    <mergeCell ref="D17:D20"/>
    <mergeCell ref="E17:E20"/>
    <mergeCell ref="F17:F20"/>
    <mergeCell ref="P17:P20"/>
    <mergeCell ref="A21:A24"/>
    <mergeCell ref="B21:B24"/>
    <mergeCell ref="C21:C24"/>
    <mergeCell ref="D21:D24"/>
    <mergeCell ref="E21:E24"/>
    <mergeCell ref="F21:F24"/>
    <mergeCell ref="P21:P24"/>
    <mergeCell ref="A17:A20"/>
    <mergeCell ref="B17:B20"/>
    <mergeCell ref="A5:P5"/>
    <mergeCell ref="A6:P6"/>
    <mergeCell ref="M1:R1"/>
    <mergeCell ref="M2:R2"/>
    <mergeCell ref="M3:R3"/>
    <mergeCell ref="M4:R4"/>
    <mergeCell ref="A7:P7"/>
    <mergeCell ref="A9:A11"/>
    <mergeCell ref="A13:B16"/>
    <mergeCell ref="C13:C16"/>
    <mergeCell ref="D13:D16"/>
    <mergeCell ref="E13:E16"/>
    <mergeCell ref="F13:F16"/>
    <mergeCell ref="P13:P16"/>
    <mergeCell ref="B9:B11"/>
    <mergeCell ref="C9:C11"/>
    <mergeCell ref="D9:O9"/>
    <mergeCell ref="P9:P11"/>
    <mergeCell ref="D10:D11"/>
    <mergeCell ref="E10:E11"/>
    <mergeCell ref="F10:F11"/>
    <mergeCell ref="G10:K10"/>
    <mergeCell ref="L10:M10"/>
    <mergeCell ref="N10:O10"/>
    <mergeCell ref="A25:A28"/>
    <mergeCell ref="B25:B28"/>
    <mergeCell ref="C25:C28"/>
    <mergeCell ref="D25:D28"/>
    <mergeCell ref="E25:E28"/>
    <mergeCell ref="F25:F28"/>
    <mergeCell ref="P25:P28"/>
    <mergeCell ref="A29:A32"/>
    <mergeCell ref="B29:B32"/>
    <mergeCell ref="C29:C32"/>
    <mergeCell ref="D29:D32"/>
    <mergeCell ref="E29:E32"/>
    <mergeCell ref="F29:F32"/>
    <mergeCell ref="P29:P32"/>
    <mergeCell ref="A41:A44"/>
    <mergeCell ref="B41:B44"/>
    <mergeCell ref="C41:C44"/>
    <mergeCell ref="D41:D44"/>
    <mergeCell ref="E41:E44"/>
    <mergeCell ref="F41:F44"/>
    <mergeCell ref="P41:P44"/>
    <mergeCell ref="A45:A48"/>
    <mergeCell ref="B45:B48"/>
    <mergeCell ref="C45:C48"/>
    <mergeCell ref="D45:D48"/>
    <mergeCell ref="E45:E48"/>
    <mergeCell ref="F45:F48"/>
    <mergeCell ref="P45:P48"/>
    <mergeCell ref="A57:A60"/>
    <mergeCell ref="B57:B60"/>
    <mergeCell ref="C57:C60"/>
    <mergeCell ref="D57:D60"/>
    <mergeCell ref="E57:E60"/>
    <mergeCell ref="F57:F60"/>
    <mergeCell ref="P57:P60"/>
    <mergeCell ref="A61:A64"/>
    <mergeCell ref="B61:B64"/>
    <mergeCell ref="C61:C64"/>
    <mergeCell ref="D61:D64"/>
    <mergeCell ref="E61:E64"/>
    <mergeCell ref="F61:F64"/>
    <mergeCell ref="P61:P64"/>
    <mergeCell ref="A81:A84"/>
    <mergeCell ref="B81:B84"/>
    <mergeCell ref="C81:C84"/>
    <mergeCell ref="D81:D84"/>
    <mergeCell ref="E81:E84"/>
    <mergeCell ref="F81:F84"/>
    <mergeCell ref="P73:P76"/>
    <mergeCell ref="A77:A80"/>
    <mergeCell ref="B77:B80"/>
    <mergeCell ref="C77:C80"/>
    <mergeCell ref="D77:D80"/>
    <mergeCell ref="E77:E80"/>
    <mergeCell ref="F77:F80"/>
    <mergeCell ref="P77:P80"/>
    <mergeCell ref="P81:P84"/>
    <mergeCell ref="A73:A76"/>
    <mergeCell ref="B73:B76"/>
    <mergeCell ref="C73:C76"/>
    <mergeCell ref="D73:D76"/>
    <mergeCell ref="E73:E76"/>
    <mergeCell ref="F73:F76"/>
    <mergeCell ref="A85:A88"/>
    <mergeCell ref="B85:B88"/>
    <mergeCell ref="C85:C88"/>
    <mergeCell ref="D85:D88"/>
    <mergeCell ref="E85:E88"/>
    <mergeCell ref="F85:F88"/>
    <mergeCell ref="P85:P88"/>
    <mergeCell ref="A89:A92"/>
    <mergeCell ref="B89:B92"/>
    <mergeCell ref="C89:C92"/>
    <mergeCell ref="D89:D92"/>
    <mergeCell ref="E89:E92"/>
    <mergeCell ref="F89:F92"/>
    <mergeCell ref="P89:P92"/>
    <mergeCell ref="A93:A96"/>
    <mergeCell ref="B93:B96"/>
    <mergeCell ref="C93:C96"/>
    <mergeCell ref="D93:D96"/>
    <mergeCell ref="E93:E96"/>
    <mergeCell ref="F93:F96"/>
    <mergeCell ref="P93:P96"/>
    <mergeCell ref="A97:A100"/>
    <mergeCell ref="B97:B100"/>
    <mergeCell ref="C97:C100"/>
    <mergeCell ref="D97:D100"/>
    <mergeCell ref="E97:E100"/>
    <mergeCell ref="F97:F100"/>
    <mergeCell ref="P97:P100"/>
    <mergeCell ref="A101:A104"/>
    <mergeCell ref="B101:B104"/>
    <mergeCell ref="C101:C104"/>
    <mergeCell ref="D101:D104"/>
    <mergeCell ref="E101:E104"/>
    <mergeCell ref="F101:F104"/>
    <mergeCell ref="P101:P104"/>
    <mergeCell ref="A105:A108"/>
    <mergeCell ref="B105:B108"/>
    <mergeCell ref="C105:C108"/>
    <mergeCell ref="D105:D108"/>
    <mergeCell ref="E105:E108"/>
    <mergeCell ref="F105:F108"/>
    <mergeCell ref="P105:P108"/>
    <mergeCell ref="A109:A112"/>
    <mergeCell ref="B109:B112"/>
    <mergeCell ref="C109:C112"/>
    <mergeCell ref="D109:D112"/>
    <mergeCell ref="E109:E112"/>
    <mergeCell ref="F109:F112"/>
    <mergeCell ref="P109:P112"/>
    <mergeCell ref="A113:A116"/>
    <mergeCell ref="B113:B116"/>
    <mergeCell ref="C113:C116"/>
    <mergeCell ref="D113:D116"/>
    <mergeCell ref="E113:E116"/>
    <mergeCell ref="F113:F116"/>
    <mergeCell ref="P113:P116"/>
    <mergeCell ref="A117:A120"/>
    <mergeCell ref="B117:B120"/>
    <mergeCell ref="C117:C120"/>
    <mergeCell ref="D117:D120"/>
    <mergeCell ref="E117:E120"/>
    <mergeCell ref="F117:F120"/>
    <mergeCell ref="P117:P120"/>
    <mergeCell ref="A121:A124"/>
    <mergeCell ref="B121:B124"/>
    <mergeCell ref="C121:C124"/>
    <mergeCell ref="D121:D124"/>
    <mergeCell ref="E121:E124"/>
    <mergeCell ref="F121:F124"/>
    <mergeCell ref="P121:P124"/>
    <mergeCell ref="A125:A128"/>
    <mergeCell ref="B125:B128"/>
    <mergeCell ref="C125:C128"/>
    <mergeCell ref="D125:D128"/>
    <mergeCell ref="E125:E128"/>
    <mergeCell ref="F125:F128"/>
    <mergeCell ref="P125:P128"/>
    <mergeCell ref="A129:A132"/>
    <mergeCell ref="B129:B132"/>
    <mergeCell ref="C129:C132"/>
    <mergeCell ref="D129:D132"/>
    <mergeCell ref="E129:E132"/>
    <mergeCell ref="F129:F132"/>
    <mergeCell ref="P129:P132"/>
    <mergeCell ref="A133:A136"/>
    <mergeCell ref="B133:B136"/>
    <mergeCell ref="C133:C136"/>
    <mergeCell ref="D133:D136"/>
    <mergeCell ref="E133:E136"/>
    <mergeCell ref="F133:F136"/>
    <mergeCell ref="P133:P136"/>
    <mergeCell ref="A137:A140"/>
    <mergeCell ref="B137:B140"/>
    <mergeCell ref="C137:C140"/>
    <mergeCell ref="D137:D140"/>
    <mergeCell ref="E137:E140"/>
    <mergeCell ref="F137:F140"/>
    <mergeCell ref="P137:P140"/>
    <mergeCell ref="A149:A152"/>
    <mergeCell ref="B149:B152"/>
    <mergeCell ref="C149:C152"/>
    <mergeCell ref="D149:D152"/>
    <mergeCell ref="E149:E152"/>
    <mergeCell ref="F149:F152"/>
    <mergeCell ref="P149:P152"/>
    <mergeCell ref="A141:A144"/>
    <mergeCell ref="B141:B144"/>
    <mergeCell ref="C141:C144"/>
    <mergeCell ref="D141:D144"/>
    <mergeCell ref="E141:E144"/>
    <mergeCell ref="F141:F144"/>
    <mergeCell ref="P141:P144"/>
    <mergeCell ref="A145:A148"/>
    <mergeCell ref="B145:B148"/>
    <mergeCell ref="C145:C148"/>
    <mergeCell ref="D145:D148"/>
    <mergeCell ref="E145:E148"/>
    <mergeCell ref="F145:F148"/>
    <mergeCell ref="P145:P148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rowBreaks count="4" manualBreakCount="4">
    <brk id="40" max="15" man="1"/>
    <brk id="76" max="15" man="1"/>
    <brk id="108" max="15" man="1"/>
    <brk id="140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U489"/>
  <sheetViews>
    <sheetView zoomScaleNormal="100" zoomScaleSheetLayoutView="100" workbookViewId="0">
      <selection activeCell="A6" sqref="A6:P6"/>
    </sheetView>
  </sheetViews>
  <sheetFormatPr defaultRowHeight="15"/>
  <cols>
    <col min="1" max="1" width="7.85546875" style="397" customWidth="1"/>
    <col min="2" max="2" width="33.28515625" style="5" customWidth="1"/>
    <col min="3" max="3" width="27.28515625" style="5" customWidth="1"/>
    <col min="4" max="4" width="15.42578125" style="5" customWidth="1"/>
    <col min="5" max="5" width="14.85546875" style="5" customWidth="1"/>
    <col min="6" max="6" width="22.5703125" style="5" customWidth="1"/>
    <col min="7" max="7" width="8.7109375" style="22" customWidth="1"/>
    <col min="8" max="8" width="14.140625" style="22" customWidth="1"/>
    <col min="9" max="9" width="9.7109375" style="5" customWidth="1"/>
    <col min="10" max="10" width="10.42578125" style="5" customWidth="1"/>
    <col min="11" max="11" width="12.28515625" style="5" customWidth="1"/>
    <col min="12" max="12" width="9.5703125" style="5" customWidth="1"/>
    <col min="13" max="15" width="10.5703125" style="5" customWidth="1"/>
    <col min="16" max="16" width="34" style="5" customWidth="1"/>
    <col min="17" max="17" width="9.140625" style="5"/>
    <col min="18" max="18" width="11.7109375" style="5" bestFit="1" customWidth="1"/>
    <col min="19" max="255" width="9.140625" style="5"/>
    <col min="256" max="256" width="6.5703125" style="5" customWidth="1"/>
    <col min="257" max="257" width="27.42578125" style="5" customWidth="1"/>
    <col min="258" max="258" width="27.28515625" style="5" customWidth="1"/>
    <col min="259" max="259" width="13.140625" style="5" customWidth="1"/>
    <col min="260" max="260" width="13.28515625" style="5" customWidth="1"/>
    <col min="261" max="261" width="19.5703125" style="5" customWidth="1"/>
    <col min="262" max="262" width="8.7109375" style="5" customWidth="1"/>
    <col min="263" max="263" width="14.140625" style="5" customWidth="1"/>
    <col min="264" max="264" width="9.7109375" style="5" customWidth="1"/>
    <col min="265" max="265" width="10.42578125" style="5" customWidth="1"/>
    <col min="266" max="266" width="12.28515625" style="5" customWidth="1"/>
    <col min="267" max="267" width="9.5703125" style="5" customWidth="1"/>
    <col min="268" max="270" width="10.5703125" style="5" customWidth="1"/>
    <col min="271" max="271" width="16.28515625" style="5" customWidth="1"/>
    <col min="272" max="272" width="29.140625" style="5" customWidth="1"/>
    <col min="273" max="273" width="9.140625" style="5"/>
    <col min="274" max="274" width="11.7109375" style="5" bestFit="1" customWidth="1"/>
    <col min="275" max="511" width="9.140625" style="5"/>
    <col min="512" max="512" width="6.5703125" style="5" customWidth="1"/>
    <col min="513" max="513" width="27.42578125" style="5" customWidth="1"/>
    <col min="514" max="514" width="27.28515625" style="5" customWidth="1"/>
    <col min="515" max="515" width="13.140625" style="5" customWidth="1"/>
    <col min="516" max="516" width="13.28515625" style="5" customWidth="1"/>
    <col min="517" max="517" width="19.5703125" style="5" customWidth="1"/>
    <col min="518" max="518" width="8.7109375" style="5" customWidth="1"/>
    <col min="519" max="519" width="14.140625" style="5" customWidth="1"/>
    <col min="520" max="520" width="9.7109375" style="5" customWidth="1"/>
    <col min="521" max="521" width="10.42578125" style="5" customWidth="1"/>
    <col min="522" max="522" width="12.28515625" style="5" customWidth="1"/>
    <col min="523" max="523" width="9.5703125" style="5" customWidth="1"/>
    <col min="524" max="526" width="10.5703125" style="5" customWidth="1"/>
    <col min="527" max="527" width="16.28515625" style="5" customWidth="1"/>
    <col min="528" max="528" width="29.140625" style="5" customWidth="1"/>
    <col min="529" max="529" width="9.140625" style="5"/>
    <col min="530" max="530" width="11.7109375" style="5" bestFit="1" customWidth="1"/>
    <col min="531" max="767" width="9.140625" style="5"/>
    <col min="768" max="768" width="6.5703125" style="5" customWidth="1"/>
    <col min="769" max="769" width="27.42578125" style="5" customWidth="1"/>
    <col min="770" max="770" width="27.28515625" style="5" customWidth="1"/>
    <col min="771" max="771" width="13.140625" style="5" customWidth="1"/>
    <col min="772" max="772" width="13.28515625" style="5" customWidth="1"/>
    <col min="773" max="773" width="19.5703125" style="5" customWidth="1"/>
    <col min="774" max="774" width="8.7109375" style="5" customWidth="1"/>
    <col min="775" max="775" width="14.140625" style="5" customWidth="1"/>
    <col min="776" max="776" width="9.7109375" style="5" customWidth="1"/>
    <col min="777" max="777" width="10.42578125" style="5" customWidth="1"/>
    <col min="778" max="778" width="12.28515625" style="5" customWidth="1"/>
    <col min="779" max="779" width="9.5703125" style="5" customWidth="1"/>
    <col min="780" max="782" width="10.5703125" style="5" customWidth="1"/>
    <col min="783" max="783" width="16.28515625" style="5" customWidth="1"/>
    <col min="784" max="784" width="29.140625" style="5" customWidth="1"/>
    <col min="785" max="785" width="9.140625" style="5"/>
    <col min="786" max="786" width="11.7109375" style="5" bestFit="1" customWidth="1"/>
    <col min="787" max="1023" width="9.140625" style="5"/>
    <col min="1024" max="1024" width="6.5703125" style="5" customWidth="1"/>
    <col min="1025" max="1025" width="27.42578125" style="5" customWidth="1"/>
    <col min="1026" max="1026" width="27.28515625" style="5" customWidth="1"/>
    <col min="1027" max="1027" width="13.140625" style="5" customWidth="1"/>
    <col min="1028" max="1028" width="13.28515625" style="5" customWidth="1"/>
    <col min="1029" max="1029" width="19.5703125" style="5" customWidth="1"/>
    <col min="1030" max="1030" width="8.7109375" style="5" customWidth="1"/>
    <col min="1031" max="1031" width="14.140625" style="5" customWidth="1"/>
    <col min="1032" max="1032" width="9.7109375" style="5" customWidth="1"/>
    <col min="1033" max="1033" width="10.42578125" style="5" customWidth="1"/>
    <col min="1034" max="1034" width="12.28515625" style="5" customWidth="1"/>
    <col min="1035" max="1035" width="9.5703125" style="5" customWidth="1"/>
    <col min="1036" max="1038" width="10.5703125" style="5" customWidth="1"/>
    <col min="1039" max="1039" width="16.28515625" style="5" customWidth="1"/>
    <col min="1040" max="1040" width="29.140625" style="5" customWidth="1"/>
    <col min="1041" max="1041" width="9.140625" style="5"/>
    <col min="1042" max="1042" width="11.7109375" style="5" bestFit="1" customWidth="1"/>
    <col min="1043" max="1279" width="9.140625" style="5"/>
    <col min="1280" max="1280" width="6.5703125" style="5" customWidth="1"/>
    <col min="1281" max="1281" width="27.42578125" style="5" customWidth="1"/>
    <col min="1282" max="1282" width="27.28515625" style="5" customWidth="1"/>
    <col min="1283" max="1283" width="13.140625" style="5" customWidth="1"/>
    <col min="1284" max="1284" width="13.28515625" style="5" customWidth="1"/>
    <col min="1285" max="1285" width="19.5703125" style="5" customWidth="1"/>
    <col min="1286" max="1286" width="8.7109375" style="5" customWidth="1"/>
    <col min="1287" max="1287" width="14.140625" style="5" customWidth="1"/>
    <col min="1288" max="1288" width="9.7109375" style="5" customWidth="1"/>
    <col min="1289" max="1289" width="10.42578125" style="5" customWidth="1"/>
    <col min="1290" max="1290" width="12.28515625" style="5" customWidth="1"/>
    <col min="1291" max="1291" width="9.5703125" style="5" customWidth="1"/>
    <col min="1292" max="1294" width="10.5703125" style="5" customWidth="1"/>
    <col min="1295" max="1295" width="16.28515625" style="5" customWidth="1"/>
    <col min="1296" max="1296" width="29.140625" style="5" customWidth="1"/>
    <col min="1297" max="1297" width="9.140625" style="5"/>
    <col min="1298" max="1298" width="11.7109375" style="5" bestFit="1" customWidth="1"/>
    <col min="1299" max="1535" width="9.140625" style="5"/>
    <col min="1536" max="1536" width="6.5703125" style="5" customWidth="1"/>
    <col min="1537" max="1537" width="27.42578125" style="5" customWidth="1"/>
    <col min="1538" max="1538" width="27.28515625" style="5" customWidth="1"/>
    <col min="1539" max="1539" width="13.140625" style="5" customWidth="1"/>
    <col min="1540" max="1540" width="13.28515625" style="5" customWidth="1"/>
    <col min="1541" max="1541" width="19.5703125" style="5" customWidth="1"/>
    <col min="1542" max="1542" width="8.7109375" style="5" customWidth="1"/>
    <col min="1543" max="1543" width="14.140625" style="5" customWidth="1"/>
    <col min="1544" max="1544" width="9.7109375" style="5" customWidth="1"/>
    <col min="1545" max="1545" width="10.42578125" style="5" customWidth="1"/>
    <col min="1546" max="1546" width="12.28515625" style="5" customWidth="1"/>
    <col min="1547" max="1547" width="9.5703125" style="5" customWidth="1"/>
    <col min="1548" max="1550" width="10.5703125" style="5" customWidth="1"/>
    <col min="1551" max="1551" width="16.28515625" style="5" customWidth="1"/>
    <col min="1552" max="1552" width="29.140625" style="5" customWidth="1"/>
    <col min="1553" max="1553" width="9.140625" style="5"/>
    <col min="1554" max="1554" width="11.7109375" style="5" bestFit="1" customWidth="1"/>
    <col min="1555" max="1791" width="9.140625" style="5"/>
    <col min="1792" max="1792" width="6.5703125" style="5" customWidth="1"/>
    <col min="1793" max="1793" width="27.42578125" style="5" customWidth="1"/>
    <col min="1794" max="1794" width="27.28515625" style="5" customWidth="1"/>
    <col min="1795" max="1795" width="13.140625" style="5" customWidth="1"/>
    <col min="1796" max="1796" width="13.28515625" style="5" customWidth="1"/>
    <col min="1797" max="1797" width="19.5703125" style="5" customWidth="1"/>
    <col min="1798" max="1798" width="8.7109375" style="5" customWidth="1"/>
    <col min="1799" max="1799" width="14.140625" style="5" customWidth="1"/>
    <col min="1800" max="1800" width="9.7109375" style="5" customWidth="1"/>
    <col min="1801" max="1801" width="10.42578125" style="5" customWidth="1"/>
    <col min="1802" max="1802" width="12.28515625" style="5" customWidth="1"/>
    <col min="1803" max="1803" width="9.5703125" style="5" customWidth="1"/>
    <col min="1804" max="1806" width="10.5703125" style="5" customWidth="1"/>
    <col min="1807" max="1807" width="16.28515625" style="5" customWidth="1"/>
    <col min="1808" max="1808" width="29.140625" style="5" customWidth="1"/>
    <col min="1809" max="1809" width="9.140625" style="5"/>
    <col min="1810" max="1810" width="11.7109375" style="5" bestFit="1" customWidth="1"/>
    <col min="1811" max="2047" width="9.140625" style="5"/>
    <col min="2048" max="2048" width="6.5703125" style="5" customWidth="1"/>
    <col min="2049" max="2049" width="27.42578125" style="5" customWidth="1"/>
    <col min="2050" max="2050" width="27.28515625" style="5" customWidth="1"/>
    <col min="2051" max="2051" width="13.140625" style="5" customWidth="1"/>
    <col min="2052" max="2052" width="13.28515625" style="5" customWidth="1"/>
    <col min="2053" max="2053" width="19.5703125" style="5" customWidth="1"/>
    <col min="2054" max="2054" width="8.7109375" style="5" customWidth="1"/>
    <col min="2055" max="2055" width="14.140625" style="5" customWidth="1"/>
    <col min="2056" max="2056" width="9.7109375" style="5" customWidth="1"/>
    <col min="2057" max="2057" width="10.42578125" style="5" customWidth="1"/>
    <col min="2058" max="2058" width="12.28515625" style="5" customWidth="1"/>
    <col min="2059" max="2059" width="9.5703125" style="5" customWidth="1"/>
    <col min="2060" max="2062" width="10.5703125" style="5" customWidth="1"/>
    <col min="2063" max="2063" width="16.28515625" style="5" customWidth="1"/>
    <col min="2064" max="2064" width="29.140625" style="5" customWidth="1"/>
    <col min="2065" max="2065" width="9.140625" style="5"/>
    <col min="2066" max="2066" width="11.7109375" style="5" bestFit="1" customWidth="1"/>
    <col min="2067" max="2303" width="9.140625" style="5"/>
    <col min="2304" max="2304" width="6.5703125" style="5" customWidth="1"/>
    <col min="2305" max="2305" width="27.42578125" style="5" customWidth="1"/>
    <col min="2306" max="2306" width="27.28515625" style="5" customWidth="1"/>
    <col min="2307" max="2307" width="13.140625" style="5" customWidth="1"/>
    <col min="2308" max="2308" width="13.28515625" style="5" customWidth="1"/>
    <col min="2309" max="2309" width="19.5703125" style="5" customWidth="1"/>
    <col min="2310" max="2310" width="8.7109375" style="5" customWidth="1"/>
    <col min="2311" max="2311" width="14.140625" style="5" customWidth="1"/>
    <col min="2312" max="2312" width="9.7109375" style="5" customWidth="1"/>
    <col min="2313" max="2313" width="10.42578125" style="5" customWidth="1"/>
    <col min="2314" max="2314" width="12.28515625" style="5" customWidth="1"/>
    <col min="2315" max="2315" width="9.5703125" style="5" customWidth="1"/>
    <col min="2316" max="2318" width="10.5703125" style="5" customWidth="1"/>
    <col min="2319" max="2319" width="16.28515625" style="5" customWidth="1"/>
    <col min="2320" max="2320" width="29.140625" style="5" customWidth="1"/>
    <col min="2321" max="2321" width="9.140625" style="5"/>
    <col min="2322" max="2322" width="11.7109375" style="5" bestFit="1" customWidth="1"/>
    <col min="2323" max="2559" width="9.140625" style="5"/>
    <col min="2560" max="2560" width="6.5703125" style="5" customWidth="1"/>
    <col min="2561" max="2561" width="27.42578125" style="5" customWidth="1"/>
    <col min="2562" max="2562" width="27.28515625" style="5" customWidth="1"/>
    <col min="2563" max="2563" width="13.140625" style="5" customWidth="1"/>
    <col min="2564" max="2564" width="13.28515625" style="5" customWidth="1"/>
    <col min="2565" max="2565" width="19.5703125" style="5" customWidth="1"/>
    <col min="2566" max="2566" width="8.7109375" style="5" customWidth="1"/>
    <col min="2567" max="2567" width="14.140625" style="5" customWidth="1"/>
    <col min="2568" max="2568" width="9.7109375" style="5" customWidth="1"/>
    <col min="2569" max="2569" width="10.42578125" style="5" customWidth="1"/>
    <col min="2570" max="2570" width="12.28515625" style="5" customWidth="1"/>
    <col min="2571" max="2571" width="9.5703125" style="5" customWidth="1"/>
    <col min="2572" max="2574" width="10.5703125" style="5" customWidth="1"/>
    <col min="2575" max="2575" width="16.28515625" style="5" customWidth="1"/>
    <col min="2576" max="2576" width="29.140625" style="5" customWidth="1"/>
    <col min="2577" max="2577" width="9.140625" style="5"/>
    <col min="2578" max="2578" width="11.7109375" style="5" bestFit="1" customWidth="1"/>
    <col min="2579" max="2815" width="9.140625" style="5"/>
    <col min="2816" max="2816" width="6.5703125" style="5" customWidth="1"/>
    <col min="2817" max="2817" width="27.42578125" style="5" customWidth="1"/>
    <col min="2818" max="2818" width="27.28515625" style="5" customWidth="1"/>
    <col min="2819" max="2819" width="13.140625" style="5" customWidth="1"/>
    <col min="2820" max="2820" width="13.28515625" style="5" customWidth="1"/>
    <col min="2821" max="2821" width="19.5703125" style="5" customWidth="1"/>
    <col min="2822" max="2822" width="8.7109375" style="5" customWidth="1"/>
    <col min="2823" max="2823" width="14.140625" style="5" customWidth="1"/>
    <col min="2824" max="2824" width="9.7109375" style="5" customWidth="1"/>
    <col min="2825" max="2825" width="10.42578125" style="5" customWidth="1"/>
    <col min="2826" max="2826" width="12.28515625" style="5" customWidth="1"/>
    <col min="2827" max="2827" width="9.5703125" style="5" customWidth="1"/>
    <col min="2828" max="2830" width="10.5703125" style="5" customWidth="1"/>
    <col min="2831" max="2831" width="16.28515625" style="5" customWidth="1"/>
    <col min="2832" max="2832" width="29.140625" style="5" customWidth="1"/>
    <col min="2833" max="2833" width="9.140625" style="5"/>
    <col min="2834" max="2834" width="11.7109375" style="5" bestFit="1" customWidth="1"/>
    <col min="2835" max="3071" width="9.140625" style="5"/>
    <col min="3072" max="3072" width="6.5703125" style="5" customWidth="1"/>
    <col min="3073" max="3073" width="27.42578125" style="5" customWidth="1"/>
    <col min="3074" max="3074" width="27.28515625" style="5" customWidth="1"/>
    <col min="3075" max="3075" width="13.140625" style="5" customWidth="1"/>
    <col min="3076" max="3076" width="13.28515625" style="5" customWidth="1"/>
    <col min="3077" max="3077" width="19.5703125" style="5" customWidth="1"/>
    <col min="3078" max="3078" width="8.7109375" style="5" customWidth="1"/>
    <col min="3079" max="3079" width="14.140625" style="5" customWidth="1"/>
    <col min="3080" max="3080" width="9.7109375" style="5" customWidth="1"/>
    <col min="3081" max="3081" width="10.42578125" style="5" customWidth="1"/>
    <col min="3082" max="3082" width="12.28515625" style="5" customWidth="1"/>
    <col min="3083" max="3083" width="9.5703125" style="5" customWidth="1"/>
    <col min="3084" max="3086" width="10.5703125" style="5" customWidth="1"/>
    <col min="3087" max="3087" width="16.28515625" style="5" customWidth="1"/>
    <col min="3088" max="3088" width="29.140625" style="5" customWidth="1"/>
    <col min="3089" max="3089" width="9.140625" style="5"/>
    <col min="3090" max="3090" width="11.7109375" style="5" bestFit="1" customWidth="1"/>
    <col min="3091" max="3327" width="9.140625" style="5"/>
    <col min="3328" max="3328" width="6.5703125" style="5" customWidth="1"/>
    <col min="3329" max="3329" width="27.42578125" style="5" customWidth="1"/>
    <col min="3330" max="3330" width="27.28515625" style="5" customWidth="1"/>
    <col min="3331" max="3331" width="13.140625" style="5" customWidth="1"/>
    <col min="3332" max="3332" width="13.28515625" style="5" customWidth="1"/>
    <col min="3333" max="3333" width="19.5703125" style="5" customWidth="1"/>
    <col min="3334" max="3334" width="8.7109375" style="5" customWidth="1"/>
    <col min="3335" max="3335" width="14.140625" style="5" customWidth="1"/>
    <col min="3336" max="3336" width="9.7109375" style="5" customWidth="1"/>
    <col min="3337" max="3337" width="10.42578125" style="5" customWidth="1"/>
    <col min="3338" max="3338" width="12.28515625" style="5" customWidth="1"/>
    <col min="3339" max="3339" width="9.5703125" style="5" customWidth="1"/>
    <col min="3340" max="3342" width="10.5703125" style="5" customWidth="1"/>
    <col min="3343" max="3343" width="16.28515625" style="5" customWidth="1"/>
    <col min="3344" max="3344" width="29.140625" style="5" customWidth="1"/>
    <col min="3345" max="3345" width="9.140625" style="5"/>
    <col min="3346" max="3346" width="11.7109375" style="5" bestFit="1" customWidth="1"/>
    <col min="3347" max="3583" width="9.140625" style="5"/>
    <col min="3584" max="3584" width="6.5703125" style="5" customWidth="1"/>
    <col min="3585" max="3585" width="27.42578125" style="5" customWidth="1"/>
    <col min="3586" max="3586" width="27.28515625" style="5" customWidth="1"/>
    <col min="3587" max="3587" width="13.140625" style="5" customWidth="1"/>
    <col min="3588" max="3588" width="13.28515625" style="5" customWidth="1"/>
    <col min="3589" max="3589" width="19.5703125" style="5" customWidth="1"/>
    <col min="3590" max="3590" width="8.7109375" style="5" customWidth="1"/>
    <col min="3591" max="3591" width="14.140625" style="5" customWidth="1"/>
    <col min="3592" max="3592" width="9.7109375" style="5" customWidth="1"/>
    <col min="3593" max="3593" width="10.42578125" style="5" customWidth="1"/>
    <col min="3594" max="3594" width="12.28515625" style="5" customWidth="1"/>
    <col min="3595" max="3595" width="9.5703125" style="5" customWidth="1"/>
    <col min="3596" max="3598" width="10.5703125" style="5" customWidth="1"/>
    <col min="3599" max="3599" width="16.28515625" style="5" customWidth="1"/>
    <col min="3600" max="3600" width="29.140625" style="5" customWidth="1"/>
    <col min="3601" max="3601" width="9.140625" style="5"/>
    <col min="3602" max="3602" width="11.7109375" style="5" bestFit="1" customWidth="1"/>
    <col min="3603" max="3839" width="9.140625" style="5"/>
    <col min="3840" max="3840" width="6.5703125" style="5" customWidth="1"/>
    <col min="3841" max="3841" width="27.42578125" style="5" customWidth="1"/>
    <col min="3842" max="3842" width="27.28515625" style="5" customWidth="1"/>
    <col min="3843" max="3843" width="13.140625" style="5" customWidth="1"/>
    <col min="3844" max="3844" width="13.28515625" style="5" customWidth="1"/>
    <col min="3845" max="3845" width="19.5703125" style="5" customWidth="1"/>
    <col min="3846" max="3846" width="8.7109375" style="5" customWidth="1"/>
    <col min="3847" max="3847" width="14.140625" style="5" customWidth="1"/>
    <col min="3848" max="3848" width="9.7109375" style="5" customWidth="1"/>
    <col min="3849" max="3849" width="10.42578125" style="5" customWidth="1"/>
    <col min="3850" max="3850" width="12.28515625" style="5" customWidth="1"/>
    <col min="3851" max="3851" width="9.5703125" style="5" customWidth="1"/>
    <col min="3852" max="3854" width="10.5703125" style="5" customWidth="1"/>
    <col min="3855" max="3855" width="16.28515625" style="5" customWidth="1"/>
    <col min="3856" max="3856" width="29.140625" style="5" customWidth="1"/>
    <col min="3857" max="3857" width="9.140625" style="5"/>
    <col min="3858" max="3858" width="11.7109375" style="5" bestFit="1" customWidth="1"/>
    <col min="3859" max="4095" width="9.140625" style="5"/>
    <col min="4096" max="4096" width="6.5703125" style="5" customWidth="1"/>
    <col min="4097" max="4097" width="27.42578125" style="5" customWidth="1"/>
    <col min="4098" max="4098" width="27.28515625" style="5" customWidth="1"/>
    <col min="4099" max="4099" width="13.140625" style="5" customWidth="1"/>
    <col min="4100" max="4100" width="13.28515625" style="5" customWidth="1"/>
    <col min="4101" max="4101" width="19.5703125" style="5" customWidth="1"/>
    <col min="4102" max="4102" width="8.7109375" style="5" customWidth="1"/>
    <col min="4103" max="4103" width="14.140625" style="5" customWidth="1"/>
    <col min="4104" max="4104" width="9.7109375" style="5" customWidth="1"/>
    <col min="4105" max="4105" width="10.42578125" style="5" customWidth="1"/>
    <col min="4106" max="4106" width="12.28515625" style="5" customWidth="1"/>
    <col min="4107" max="4107" width="9.5703125" style="5" customWidth="1"/>
    <col min="4108" max="4110" width="10.5703125" style="5" customWidth="1"/>
    <col min="4111" max="4111" width="16.28515625" style="5" customWidth="1"/>
    <col min="4112" max="4112" width="29.140625" style="5" customWidth="1"/>
    <col min="4113" max="4113" width="9.140625" style="5"/>
    <col min="4114" max="4114" width="11.7109375" style="5" bestFit="1" customWidth="1"/>
    <col min="4115" max="4351" width="9.140625" style="5"/>
    <col min="4352" max="4352" width="6.5703125" style="5" customWidth="1"/>
    <col min="4353" max="4353" width="27.42578125" style="5" customWidth="1"/>
    <col min="4354" max="4354" width="27.28515625" style="5" customWidth="1"/>
    <col min="4355" max="4355" width="13.140625" style="5" customWidth="1"/>
    <col min="4356" max="4356" width="13.28515625" style="5" customWidth="1"/>
    <col min="4357" max="4357" width="19.5703125" style="5" customWidth="1"/>
    <col min="4358" max="4358" width="8.7109375" style="5" customWidth="1"/>
    <col min="4359" max="4359" width="14.140625" style="5" customWidth="1"/>
    <col min="4360" max="4360" width="9.7109375" style="5" customWidth="1"/>
    <col min="4361" max="4361" width="10.42578125" style="5" customWidth="1"/>
    <col min="4362" max="4362" width="12.28515625" style="5" customWidth="1"/>
    <col min="4363" max="4363" width="9.5703125" style="5" customWidth="1"/>
    <col min="4364" max="4366" width="10.5703125" style="5" customWidth="1"/>
    <col min="4367" max="4367" width="16.28515625" style="5" customWidth="1"/>
    <col min="4368" max="4368" width="29.140625" style="5" customWidth="1"/>
    <col min="4369" max="4369" width="9.140625" style="5"/>
    <col min="4370" max="4370" width="11.7109375" style="5" bestFit="1" customWidth="1"/>
    <col min="4371" max="4607" width="9.140625" style="5"/>
    <col min="4608" max="4608" width="6.5703125" style="5" customWidth="1"/>
    <col min="4609" max="4609" width="27.42578125" style="5" customWidth="1"/>
    <col min="4610" max="4610" width="27.28515625" style="5" customWidth="1"/>
    <col min="4611" max="4611" width="13.140625" style="5" customWidth="1"/>
    <col min="4612" max="4612" width="13.28515625" style="5" customWidth="1"/>
    <col min="4613" max="4613" width="19.5703125" style="5" customWidth="1"/>
    <col min="4614" max="4614" width="8.7109375" style="5" customWidth="1"/>
    <col min="4615" max="4615" width="14.140625" style="5" customWidth="1"/>
    <col min="4616" max="4616" width="9.7109375" style="5" customWidth="1"/>
    <col min="4617" max="4617" width="10.42578125" style="5" customWidth="1"/>
    <col min="4618" max="4618" width="12.28515625" style="5" customWidth="1"/>
    <col min="4619" max="4619" width="9.5703125" style="5" customWidth="1"/>
    <col min="4620" max="4622" width="10.5703125" style="5" customWidth="1"/>
    <col min="4623" max="4623" width="16.28515625" style="5" customWidth="1"/>
    <col min="4624" max="4624" width="29.140625" style="5" customWidth="1"/>
    <col min="4625" max="4625" width="9.140625" style="5"/>
    <col min="4626" max="4626" width="11.7109375" style="5" bestFit="1" customWidth="1"/>
    <col min="4627" max="4863" width="9.140625" style="5"/>
    <col min="4864" max="4864" width="6.5703125" style="5" customWidth="1"/>
    <col min="4865" max="4865" width="27.42578125" style="5" customWidth="1"/>
    <col min="4866" max="4866" width="27.28515625" style="5" customWidth="1"/>
    <col min="4867" max="4867" width="13.140625" style="5" customWidth="1"/>
    <col min="4868" max="4868" width="13.28515625" style="5" customWidth="1"/>
    <col min="4869" max="4869" width="19.5703125" style="5" customWidth="1"/>
    <col min="4870" max="4870" width="8.7109375" style="5" customWidth="1"/>
    <col min="4871" max="4871" width="14.140625" style="5" customWidth="1"/>
    <col min="4872" max="4872" width="9.7109375" style="5" customWidth="1"/>
    <col min="4873" max="4873" width="10.42578125" style="5" customWidth="1"/>
    <col min="4874" max="4874" width="12.28515625" style="5" customWidth="1"/>
    <col min="4875" max="4875" width="9.5703125" style="5" customWidth="1"/>
    <col min="4876" max="4878" width="10.5703125" style="5" customWidth="1"/>
    <col min="4879" max="4879" width="16.28515625" style="5" customWidth="1"/>
    <col min="4880" max="4880" width="29.140625" style="5" customWidth="1"/>
    <col min="4881" max="4881" width="9.140625" style="5"/>
    <col min="4882" max="4882" width="11.7109375" style="5" bestFit="1" customWidth="1"/>
    <col min="4883" max="5119" width="9.140625" style="5"/>
    <col min="5120" max="5120" width="6.5703125" style="5" customWidth="1"/>
    <col min="5121" max="5121" width="27.42578125" style="5" customWidth="1"/>
    <col min="5122" max="5122" width="27.28515625" style="5" customWidth="1"/>
    <col min="5123" max="5123" width="13.140625" style="5" customWidth="1"/>
    <col min="5124" max="5124" width="13.28515625" style="5" customWidth="1"/>
    <col min="5125" max="5125" width="19.5703125" style="5" customWidth="1"/>
    <col min="5126" max="5126" width="8.7109375" style="5" customWidth="1"/>
    <col min="5127" max="5127" width="14.140625" style="5" customWidth="1"/>
    <col min="5128" max="5128" width="9.7109375" style="5" customWidth="1"/>
    <col min="5129" max="5129" width="10.42578125" style="5" customWidth="1"/>
    <col min="5130" max="5130" width="12.28515625" style="5" customWidth="1"/>
    <col min="5131" max="5131" width="9.5703125" style="5" customWidth="1"/>
    <col min="5132" max="5134" width="10.5703125" style="5" customWidth="1"/>
    <col min="5135" max="5135" width="16.28515625" style="5" customWidth="1"/>
    <col min="5136" max="5136" width="29.140625" style="5" customWidth="1"/>
    <col min="5137" max="5137" width="9.140625" style="5"/>
    <col min="5138" max="5138" width="11.7109375" style="5" bestFit="1" customWidth="1"/>
    <col min="5139" max="5375" width="9.140625" style="5"/>
    <col min="5376" max="5376" width="6.5703125" style="5" customWidth="1"/>
    <col min="5377" max="5377" width="27.42578125" style="5" customWidth="1"/>
    <col min="5378" max="5378" width="27.28515625" style="5" customWidth="1"/>
    <col min="5379" max="5379" width="13.140625" style="5" customWidth="1"/>
    <col min="5380" max="5380" width="13.28515625" style="5" customWidth="1"/>
    <col min="5381" max="5381" width="19.5703125" style="5" customWidth="1"/>
    <col min="5382" max="5382" width="8.7109375" style="5" customWidth="1"/>
    <col min="5383" max="5383" width="14.140625" style="5" customWidth="1"/>
    <col min="5384" max="5384" width="9.7109375" style="5" customWidth="1"/>
    <col min="5385" max="5385" width="10.42578125" style="5" customWidth="1"/>
    <col min="5386" max="5386" width="12.28515625" style="5" customWidth="1"/>
    <col min="5387" max="5387" width="9.5703125" style="5" customWidth="1"/>
    <col min="5388" max="5390" width="10.5703125" style="5" customWidth="1"/>
    <col min="5391" max="5391" width="16.28515625" style="5" customWidth="1"/>
    <col min="5392" max="5392" width="29.140625" style="5" customWidth="1"/>
    <col min="5393" max="5393" width="9.140625" style="5"/>
    <col min="5394" max="5394" width="11.7109375" style="5" bestFit="1" customWidth="1"/>
    <col min="5395" max="5631" width="9.140625" style="5"/>
    <col min="5632" max="5632" width="6.5703125" style="5" customWidth="1"/>
    <col min="5633" max="5633" width="27.42578125" style="5" customWidth="1"/>
    <col min="5634" max="5634" width="27.28515625" style="5" customWidth="1"/>
    <col min="5635" max="5635" width="13.140625" style="5" customWidth="1"/>
    <col min="5636" max="5636" width="13.28515625" style="5" customWidth="1"/>
    <col min="5637" max="5637" width="19.5703125" style="5" customWidth="1"/>
    <col min="5638" max="5638" width="8.7109375" style="5" customWidth="1"/>
    <col min="5639" max="5639" width="14.140625" style="5" customWidth="1"/>
    <col min="5640" max="5640" width="9.7109375" style="5" customWidth="1"/>
    <col min="5641" max="5641" width="10.42578125" style="5" customWidth="1"/>
    <col min="5642" max="5642" width="12.28515625" style="5" customWidth="1"/>
    <col min="5643" max="5643" width="9.5703125" style="5" customWidth="1"/>
    <col min="5644" max="5646" width="10.5703125" style="5" customWidth="1"/>
    <col min="5647" max="5647" width="16.28515625" style="5" customWidth="1"/>
    <col min="5648" max="5648" width="29.140625" style="5" customWidth="1"/>
    <col min="5649" max="5649" width="9.140625" style="5"/>
    <col min="5650" max="5650" width="11.7109375" style="5" bestFit="1" customWidth="1"/>
    <col min="5651" max="5887" width="9.140625" style="5"/>
    <col min="5888" max="5888" width="6.5703125" style="5" customWidth="1"/>
    <col min="5889" max="5889" width="27.42578125" style="5" customWidth="1"/>
    <col min="5890" max="5890" width="27.28515625" style="5" customWidth="1"/>
    <col min="5891" max="5891" width="13.140625" style="5" customWidth="1"/>
    <col min="5892" max="5892" width="13.28515625" style="5" customWidth="1"/>
    <col min="5893" max="5893" width="19.5703125" style="5" customWidth="1"/>
    <col min="5894" max="5894" width="8.7109375" style="5" customWidth="1"/>
    <col min="5895" max="5895" width="14.140625" style="5" customWidth="1"/>
    <col min="5896" max="5896" width="9.7109375" style="5" customWidth="1"/>
    <col min="5897" max="5897" width="10.42578125" style="5" customWidth="1"/>
    <col min="5898" max="5898" width="12.28515625" style="5" customWidth="1"/>
    <col min="5899" max="5899" width="9.5703125" style="5" customWidth="1"/>
    <col min="5900" max="5902" width="10.5703125" style="5" customWidth="1"/>
    <col min="5903" max="5903" width="16.28515625" style="5" customWidth="1"/>
    <col min="5904" max="5904" width="29.140625" style="5" customWidth="1"/>
    <col min="5905" max="5905" width="9.140625" style="5"/>
    <col min="5906" max="5906" width="11.7109375" style="5" bestFit="1" customWidth="1"/>
    <col min="5907" max="6143" width="9.140625" style="5"/>
    <col min="6144" max="6144" width="6.5703125" style="5" customWidth="1"/>
    <col min="6145" max="6145" width="27.42578125" style="5" customWidth="1"/>
    <col min="6146" max="6146" width="27.28515625" style="5" customWidth="1"/>
    <col min="6147" max="6147" width="13.140625" style="5" customWidth="1"/>
    <col min="6148" max="6148" width="13.28515625" style="5" customWidth="1"/>
    <col min="6149" max="6149" width="19.5703125" style="5" customWidth="1"/>
    <col min="6150" max="6150" width="8.7109375" style="5" customWidth="1"/>
    <col min="6151" max="6151" width="14.140625" style="5" customWidth="1"/>
    <col min="6152" max="6152" width="9.7109375" style="5" customWidth="1"/>
    <col min="6153" max="6153" width="10.42578125" style="5" customWidth="1"/>
    <col min="6154" max="6154" width="12.28515625" style="5" customWidth="1"/>
    <col min="6155" max="6155" width="9.5703125" style="5" customWidth="1"/>
    <col min="6156" max="6158" width="10.5703125" style="5" customWidth="1"/>
    <col min="6159" max="6159" width="16.28515625" style="5" customWidth="1"/>
    <col min="6160" max="6160" width="29.140625" style="5" customWidth="1"/>
    <col min="6161" max="6161" width="9.140625" style="5"/>
    <col min="6162" max="6162" width="11.7109375" style="5" bestFit="1" customWidth="1"/>
    <col min="6163" max="6399" width="9.140625" style="5"/>
    <col min="6400" max="6400" width="6.5703125" style="5" customWidth="1"/>
    <col min="6401" max="6401" width="27.42578125" style="5" customWidth="1"/>
    <col min="6402" max="6402" width="27.28515625" style="5" customWidth="1"/>
    <col min="6403" max="6403" width="13.140625" style="5" customWidth="1"/>
    <col min="6404" max="6404" width="13.28515625" style="5" customWidth="1"/>
    <col min="6405" max="6405" width="19.5703125" style="5" customWidth="1"/>
    <col min="6406" max="6406" width="8.7109375" style="5" customWidth="1"/>
    <col min="6407" max="6407" width="14.140625" style="5" customWidth="1"/>
    <col min="6408" max="6408" width="9.7109375" style="5" customWidth="1"/>
    <col min="6409" max="6409" width="10.42578125" style="5" customWidth="1"/>
    <col min="6410" max="6410" width="12.28515625" style="5" customWidth="1"/>
    <col min="6411" max="6411" width="9.5703125" style="5" customWidth="1"/>
    <col min="6412" max="6414" width="10.5703125" style="5" customWidth="1"/>
    <col min="6415" max="6415" width="16.28515625" style="5" customWidth="1"/>
    <col min="6416" max="6416" width="29.140625" style="5" customWidth="1"/>
    <col min="6417" max="6417" width="9.140625" style="5"/>
    <col min="6418" max="6418" width="11.7109375" style="5" bestFit="1" customWidth="1"/>
    <col min="6419" max="6655" width="9.140625" style="5"/>
    <col min="6656" max="6656" width="6.5703125" style="5" customWidth="1"/>
    <col min="6657" max="6657" width="27.42578125" style="5" customWidth="1"/>
    <col min="6658" max="6658" width="27.28515625" style="5" customWidth="1"/>
    <col min="6659" max="6659" width="13.140625" style="5" customWidth="1"/>
    <col min="6660" max="6660" width="13.28515625" style="5" customWidth="1"/>
    <col min="6661" max="6661" width="19.5703125" style="5" customWidth="1"/>
    <col min="6662" max="6662" width="8.7109375" style="5" customWidth="1"/>
    <col min="6663" max="6663" width="14.140625" style="5" customWidth="1"/>
    <col min="6664" max="6664" width="9.7109375" style="5" customWidth="1"/>
    <col min="6665" max="6665" width="10.42578125" style="5" customWidth="1"/>
    <col min="6666" max="6666" width="12.28515625" style="5" customWidth="1"/>
    <col min="6667" max="6667" width="9.5703125" style="5" customWidth="1"/>
    <col min="6668" max="6670" width="10.5703125" style="5" customWidth="1"/>
    <col min="6671" max="6671" width="16.28515625" style="5" customWidth="1"/>
    <col min="6672" max="6672" width="29.140625" style="5" customWidth="1"/>
    <col min="6673" max="6673" width="9.140625" style="5"/>
    <col min="6674" max="6674" width="11.7109375" style="5" bestFit="1" customWidth="1"/>
    <col min="6675" max="6911" width="9.140625" style="5"/>
    <col min="6912" max="6912" width="6.5703125" style="5" customWidth="1"/>
    <col min="6913" max="6913" width="27.42578125" style="5" customWidth="1"/>
    <col min="6914" max="6914" width="27.28515625" style="5" customWidth="1"/>
    <col min="6915" max="6915" width="13.140625" style="5" customWidth="1"/>
    <col min="6916" max="6916" width="13.28515625" style="5" customWidth="1"/>
    <col min="6917" max="6917" width="19.5703125" style="5" customWidth="1"/>
    <col min="6918" max="6918" width="8.7109375" style="5" customWidth="1"/>
    <col min="6919" max="6919" width="14.140625" style="5" customWidth="1"/>
    <col min="6920" max="6920" width="9.7109375" style="5" customWidth="1"/>
    <col min="6921" max="6921" width="10.42578125" style="5" customWidth="1"/>
    <col min="6922" max="6922" width="12.28515625" style="5" customWidth="1"/>
    <col min="6923" max="6923" width="9.5703125" style="5" customWidth="1"/>
    <col min="6924" max="6926" width="10.5703125" style="5" customWidth="1"/>
    <col min="6927" max="6927" width="16.28515625" style="5" customWidth="1"/>
    <col min="6928" max="6928" width="29.140625" style="5" customWidth="1"/>
    <col min="6929" max="6929" width="9.140625" style="5"/>
    <col min="6930" max="6930" width="11.7109375" style="5" bestFit="1" customWidth="1"/>
    <col min="6931" max="7167" width="9.140625" style="5"/>
    <col min="7168" max="7168" width="6.5703125" style="5" customWidth="1"/>
    <col min="7169" max="7169" width="27.42578125" style="5" customWidth="1"/>
    <col min="7170" max="7170" width="27.28515625" style="5" customWidth="1"/>
    <col min="7171" max="7171" width="13.140625" style="5" customWidth="1"/>
    <col min="7172" max="7172" width="13.28515625" style="5" customWidth="1"/>
    <col min="7173" max="7173" width="19.5703125" style="5" customWidth="1"/>
    <col min="7174" max="7174" width="8.7109375" style="5" customWidth="1"/>
    <col min="7175" max="7175" width="14.140625" style="5" customWidth="1"/>
    <col min="7176" max="7176" width="9.7109375" style="5" customWidth="1"/>
    <col min="7177" max="7177" width="10.42578125" style="5" customWidth="1"/>
    <col min="7178" max="7178" width="12.28515625" style="5" customWidth="1"/>
    <col min="7179" max="7179" width="9.5703125" style="5" customWidth="1"/>
    <col min="7180" max="7182" width="10.5703125" style="5" customWidth="1"/>
    <col min="7183" max="7183" width="16.28515625" style="5" customWidth="1"/>
    <col min="7184" max="7184" width="29.140625" style="5" customWidth="1"/>
    <col min="7185" max="7185" width="9.140625" style="5"/>
    <col min="7186" max="7186" width="11.7109375" style="5" bestFit="1" customWidth="1"/>
    <col min="7187" max="7423" width="9.140625" style="5"/>
    <col min="7424" max="7424" width="6.5703125" style="5" customWidth="1"/>
    <col min="7425" max="7425" width="27.42578125" style="5" customWidth="1"/>
    <col min="7426" max="7426" width="27.28515625" style="5" customWidth="1"/>
    <col min="7427" max="7427" width="13.140625" style="5" customWidth="1"/>
    <col min="7428" max="7428" width="13.28515625" style="5" customWidth="1"/>
    <col min="7429" max="7429" width="19.5703125" style="5" customWidth="1"/>
    <col min="7430" max="7430" width="8.7109375" style="5" customWidth="1"/>
    <col min="7431" max="7431" width="14.140625" style="5" customWidth="1"/>
    <col min="7432" max="7432" width="9.7109375" style="5" customWidth="1"/>
    <col min="7433" max="7433" width="10.42578125" style="5" customWidth="1"/>
    <col min="7434" max="7434" width="12.28515625" style="5" customWidth="1"/>
    <col min="7435" max="7435" width="9.5703125" style="5" customWidth="1"/>
    <col min="7436" max="7438" width="10.5703125" style="5" customWidth="1"/>
    <col min="7439" max="7439" width="16.28515625" style="5" customWidth="1"/>
    <col min="7440" max="7440" width="29.140625" style="5" customWidth="1"/>
    <col min="7441" max="7441" width="9.140625" style="5"/>
    <col min="7442" max="7442" width="11.7109375" style="5" bestFit="1" customWidth="1"/>
    <col min="7443" max="7679" width="9.140625" style="5"/>
    <col min="7680" max="7680" width="6.5703125" style="5" customWidth="1"/>
    <col min="7681" max="7681" width="27.42578125" style="5" customWidth="1"/>
    <col min="7682" max="7682" width="27.28515625" style="5" customWidth="1"/>
    <col min="7683" max="7683" width="13.140625" style="5" customWidth="1"/>
    <col min="7684" max="7684" width="13.28515625" style="5" customWidth="1"/>
    <col min="7685" max="7685" width="19.5703125" style="5" customWidth="1"/>
    <col min="7686" max="7686" width="8.7109375" style="5" customWidth="1"/>
    <col min="7687" max="7687" width="14.140625" style="5" customWidth="1"/>
    <col min="7688" max="7688" width="9.7109375" style="5" customWidth="1"/>
    <col min="7689" max="7689" width="10.42578125" style="5" customWidth="1"/>
    <col min="7690" max="7690" width="12.28515625" style="5" customWidth="1"/>
    <col min="7691" max="7691" width="9.5703125" style="5" customWidth="1"/>
    <col min="7692" max="7694" width="10.5703125" style="5" customWidth="1"/>
    <col min="7695" max="7695" width="16.28515625" style="5" customWidth="1"/>
    <col min="7696" max="7696" width="29.140625" style="5" customWidth="1"/>
    <col min="7697" max="7697" width="9.140625" style="5"/>
    <col min="7698" max="7698" width="11.7109375" style="5" bestFit="1" customWidth="1"/>
    <col min="7699" max="7935" width="9.140625" style="5"/>
    <col min="7936" max="7936" width="6.5703125" style="5" customWidth="1"/>
    <col min="7937" max="7937" width="27.42578125" style="5" customWidth="1"/>
    <col min="7938" max="7938" width="27.28515625" style="5" customWidth="1"/>
    <col min="7939" max="7939" width="13.140625" style="5" customWidth="1"/>
    <col min="7940" max="7940" width="13.28515625" style="5" customWidth="1"/>
    <col min="7941" max="7941" width="19.5703125" style="5" customWidth="1"/>
    <col min="7942" max="7942" width="8.7109375" style="5" customWidth="1"/>
    <col min="7943" max="7943" width="14.140625" style="5" customWidth="1"/>
    <col min="7944" max="7944" width="9.7109375" style="5" customWidth="1"/>
    <col min="7945" max="7945" width="10.42578125" style="5" customWidth="1"/>
    <col min="7946" max="7946" width="12.28515625" style="5" customWidth="1"/>
    <col min="7947" max="7947" width="9.5703125" style="5" customWidth="1"/>
    <col min="7948" max="7950" width="10.5703125" style="5" customWidth="1"/>
    <col min="7951" max="7951" width="16.28515625" style="5" customWidth="1"/>
    <col min="7952" max="7952" width="29.140625" style="5" customWidth="1"/>
    <col min="7953" max="7953" width="9.140625" style="5"/>
    <col min="7954" max="7954" width="11.7109375" style="5" bestFit="1" customWidth="1"/>
    <col min="7955" max="8191" width="9.140625" style="5"/>
    <col min="8192" max="8192" width="6.5703125" style="5" customWidth="1"/>
    <col min="8193" max="8193" width="27.42578125" style="5" customWidth="1"/>
    <col min="8194" max="8194" width="27.28515625" style="5" customWidth="1"/>
    <col min="8195" max="8195" width="13.140625" style="5" customWidth="1"/>
    <col min="8196" max="8196" width="13.28515625" style="5" customWidth="1"/>
    <col min="8197" max="8197" width="19.5703125" style="5" customWidth="1"/>
    <col min="8198" max="8198" width="8.7109375" style="5" customWidth="1"/>
    <col min="8199" max="8199" width="14.140625" style="5" customWidth="1"/>
    <col min="8200" max="8200" width="9.7109375" style="5" customWidth="1"/>
    <col min="8201" max="8201" width="10.42578125" style="5" customWidth="1"/>
    <col min="8202" max="8202" width="12.28515625" style="5" customWidth="1"/>
    <col min="8203" max="8203" width="9.5703125" style="5" customWidth="1"/>
    <col min="8204" max="8206" width="10.5703125" style="5" customWidth="1"/>
    <col min="8207" max="8207" width="16.28515625" style="5" customWidth="1"/>
    <col min="8208" max="8208" width="29.140625" style="5" customWidth="1"/>
    <col min="8209" max="8209" width="9.140625" style="5"/>
    <col min="8210" max="8210" width="11.7109375" style="5" bestFit="1" customWidth="1"/>
    <col min="8211" max="8447" width="9.140625" style="5"/>
    <col min="8448" max="8448" width="6.5703125" style="5" customWidth="1"/>
    <col min="8449" max="8449" width="27.42578125" style="5" customWidth="1"/>
    <col min="8450" max="8450" width="27.28515625" style="5" customWidth="1"/>
    <col min="8451" max="8451" width="13.140625" style="5" customWidth="1"/>
    <col min="8452" max="8452" width="13.28515625" style="5" customWidth="1"/>
    <col min="8453" max="8453" width="19.5703125" style="5" customWidth="1"/>
    <col min="8454" max="8454" width="8.7109375" style="5" customWidth="1"/>
    <col min="8455" max="8455" width="14.140625" style="5" customWidth="1"/>
    <col min="8456" max="8456" width="9.7109375" style="5" customWidth="1"/>
    <col min="8457" max="8457" width="10.42578125" style="5" customWidth="1"/>
    <col min="8458" max="8458" width="12.28515625" style="5" customWidth="1"/>
    <col min="8459" max="8459" width="9.5703125" style="5" customWidth="1"/>
    <col min="8460" max="8462" width="10.5703125" style="5" customWidth="1"/>
    <col min="8463" max="8463" width="16.28515625" style="5" customWidth="1"/>
    <col min="8464" max="8464" width="29.140625" style="5" customWidth="1"/>
    <col min="8465" max="8465" width="9.140625" style="5"/>
    <col min="8466" max="8466" width="11.7109375" style="5" bestFit="1" customWidth="1"/>
    <col min="8467" max="8703" width="9.140625" style="5"/>
    <col min="8704" max="8704" width="6.5703125" style="5" customWidth="1"/>
    <col min="8705" max="8705" width="27.42578125" style="5" customWidth="1"/>
    <col min="8706" max="8706" width="27.28515625" style="5" customWidth="1"/>
    <col min="8707" max="8707" width="13.140625" style="5" customWidth="1"/>
    <col min="8708" max="8708" width="13.28515625" style="5" customWidth="1"/>
    <col min="8709" max="8709" width="19.5703125" style="5" customWidth="1"/>
    <col min="8710" max="8710" width="8.7109375" style="5" customWidth="1"/>
    <col min="8711" max="8711" width="14.140625" style="5" customWidth="1"/>
    <col min="8712" max="8712" width="9.7109375" style="5" customWidth="1"/>
    <col min="8713" max="8713" width="10.42578125" style="5" customWidth="1"/>
    <col min="8714" max="8714" width="12.28515625" style="5" customWidth="1"/>
    <col min="8715" max="8715" width="9.5703125" style="5" customWidth="1"/>
    <col min="8716" max="8718" width="10.5703125" style="5" customWidth="1"/>
    <col min="8719" max="8719" width="16.28515625" style="5" customWidth="1"/>
    <col min="8720" max="8720" width="29.140625" style="5" customWidth="1"/>
    <col min="8721" max="8721" width="9.140625" style="5"/>
    <col min="8722" max="8722" width="11.7109375" style="5" bestFit="1" customWidth="1"/>
    <col min="8723" max="8959" width="9.140625" style="5"/>
    <col min="8960" max="8960" width="6.5703125" style="5" customWidth="1"/>
    <col min="8961" max="8961" width="27.42578125" style="5" customWidth="1"/>
    <col min="8962" max="8962" width="27.28515625" style="5" customWidth="1"/>
    <col min="8963" max="8963" width="13.140625" style="5" customWidth="1"/>
    <col min="8964" max="8964" width="13.28515625" style="5" customWidth="1"/>
    <col min="8965" max="8965" width="19.5703125" style="5" customWidth="1"/>
    <col min="8966" max="8966" width="8.7109375" style="5" customWidth="1"/>
    <col min="8967" max="8967" width="14.140625" style="5" customWidth="1"/>
    <col min="8968" max="8968" width="9.7109375" style="5" customWidth="1"/>
    <col min="8969" max="8969" width="10.42578125" style="5" customWidth="1"/>
    <col min="8970" max="8970" width="12.28515625" style="5" customWidth="1"/>
    <col min="8971" max="8971" width="9.5703125" style="5" customWidth="1"/>
    <col min="8972" max="8974" width="10.5703125" style="5" customWidth="1"/>
    <col min="8975" max="8975" width="16.28515625" style="5" customWidth="1"/>
    <col min="8976" max="8976" width="29.140625" style="5" customWidth="1"/>
    <col min="8977" max="8977" width="9.140625" style="5"/>
    <col min="8978" max="8978" width="11.7109375" style="5" bestFit="1" customWidth="1"/>
    <col min="8979" max="9215" width="9.140625" style="5"/>
    <col min="9216" max="9216" width="6.5703125" style="5" customWidth="1"/>
    <col min="9217" max="9217" width="27.42578125" style="5" customWidth="1"/>
    <col min="9218" max="9218" width="27.28515625" style="5" customWidth="1"/>
    <col min="9219" max="9219" width="13.140625" style="5" customWidth="1"/>
    <col min="9220" max="9220" width="13.28515625" style="5" customWidth="1"/>
    <col min="9221" max="9221" width="19.5703125" style="5" customWidth="1"/>
    <col min="9222" max="9222" width="8.7109375" style="5" customWidth="1"/>
    <col min="9223" max="9223" width="14.140625" style="5" customWidth="1"/>
    <col min="9224" max="9224" width="9.7109375" style="5" customWidth="1"/>
    <col min="9225" max="9225" width="10.42578125" style="5" customWidth="1"/>
    <col min="9226" max="9226" width="12.28515625" style="5" customWidth="1"/>
    <col min="9227" max="9227" width="9.5703125" style="5" customWidth="1"/>
    <col min="9228" max="9230" width="10.5703125" style="5" customWidth="1"/>
    <col min="9231" max="9231" width="16.28515625" style="5" customWidth="1"/>
    <col min="9232" max="9232" width="29.140625" style="5" customWidth="1"/>
    <col min="9233" max="9233" width="9.140625" style="5"/>
    <col min="9234" max="9234" width="11.7109375" style="5" bestFit="1" customWidth="1"/>
    <col min="9235" max="9471" width="9.140625" style="5"/>
    <col min="9472" max="9472" width="6.5703125" style="5" customWidth="1"/>
    <col min="9473" max="9473" width="27.42578125" style="5" customWidth="1"/>
    <col min="9474" max="9474" width="27.28515625" style="5" customWidth="1"/>
    <col min="9475" max="9475" width="13.140625" style="5" customWidth="1"/>
    <col min="9476" max="9476" width="13.28515625" style="5" customWidth="1"/>
    <col min="9477" max="9477" width="19.5703125" style="5" customWidth="1"/>
    <col min="9478" max="9478" width="8.7109375" style="5" customWidth="1"/>
    <col min="9479" max="9479" width="14.140625" style="5" customWidth="1"/>
    <col min="9480" max="9480" width="9.7109375" style="5" customWidth="1"/>
    <col min="9481" max="9481" width="10.42578125" style="5" customWidth="1"/>
    <col min="9482" max="9482" width="12.28515625" style="5" customWidth="1"/>
    <col min="9483" max="9483" width="9.5703125" style="5" customWidth="1"/>
    <col min="9484" max="9486" width="10.5703125" style="5" customWidth="1"/>
    <col min="9487" max="9487" width="16.28515625" style="5" customWidth="1"/>
    <col min="9488" max="9488" width="29.140625" style="5" customWidth="1"/>
    <col min="9489" max="9489" width="9.140625" style="5"/>
    <col min="9490" max="9490" width="11.7109375" style="5" bestFit="1" customWidth="1"/>
    <col min="9491" max="9727" width="9.140625" style="5"/>
    <col min="9728" max="9728" width="6.5703125" style="5" customWidth="1"/>
    <col min="9729" max="9729" width="27.42578125" style="5" customWidth="1"/>
    <col min="9730" max="9730" width="27.28515625" style="5" customWidth="1"/>
    <col min="9731" max="9731" width="13.140625" style="5" customWidth="1"/>
    <col min="9732" max="9732" width="13.28515625" style="5" customWidth="1"/>
    <col min="9733" max="9733" width="19.5703125" style="5" customWidth="1"/>
    <col min="9734" max="9734" width="8.7109375" style="5" customWidth="1"/>
    <col min="9735" max="9735" width="14.140625" style="5" customWidth="1"/>
    <col min="9736" max="9736" width="9.7109375" style="5" customWidth="1"/>
    <col min="9737" max="9737" width="10.42578125" style="5" customWidth="1"/>
    <col min="9738" max="9738" width="12.28515625" style="5" customWidth="1"/>
    <col min="9739" max="9739" width="9.5703125" style="5" customWidth="1"/>
    <col min="9740" max="9742" width="10.5703125" style="5" customWidth="1"/>
    <col min="9743" max="9743" width="16.28515625" style="5" customWidth="1"/>
    <col min="9744" max="9744" width="29.140625" style="5" customWidth="1"/>
    <col min="9745" max="9745" width="9.140625" style="5"/>
    <col min="9746" max="9746" width="11.7109375" style="5" bestFit="1" customWidth="1"/>
    <col min="9747" max="9983" width="9.140625" style="5"/>
    <col min="9984" max="9984" width="6.5703125" style="5" customWidth="1"/>
    <col min="9985" max="9985" width="27.42578125" style="5" customWidth="1"/>
    <col min="9986" max="9986" width="27.28515625" style="5" customWidth="1"/>
    <col min="9987" max="9987" width="13.140625" style="5" customWidth="1"/>
    <col min="9988" max="9988" width="13.28515625" style="5" customWidth="1"/>
    <col min="9989" max="9989" width="19.5703125" style="5" customWidth="1"/>
    <col min="9990" max="9990" width="8.7109375" style="5" customWidth="1"/>
    <col min="9991" max="9991" width="14.140625" style="5" customWidth="1"/>
    <col min="9992" max="9992" width="9.7109375" style="5" customWidth="1"/>
    <col min="9993" max="9993" width="10.42578125" style="5" customWidth="1"/>
    <col min="9994" max="9994" width="12.28515625" style="5" customWidth="1"/>
    <col min="9995" max="9995" width="9.5703125" style="5" customWidth="1"/>
    <col min="9996" max="9998" width="10.5703125" style="5" customWidth="1"/>
    <col min="9999" max="9999" width="16.28515625" style="5" customWidth="1"/>
    <col min="10000" max="10000" width="29.140625" style="5" customWidth="1"/>
    <col min="10001" max="10001" width="9.140625" style="5"/>
    <col min="10002" max="10002" width="11.7109375" style="5" bestFit="1" customWidth="1"/>
    <col min="10003" max="10239" width="9.140625" style="5"/>
    <col min="10240" max="10240" width="6.5703125" style="5" customWidth="1"/>
    <col min="10241" max="10241" width="27.42578125" style="5" customWidth="1"/>
    <col min="10242" max="10242" width="27.28515625" style="5" customWidth="1"/>
    <col min="10243" max="10243" width="13.140625" style="5" customWidth="1"/>
    <col min="10244" max="10244" width="13.28515625" style="5" customWidth="1"/>
    <col min="10245" max="10245" width="19.5703125" style="5" customWidth="1"/>
    <col min="10246" max="10246" width="8.7109375" style="5" customWidth="1"/>
    <col min="10247" max="10247" width="14.140625" style="5" customWidth="1"/>
    <col min="10248" max="10248" width="9.7109375" style="5" customWidth="1"/>
    <col min="10249" max="10249" width="10.42578125" style="5" customWidth="1"/>
    <col min="10250" max="10250" width="12.28515625" style="5" customWidth="1"/>
    <col min="10251" max="10251" width="9.5703125" style="5" customWidth="1"/>
    <col min="10252" max="10254" width="10.5703125" style="5" customWidth="1"/>
    <col min="10255" max="10255" width="16.28515625" style="5" customWidth="1"/>
    <col min="10256" max="10256" width="29.140625" style="5" customWidth="1"/>
    <col min="10257" max="10257" width="9.140625" style="5"/>
    <col min="10258" max="10258" width="11.7109375" style="5" bestFit="1" customWidth="1"/>
    <col min="10259" max="10495" width="9.140625" style="5"/>
    <col min="10496" max="10496" width="6.5703125" style="5" customWidth="1"/>
    <col min="10497" max="10497" width="27.42578125" style="5" customWidth="1"/>
    <col min="10498" max="10498" width="27.28515625" style="5" customWidth="1"/>
    <col min="10499" max="10499" width="13.140625" style="5" customWidth="1"/>
    <col min="10500" max="10500" width="13.28515625" style="5" customWidth="1"/>
    <col min="10501" max="10501" width="19.5703125" style="5" customWidth="1"/>
    <col min="10502" max="10502" width="8.7109375" style="5" customWidth="1"/>
    <col min="10503" max="10503" width="14.140625" style="5" customWidth="1"/>
    <col min="10504" max="10504" width="9.7109375" style="5" customWidth="1"/>
    <col min="10505" max="10505" width="10.42578125" style="5" customWidth="1"/>
    <col min="10506" max="10506" width="12.28515625" style="5" customWidth="1"/>
    <col min="10507" max="10507" width="9.5703125" style="5" customWidth="1"/>
    <col min="10508" max="10510" width="10.5703125" style="5" customWidth="1"/>
    <col min="10511" max="10511" width="16.28515625" style="5" customWidth="1"/>
    <col min="10512" max="10512" width="29.140625" style="5" customWidth="1"/>
    <col min="10513" max="10513" width="9.140625" style="5"/>
    <col min="10514" max="10514" width="11.7109375" style="5" bestFit="1" customWidth="1"/>
    <col min="10515" max="10751" width="9.140625" style="5"/>
    <col min="10752" max="10752" width="6.5703125" style="5" customWidth="1"/>
    <col min="10753" max="10753" width="27.42578125" style="5" customWidth="1"/>
    <col min="10754" max="10754" width="27.28515625" style="5" customWidth="1"/>
    <col min="10755" max="10755" width="13.140625" style="5" customWidth="1"/>
    <col min="10756" max="10756" width="13.28515625" style="5" customWidth="1"/>
    <col min="10757" max="10757" width="19.5703125" style="5" customWidth="1"/>
    <col min="10758" max="10758" width="8.7109375" style="5" customWidth="1"/>
    <col min="10759" max="10759" width="14.140625" style="5" customWidth="1"/>
    <col min="10760" max="10760" width="9.7109375" style="5" customWidth="1"/>
    <col min="10761" max="10761" width="10.42578125" style="5" customWidth="1"/>
    <col min="10762" max="10762" width="12.28515625" style="5" customWidth="1"/>
    <col min="10763" max="10763" width="9.5703125" style="5" customWidth="1"/>
    <col min="10764" max="10766" width="10.5703125" style="5" customWidth="1"/>
    <col min="10767" max="10767" width="16.28515625" style="5" customWidth="1"/>
    <col min="10768" max="10768" width="29.140625" style="5" customWidth="1"/>
    <col min="10769" max="10769" width="9.140625" style="5"/>
    <col min="10770" max="10770" width="11.7109375" style="5" bestFit="1" customWidth="1"/>
    <col min="10771" max="11007" width="9.140625" style="5"/>
    <col min="11008" max="11008" width="6.5703125" style="5" customWidth="1"/>
    <col min="11009" max="11009" width="27.42578125" style="5" customWidth="1"/>
    <col min="11010" max="11010" width="27.28515625" style="5" customWidth="1"/>
    <col min="11011" max="11011" width="13.140625" style="5" customWidth="1"/>
    <col min="11012" max="11012" width="13.28515625" style="5" customWidth="1"/>
    <col min="11013" max="11013" width="19.5703125" style="5" customWidth="1"/>
    <col min="11014" max="11014" width="8.7109375" style="5" customWidth="1"/>
    <col min="11015" max="11015" width="14.140625" style="5" customWidth="1"/>
    <col min="11016" max="11016" width="9.7109375" style="5" customWidth="1"/>
    <col min="11017" max="11017" width="10.42578125" style="5" customWidth="1"/>
    <col min="11018" max="11018" width="12.28515625" style="5" customWidth="1"/>
    <col min="11019" max="11019" width="9.5703125" style="5" customWidth="1"/>
    <col min="11020" max="11022" width="10.5703125" style="5" customWidth="1"/>
    <col min="11023" max="11023" width="16.28515625" style="5" customWidth="1"/>
    <col min="11024" max="11024" width="29.140625" style="5" customWidth="1"/>
    <col min="11025" max="11025" width="9.140625" style="5"/>
    <col min="11026" max="11026" width="11.7109375" style="5" bestFit="1" customWidth="1"/>
    <col min="11027" max="11263" width="9.140625" style="5"/>
    <col min="11264" max="11264" width="6.5703125" style="5" customWidth="1"/>
    <col min="11265" max="11265" width="27.42578125" style="5" customWidth="1"/>
    <col min="11266" max="11266" width="27.28515625" style="5" customWidth="1"/>
    <col min="11267" max="11267" width="13.140625" style="5" customWidth="1"/>
    <col min="11268" max="11268" width="13.28515625" style="5" customWidth="1"/>
    <col min="11269" max="11269" width="19.5703125" style="5" customWidth="1"/>
    <col min="11270" max="11270" width="8.7109375" style="5" customWidth="1"/>
    <col min="11271" max="11271" width="14.140625" style="5" customWidth="1"/>
    <col min="11272" max="11272" width="9.7109375" style="5" customWidth="1"/>
    <col min="11273" max="11273" width="10.42578125" style="5" customWidth="1"/>
    <col min="11274" max="11274" width="12.28515625" style="5" customWidth="1"/>
    <col min="11275" max="11275" width="9.5703125" style="5" customWidth="1"/>
    <col min="11276" max="11278" width="10.5703125" style="5" customWidth="1"/>
    <col min="11279" max="11279" width="16.28515625" style="5" customWidth="1"/>
    <col min="11280" max="11280" width="29.140625" style="5" customWidth="1"/>
    <col min="11281" max="11281" width="9.140625" style="5"/>
    <col min="11282" max="11282" width="11.7109375" style="5" bestFit="1" customWidth="1"/>
    <col min="11283" max="11519" width="9.140625" style="5"/>
    <col min="11520" max="11520" width="6.5703125" style="5" customWidth="1"/>
    <col min="11521" max="11521" width="27.42578125" style="5" customWidth="1"/>
    <col min="11522" max="11522" width="27.28515625" style="5" customWidth="1"/>
    <col min="11523" max="11523" width="13.140625" style="5" customWidth="1"/>
    <col min="11524" max="11524" width="13.28515625" style="5" customWidth="1"/>
    <col min="11525" max="11525" width="19.5703125" style="5" customWidth="1"/>
    <col min="11526" max="11526" width="8.7109375" style="5" customWidth="1"/>
    <col min="11527" max="11527" width="14.140625" style="5" customWidth="1"/>
    <col min="11528" max="11528" width="9.7109375" style="5" customWidth="1"/>
    <col min="11529" max="11529" width="10.42578125" style="5" customWidth="1"/>
    <col min="11530" max="11530" width="12.28515625" style="5" customWidth="1"/>
    <col min="11531" max="11531" width="9.5703125" style="5" customWidth="1"/>
    <col min="11532" max="11534" width="10.5703125" style="5" customWidth="1"/>
    <col min="11535" max="11535" width="16.28515625" style="5" customWidth="1"/>
    <col min="11536" max="11536" width="29.140625" style="5" customWidth="1"/>
    <col min="11537" max="11537" width="9.140625" style="5"/>
    <col min="11538" max="11538" width="11.7109375" style="5" bestFit="1" customWidth="1"/>
    <col min="11539" max="11775" width="9.140625" style="5"/>
    <col min="11776" max="11776" width="6.5703125" style="5" customWidth="1"/>
    <col min="11777" max="11777" width="27.42578125" style="5" customWidth="1"/>
    <col min="11778" max="11778" width="27.28515625" style="5" customWidth="1"/>
    <col min="11779" max="11779" width="13.140625" style="5" customWidth="1"/>
    <col min="11780" max="11780" width="13.28515625" style="5" customWidth="1"/>
    <col min="11781" max="11781" width="19.5703125" style="5" customWidth="1"/>
    <col min="11782" max="11782" width="8.7109375" style="5" customWidth="1"/>
    <col min="11783" max="11783" width="14.140625" style="5" customWidth="1"/>
    <col min="11784" max="11784" width="9.7109375" style="5" customWidth="1"/>
    <col min="11785" max="11785" width="10.42578125" style="5" customWidth="1"/>
    <col min="11786" max="11786" width="12.28515625" style="5" customWidth="1"/>
    <col min="11787" max="11787" width="9.5703125" style="5" customWidth="1"/>
    <col min="11788" max="11790" width="10.5703125" style="5" customWidth="1"/>
    <col min="11791" max="11791" width="16.28515625" style="5" customWidth="1"/>
    <col min="11792" max="11792" width="29.140625" style="5" customWidth="1"/>
    <col min="11793" max="11793" width="9.140625" style="5"/>
    <col min="11794" max="11794" width="11.7109375" style="5" bestFit="1" customWidth="1"/>
    <col min="11795" max="12031" width="9.140625" style="5"/>
    <col min="12032" max="12032" width="6.5703125" style="5" customWidth="1"/>
    <col min="12033" max="12033" width="27.42578125" style="5" customWidth="1"/>
    <col min="12034" max="12034" width="27.28515625" style="5" customWidth="1"/>
    <col min="12035" max="12035" width="13.140625" style="5" customWidth="1"/>
    <col min="12036" max="12036" width="13.28515625" style="5" customWidth="1"/>
    <col min="12037" max="12037" width="19.5703125" style="5" customWidth="1"/>
    <col min="12038" max="12038" width="8.7109375" style="5" customWidth="1"/>
    <col min="12039" max="12039" width="14.140625" style="5" customWidth="1"/>
    <col min="12040" max="12040" width="9.7109375" style="5" customWidth="1"/>
    <col min="12041" max="12041" width="10.42578125" style="5" customWidth="1"/>
    <col min="12042" max="12042" width="12.28515625" style="5" customWidth="1"/>
    <col min="12043" max="12043" width="9.5703125" style="5" customWidth="1"/>
    <col min="12044" max="12046" width="10.5703125" style="5" customWidth="1"/>
    <col min="12047" max="12047" width="16.28515625" style="5" customWidth="1"/>
    <col min="12048" max="12048" width="29.140625" style="5" customWidth="1"/>
    <col min="12049" max="12049" width="9.140625" style="5"/>
    <col min="12050" max="12050" width="11.7109375" style="5" bestFit="1" customWidth="1"/>
    <col min="12051" max="12287" width="9.140625" style="5"/>
    <col min="12288" max="12288" width="6.5703125" style="5" customWidth="1"/>
    <col min="12289" max="12289" width="27.42578125" style="5" customWidth="1"/>
    <col min="12290" max="12290" width="27.28515625" style="5" customWidth="1"/>
    <col min="12291" max="12291" width="13.140625" style="5" customWidth="1"/>
    <col min="12292" max="12292" width="13.28515625" style="5" customWidth="1"/>
    <col min="12293" max="12293" width="19.5703125" style="5" customWidth="1"/>
    <col min="12294" max="12294" width="8.7109375" style="5" customWidth="1"/>
    <col min="12295" max="12295" width="14.140625" style="5" customWidth="1"/>
    <col min="12296" max="12296" width="9.7109375" style="5" customWidth="1"/>
    <col min="12297" max="12297" width="10.42578125" style="5" customWidth="1"/>
    <col min="12298" max="12298" width="12.28515625" style="5" customWidth="1"/>
    <col min="12299" max="12299" width="9.5703125" style="5" customWidth="1"/>
    <col min="12300" max="12302" width="10.5703125" style="5" customWidth="1"/>
    <col min="12303" max="12303" width="16.28515625" style="5" customWidth="1"/>
    <col min="12304" max="12304" width="29.140625" style="5" customWidth="1"/>
    <col min="12305" max="12305" width="9.140625" style="5"/>
    <col min="12306" max="12306" width="11.7109375" style="5" bestFit="1" customWidth="1"/>
    <col min="12307" max="12543" width="9.140625" style="5"/>
    <col min="12544" max="12544" width="6.5703125" style="5" customWidth="1"/>
    <col min="12545" max="12545" width="27.42578125" style="5" customWidth="1"/>
    <col min="12546" max="12546" width="27.28515625" style="5" customWidth="1"/>
    <col min="12547" max="12547" width="13.140625" style="5" customWidth="1"/>
    <col min="12548" max="12548" width="13.28515625" style="5" customWidth="1"/>
    <col min="12549" max="12549" width="19.5703125" style="5" customWidth="1"/>
    <col min="12550" max="12550" width="8.7109375" style="5" customWidth="1"/>
    <col min="12551" max="12551" width="14.140625" style="5" customWidth="1"/>
    <col min="12552" max="12552" width="9.7109375" style="5" customWidth="1"/>
    <col min="12553" max="12553" width="10.42578125" style="5" customWidth="1"/>
    <col min="12554" max="12554" width="12.28515625" style="5" customWidth="1"/>
    <col min="12555" max="12555" width="9.5703125" style="5" customWidth="1"/>
    <col min="12556" max="12558" width="10.5703125" style="5" customWidth="1"/>
    <col min="12559" max="12559" width="16.28515625" style="5" customWidth="1"/>
    <col min="12560" max="12560" width="29.140625" style="5" customWidth="1"/>
    <col min="12561" max="12561" width="9.140625" style="5"/>
    <col min="12562" max="12562" width="11.7109375" style="5" bestFit="1" customWidth="1"/>
    <col min="12563" max="12799" width="9.140625" style="5"/>
    <col min="12800" max="12800" width="6.5703125" style="5" customWidth="1"/>
    <col min="12801" max="12801" width="27.42578125" style="5" customWidth="1"/>
    <col min="12802" max="12802" width="27.28515625" style="5" customWidth="1"/>
    <col min="12803" max="12803" width="13.140625" style="5" customWidth="1"/>
    <col min="12804" max="12804" width="13.28515625" style="5" customWidth="1"/>
    <col min="12805" max="12805" width="19.5703125" style="5" customWidth="1"/>
    <col min="12806" max="12806" width="8.7109375" style="5" customWidth="1"/>
    <col min="12807" max="12807" width="14.140625" style="5" customWidth="1"/>
    <col min="12808" max="12808" width="9.7109375" style="5" customWidth="1"/>
    <col min="12809" max="12809" width="10.42578125" style="5" customWidth="1"/>
    <col min="12810" max="12810" width="12.28515625" style="5" customWidth="1"/>
    <col min="12811" max="12811" width="9.5703125" style="5" customWidth="1"/>
    <col min="12812" max="12814" width="10.5703125" style="5" customWidth="1"/>
    <col min="12815" max="12815" width="16.28515625" style="5" customWidth="1"/>
    <col min="12816" max="12816" width="29.140625" style="5" customWidth="1"/>
    <col min="12817" max="12817" width="9.140625" style="5"/>
    <col min="12818" max="12818" width="11.7109375" style="5" bestFit="1" customWidth="1"/>
    <col min="12819" max="13055" width="9.140625" style="5"/>
    <col min="13056" max="13056" width="6.5703125" style="5" customWidth="1"/>
    <col min="13057" max="13057" width="27.42578125" style="5" customWidth="1"/>
    <col min="13058" max="13058" width="27.28515625" style="5" customWidth="1"/>
    <col min="13059" max="13059" width="13.140625" style="5" customWidth="1"/>
    <col min="13060" max="13060" width="13.28515625" style="5" customWidth="1"/>
    <col min="13061" max="13061" width="19.5703125" style="5" customWidth="1"/>
    <col min="13062" max="13062" width="8.7109375" style="5" customWidth="1"/>
    <col min="13063" max="13063" width="14.140625" style="5" customWidth="1"/>
    <col min="13064" max="13064" width="9.7109375" style="5" customWidth="1"/>
    <col min="13065" max="13065" width="10.42578125" style="5" customWidth="1"/>
    <col min="13066" max="13066" width="12.28515625" style="5" customWidth="1"/>
    <col min="13067" max="13067" width="9.5703125" style="5" customWidth="1"/>
    <col min="13068" max="13070" width="10.5703125" style="5" customWidth="1"/>
    <col min="13071" max="13071" width="16.28515625" style="5" customWidth="1"/>
    <col min="13072" max="13072" width="29.140625" style="5" customWidth="1"/>
    <col min="13073" max="13073" width="9.140625" style="5"/>
    <col min="13074" max="13074" width="11.7109375" style="5" bestFit="1" customWidth="1"/>
    <col min="13075" max="13311" width="9.140625" style="5"/>
    <col min="13312" max="13312" width="6.5703125" style="5" customWidth="1"/>
    <col min="13313" max="13313" width="27.42578125" style="5" customWidth="1"/>
    <col min="13314" max="13314" width="27.28515625" style="5" customWidth="1"/>
    <col min="13315" max="13315" width="13.140625" style="5" customWidth="1"/>
    <col min="13316" max="13316" width="13.28515625" style="5" customWidth="1"/>
    <col min="13317" max="13317" width="19.5703125" style="5" customWidth="1"/>
    <col min="13318" max="13318" width="8.7109375" style="5" customWidth="1"/>
    <col min="13319" max="13319" width="14.140625" style="5" customWidth="1"/>
    <col min="13320" max="13320" width="9.7109375" style="5" customWidth="1"/>
    <col min="13321" max="13321" width="10.42578125" style="5" customWidth="1"/>
    <col min="13322" max="13322" width="12.28515625" style="5" customWidth="1"/>
    <col min="13323" max="13323" width="9.5703125" style="5" customWidth="1"/>
    <col min="13324" max="13326" width="10.5703125" style="5" customWidth="1"/>
    <col min="13327" max="13327" width="16.28515625" style="5" customWidth="1"/>
    <col min="13328" max="13328" width="29.140625" style="5" customWidth="1"/>
    <col min="13329" max="13329" width="9.140625" style="5"/>
    <col min="13330" max="13330" width="11.7109375" style="5" bestFit="1" customWidth="1"/>
    <col min="13331" max="13567" width="9.140625" style="5"/>
    <col min="13568" max="13568" width="6.5703125" style="5" customWidth="1"/>
    <col min="13569" max="13569" width="27.42578125" style="5" customWidth="1"/>
    <col min="13570" max="13570" width="27.28515625" style="5" customWidth="1"/>
    <col min="13571" max="13571" width="13.140625" style="5" customWidth="1"/>
    <col min="13572" max="13572" width="13.28515625" style="5" customWidth="1"/>
    <col min="13573" max="13573" width="19.5703125" style="5" customWidth="1"/>
    <col min="13574" max="13574" width="8.7109375" style="5" customWidth="1"/>
    <col min="13575" max="13575" width="14.140625" style="5" customWidth="1"/>
    <col min="13576" max="13576" width="9.7109375" style="5" customWidth="1"/>
    <col min="13577" max="13577" width="10.42578125" style="5" customWidth="1"/>
    <col min="13578" max="13578" width="12.28515625" style="5" customWidth="1"/>
    <col min="13579" max="13579" width="9.5703125" style="5" customWidth="1"/>
    <col min="13580" max="13582" width="10.5703125" style="5" customWidth="1"/>
    <col min="13583" max="13583" width="16.28515625" style="5" customWidth="1"/>
    <col min="13584" max="13584" width="29.140625" style="5" customWidth="1"/>
    <col min="13585" max="13585" width="9.140625" style="5"/>
    <col min="13586" max="13586" width="11.7109375" style="5" bestFit="1" customWidth="1"/>
    <col min="13587" max="13823" width="9.140625" style="5"/>
    <col min="13824" max="13824" width="6.5703125" style="5" customWidth="1"/>
    <col min="13825" max="13825" width="27.42578125" style="5" customWidth="1"/>
    <col min="13826" max="13826" width="27.28515625" style="5" customWidth="1"/>
    <col min="13827" max="13827" width="13.140625" style="5" customWidth="1"/>
    <col min="13828" max="13828" width="13.28515625" style="5" customWidth="1"/>
    <col min="13829" max="13829" width="19.5703125" style="5" customWidth="1"/>
    <col min="13830" max="13830" width="8.7109375" style="5" customWidth="1"/>
    <col min="13831" max="13831" width="14.140625" style="5" customWidth="1"/>
    <col min="13832" max="13832" width="9.7109375" style="5" customWidth="1"/>
    <col min="13833" max="13833" width="10.42578125" style="5" customWidth="1"/>
    <col min="13834" max="13834" width="12.28515625" style="5" customWidth="1"/>
    <col min="13835" max="13835" width="9.5703125" style="5" customWidth="1"/>
    <col min="13836" max="13838" width="10.5703125" style="5" customWidth="1"/>
    <col min="13839" max="13839" width="16.28515625" style="5" customWidth="1"/>
    <col min="13840" max="13840" width="29.140625" style="5" customWidth="1"/>
    <col min="13841" max="13841" width="9.140625" style="5"/>
    <col min="13842" max="13842" width="11.7109375" style="5" bestFit="1" customWidth="1"/>
    <col min="13843" max="14079" width="9.140625" style="5"/>
    <col min="14080" max="14080" width="6.5703125" style="5" customWidth="1"/>
    <col min="14081" max="14081" width="27.42578125" style="5" customWidth="1"/>
    <col min="14082" max="14082" width="27.28515625" style="5" customWidth="1"/>
    <col min="14083" max="14083" width="13.140625" style="5" customWidth="1"/>
    <col min="14084" max="14084" width="13.28515625" style="5" customWidth="1"/>
    <col min="14085" max="14085" width="19.5703125" style="5" customWidth="1"/>
    <col min="14086" max="14086" width="8.7109375" style="5" customWidth="1"/>
    <col min="14087" max="14087" width="14.140625" style="5" customWidth="1"/>
    <col min="14088" max="14088" width="9.7109375" style="5" customWidth="1"/>
    <col min="14089" max="14089" width="10.42578125" style="5" customWidth="1"/>
    <col min="14090" max="14090" width="12.28515625" style="5" customWidth="1"/>
    <col min="14091" max="14091" width="9.5703125" style="5" customWidth="1"/>
    <col min="14092" max="14094" width="10.5703125" style="5" customWidth="1"/>
    <col min="14095" max="14095" width="16.28515625" style="5" customWidth="1"/>
    <col min="14096" max="14096" width="29.140625" style="5" customWidth="1"/>
    <col min="14097" max="14097" width="9.140625" style="5"/>
    <col min="14098" max="14098" width="11.7109375" style="5" bestFit="1" customWidth="1"/>
    <col min="14099" max="14335" width="9.140625" style="5"/>
    <col min="14336" max="14336" width="6.5703125" style="5" customWidth="1"/>
    <col min="14337" max="14337" width="27.42578125" style="5" customWidth="1"/>
    <col min="14338" max="14338" width="27.28515625" style="5" customWidth="1"/>
    <col min="14339" max="14339" width="13.140625" style="5" customWidth="1"/>
    <col min="14340" max="14340" width="13.28515625" style="5" customWidth="1"/>
    <col min="14341" max="14341" width="19.5703125" style="5" customWidth="1"/>
    <col min="14342" max="14342" width="8.7109375" style="5" customWidth="1"/>
    <col min="14343" max="14343" width="14.140625" style="5" customWidth="1"/>
    <col min="14344" max="14344" width="9.7109375" style="5" customWidth="1"/>
    <col min="14345" max="14345" width="10.42578125" style="5" customWidth="1"/>
    <col min="14346" max="14346" width="12.28515625" style="5" customWidth="1"/>
    <col min="14347" max="14347" width="9.5703125" style="5" customWidth="1"/>
    <col min="14348" max="14350" width="10.5703125" style="5" customWidth="1"/>
    <col min="14351" max="14351" width="16.28515625" style="5" customWidth="1"/>
    <col min="14352" max="14352" width="29.140625" style="5" customWidth="1"/>
    <col min="14353" max="14353" width="9.140625" style="5"/>
    <col min="14354" max="14354" width="11.7109375" style="5" bestFit="1" customWidth="1"/>
    <col min="14355" max="14591" width="9.140625" style="5"/>
    <col min="14592" max="14592" width="6.5703125" style="5" customWidth="1"/>
    <col min="14593" max="14593" width="27.42578125" style="5" customWidth="1"/>
    <col min="14594" max="14594" width="27.28515625" style="5" customWidth="1"/>
    <col min="14595" max="14595" width="13.140625" style="5" customWidth="1"/>
    <col min="14596" max="14596" width="13.28515625" style="5" customWidth="1"/>
    <col min="14597" max="14597" width="19.5703125" style="5" customWidth="1"/>
    <col min="14598" max="14598" width="8.7109375" style="5" customWidth="1"/>
    <col min="14599" max="14599" width="14.140625" style="5" customWidth="1"/>
    <col min="14600" max="14600" width="9.7109375" style="5" customWidth="1"/>
    <col min="14601" max="14601" width="10.42578125" style="5" customWidth="1"/>
    <col min="14602" max="14602" width="12.28515625" style="5" customWidth="1"/>
    <col min="14603" max="14603" width="9.5703125" style="5" customWidth="1"/>
    <col min="14604" max="14606" width="10.5703125" style="5" customWidth="1"/>
    <col min="14607" max="14607" width="16.28515625" style="5" customWidth="1"/>
    <col min="14608" max="14608" width="29.140625" style="5" customWidth="1"/>
    <col min="14609" max="14609" width="9.140625" style="5"/>
    <col min="14610" max="14610" width="11.7109375" style="5" bestFit="1" customWidth="1"/>
    <col min="14611" max="14847" width="9.140625" style="5"/>
    <col min="14848" max="14848" width="6.5703125" style="5" customWidth="1"/>
    <col min="14849" max="14849" width="27.42578125" style="5" customWidth="1"/>
    <col min="14850" max="14850" width="27.28515625" style="5" customWidth="1"/>
    <col min="14851" max="14851" width="13.140625" style="5" customWidth="1"/>
    <col min="14852" max="14852" width="13.28515625" style="5" customWidth="1"/>
    <col min="14853" max="14853" width="19.5703125" style="5" customWidth="1"/>
    <col min="14854" max="14854" width="8.7109375" style="5" customWidth="1"/>
    <col min="14855" max="14855" width="14.140625" style="5" customWidth="1"/>
    <col min="14856" max="14856" width="9.7109375" style="5" customWidth="1"/>
    <col min="14857" max="14857" width="10.42578125" style="5" customWidth="1"/>
    <col min="14858" max="14858" width="12.28515625" style="5" customWidth="1"/>
    <col min="14859" max="14859" width="9.5703125" style="5" customWidth="1"/>
    <col min="14860" max="14862" width="10.5703125" style="5" customWidth="1"/>
    <col min="14863" max="14863" width="16.28515625" style="5" customWidth="1"/>
    <col min="14864" max="14864" width="29.140625" style="5" customWidth="1"/>
    <col min="14865" max="14865" width="9.140625" style="5"/>
    <col min="14866" max="14866" width="11.7109375" style="5" bestFit="1" customWidth="1"/>
    <col min="14867" max="15103" width="9.140625" style="5"/>
    <col min="15104" max="15104" width="6.5703125" style="5" customWidth="1"/>
    <col min="15105" max="15105" width="27.42578125" style="5" customWidth="1"/>
    <col min="15106" max="15106" width="27.28515625" style="5" customWidth="1"/>
    <col min="15107" max="15107" width="13.140625" style="5" customWidth="1"/>
    <col min="15108" max="15108" width="13.28515625" style="5" customWidth="1"/>
    <col min="15109" max="15109" width="19.5703125" style="5" customWidth="1"/>
    <col min="15110" max="15110" width="8.7109375" style="5" customWidth="1"/>
    <col min="15111" max="15111" width="14.140625" style="5" customWidth="1"/>
    <col min="15112" max="15112" width="9.7109375" style="5" customWidth="1"/>
    <col min="15113" max="15113" width="10.42578125" style="5" customWidth="1"/>
    <col min="15114" max="15114" width="12.28515625" style="5" customWidth="1"/>
    <col min="15115" max="15115" width="9.5703125" style="5" customWidth="1"/>
    <col min="15116" max="15118" width="10.5703125" style="5" customWidth="1"/>
    <col min="15119" max="15119" width="16.28515625" style="5" customWidth="1"/>
    <col min="15120" max="15120" width="29.140625" style="5" customWidth="1"/>
    <col min="15121" max="15121" width="9.140625" style="5"/>
    <col min="15122" max="15122" width="11.7109375" style="5" bestFit="1" customWidth="1"/>
    <col min="15123" max="15359" width="9.140625" style="5"/>
    <col min="15360" max="15360" width="6.5703125" style="5" customWidth="1"/>
    <col min="15361" max="15361" width="27.42578125" style="5" customWidth="1"/>
    <col min="15362" max="15362" width="27.28515625" style="5" customWidth="1"/>
    <col min="15363" max="15363" width="13.140625" style="5" customWidth="1"/>
    <col min="15364" max="15364" width="13.28515625" style="5" customWidth="1"/>
    <col min="15365" max="15365" width="19.5703125" style="5" customWidth="1"/>
    <col min="15366" max="15366" width="8.7109375" style="5" customWidth="1"/>
    <col min="15367" max="15367" width="14.140625" style="5" customWidth="1"/>
    <col min="15368" max="15368" width="9.7109375" style="5" customWidth="1"/>
    <col min="15369" max="15369" width="10.42578125" style="5" customWidth="1"/>
    <col min="15370" max="15370" width="12.28515625" style="5" customWidth="1"/>
    <col min="15371" max="15371" width="9.5703125" style="5" customWidth="1"/>
    <col min="15372" max="15374" width="10.5703125" style="5" customWidth="1"/>
    <col min="15375" max="15375" width="16.28515625" style="5" customWidth="1"/>
    <col min="15376" max="15376" width="29.140625" style="5" customWidth="1"/>
    <col min="15377" max="15377" width="9.140625" style="5"/>
    <col min="15378" max="15378" width="11.7109375" style="5" bestFit="1" customWidth="1"/>
    <col min="15379" max="15615" width="9.140625" style="5"/>
    <col min="15616" max="15616" width="6.5703125" style="5" customWidth="1"/>
    <col min="15617" max="15617" width="27.42578125" style="5" customWidth="1"/>
    <col min="15618" max="15618" width="27.28515625" style="5" customWidth="1"/>
    <col min="15619" max="15619" width="13.140625" style="5" customWidth="1"/>
    <col min="15620" max="15620" width="13.28515625" style="5" customWidth="1"/>
    <col min="15621" max="15621" width="19.5703125" style="5" customWidth="1"/>
    <col min="15622" max="15622" width="8.7109375" style="5" customWidth="1"/>
    <col min="15623" max="15623" width="14.140625" style="5" customWidth="1"/>
    <col min="15624" max="15624" width="9.7109375" style="5" customWidth="1"/>
    <col min="15625" max="15625" width="10.42578125" style="5" customWidth="1"/>
    <col min="15626" max="15626" width="12.28515625" style="5" customWidth="1"/>
    <col min="15627" max="15627" width="9.5703125" style="5" customWidth="1"/>
    <col min="15628" max="15630" width="10.5703125" style="5" customWidth="1"/>
    <col min="15631" max="15631" width="16.28515625" style="5" customWidth="1"/>
    <col min="15632" max="15632" width="29.140625" style="5" customWidth="1"/>
    <col min="15633" max="15633" width="9.140625" style="5"/>
    <col min="15634" max="15634" width="11.7109375" style="5" bestFit="1" customWidth="1"/>
    <col min="15635" max="15871" width="9.140625" style="5"/>
    <col min="15872" max="15872" width="6.5703125" style="5" customWidth="1"/>
    <col min="15873" max="15873" width="27.42578125" style="5" customWidth="1"/>
    <col min="15874" max="15874" width="27.28515625" style="5" customWidth="1"/>
    <col min="15875" max="15875" width="13.140625" style="5" customWidth="1"/>
    <col min="15876" max="15876" width="13.28515625" style="5" customWidth="1"/>
    <col min="15877" max="15877" width="19.5703125" style="5" customWidth="1"/>
    <col min="15878" max="15878" width="8.7109375" style="5" customWidth="1"/>
    <col min="15879" max="15879" width="14.140625" style="5" customWidth="1"/>
    <col min="15880" max="15880" width="9.7109375" style="5" customWidth="1"/>
    <col min="15881" max="15881" width="10.42578125" style="5" customWidth="1"/>
    <col min="15882" max="15882" width="12.28515625" style="5" customWidth="1"/>
    <col min="15883" max="15883" width="9.5703125" style="5" customWidth="1"/>
    <col min="15884" max="15886" width="10.5703125" style="5" customWidth="1"/>
    <col min="15887" max="15887" width="16.28515625" style="5" customWidth="1"/>
    <col min="15888" max="15888" width="29.140625" style="5" customWidth="1"/>
    <col min="15889" max="15889" width="9.140625" style="5"/>
    <col min="15890" max="15890" width="11.7109375" style="5" bestFit="1" customWidth="1"/>
    <col min="15891" max="16127" width="9.140625" style="5"/>
    <col min="16128" max="16128" width="6.5703125" style="5" customWidth="1"/>
    <col min="16129" max="16129" width="27.42578125" style="5" customWidth="1"/>
    <col min="16130" max="16130" width="27.28515625" style="5" customWidth="1"/>
    <col min="16131" max="16131" width="13.140625" style="5" customWidth="1"/>
    <col min="16132" max="16132" width="13.28515625" style="5" customWidth="1"/>
    <col min="16133" max="16133" width="19.5703125" style="5" customWidth="1"/>
    <col min="16134" max="16134" width="8.7109375" style="5" customWidth="1"/>
    <col min="16135" max="16135" width="14.140625" style="5" customWidth="1"/>
    <col min="16136" max="16136" width="9.7109375" style="5" customWidth="1"/>
    <col min="16137" max="16137" width="10.42578125" style="5" customWidth="1"/>
    <col min="16138" max="16138" width="12.28515625" style="5" customWidth="1"/>
    <col min="16139" max="16139" width="9.5703125" style="5" customWidth="1"/>
    <col min="16140" max="16142" width="10.5703125" style="5" customWidth="1"/>
    <col min="16143" max="16143" width="16.28515625" style="5" customWidth="1"/>
    <col min="16144" max="16144" width="29.140625" style="5" customWidth="1"/>
    <col min="16145" max="16145" width="9.140625" style="5"/>
    <col min="16146" max="16146" width="11.7109375" style="5" bestFit="1" customWidth="1"/>
    <col min="16147" max="16384" width="9.140625" style="5"/>
  </cols>
  <sheetData>
    <row r="1" spans="1:21">
      <c r="P1" s="732" t="s">
        <v>456</v>
      </c>
    </row>
    <row r="2" spans="1:21">
      <c r="P2" s="732" t="s">
        <v>0</v>
      </c>
    </row>
    <row r="3" spans="1:21">
      <c r="P3" s="732" t="s">
        <v>293</v>
      </c>
    </row>
    <row r="4" spans="1:21">
      <c r="P4" s="732" t="s">
        <v>286</v>
      </c>
    </row>
    <row r="5" spans="1:21" ht="15.75">
      <c r="L5" s="1810"/>
      <c r="M5" s="1810"/>
      <c r="N5" s="1810"/>
      <c r="O5" s="1810"/>
      <c r="P5" s="1811"/>
    </row>
    <row r="6" spans="1:21" ht="18.75" customHeight="1">
      <c r="A6" s="1383" t="s">
        <v>457</v>
      </c>
      <c r="B6" s="1383"/>
      <c r="C6" s="1383"/>
      <c r="D6" s="1383"/>
      <c r="E6" s="1383"/>
      <c r="F6" s="1383"/>
      <c r="G6" s="1383"/>
      <c r="H6" s="1383"/>
      <c r="I6" s="1383"/>
      <c r="J6" s="1383"/>
      <c r="K6" s="1383"/>
      <c r="L6" s="1383"/>
      <c r="M6" s="1383"/>
      <c r="N6" s="1383"/>
      <c r="O6" s="1383"/>
      <c r="P6" s="1383"/>
    </row>
    <row r="7" spans="1:21" ht="18.75">
      <c r="A7" s="1384" t="s">
        <v>374</v>
      </c>
      <c r="B7" s="1384"/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</row>
    <row r="8" spans="1:21" ht="20.25" customHeight="1">
      <c r="A8" s="1385" t="s">
        <v>1207</v>
      </c>
      <c r="B8" s="1385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</row>
    <row r="9" spans="1:21" ht="15.75" thickBot="1">
      <c r="A9" s="399"/>
      <c r="B9" s="6"/>
      <c r="C9" s="6"/>
      <c r="D9" s="6"/>
      <c r="E9" s="6"/>
      <c r="F9" s="6"/>
      <c r="G9" s="23"/>
      <c r="H9" s="23"/>
      <c r="I9" s="6"/>
      <c r="J9" s="6"/>
      <c r="K9" s="6"/>
      <c r="L9" s="6"/>
      <c r="M9" s="6"/>
      <c r="N9" s="6"/>
      <c r="O9" s="6"/>
      <c r="P9" s="6"/>
    </row>
    <row r="10" spans="1:21" ht="21" customHeight="1" thickBot="1">
      <c r="A10" s="1411" t="s">
        <v>2</v>
      </c>
      <c r="B10" s="1412" t="s">
        <v>3</v>
      </c>
      <c r="C10" s="1386" t="s">
        <v>4</v>
      </c>
      <c r="D10" s="1417" t="s">
        <v>5</v>
      </c>
      <c r="E10" s="1417"/>
      <c r="F10" s="1417"/>
      <c r="G10" s="1417"/>
      <c r="H10" s="1417"/>
      <c r="I10" s="1417"/>
      <c r="J10" s="1417"/>
      <c r="K10" s="1417"/>
      <c r="L10" s="1417"/>
      <c r="M10" s="1417"/>
      <c r="N10" s="1418"/>
      <c r="O10" s="1419"/>
      <c r="P10" s="1798" t="s">
        <v>1208</v>
      </c>
    </row>
    <row r="11" spans="1:21" ht="43.5" customHeight="1" thickBot="1">
      <c r="A11" s="1354"/>
      <c r="B11" s="1413"/>
      <c r="C11" s="1387"/>
      <c r="D11" s="1420" t="s">
        <v>459</v>
      </c>
      <c r="E11" s="1188" t="s">
        <v>458</v>
      </c>
      <c r="F11" s="1274" t="s">
        <v>6</v>
      </c>
      <c r="G11" s="1416" t="s">
        <v>7</v>
      </c>
      <c r="H11" s="1417"/>
      <c r="I11" s="1417"/>
      <c r="J11" s="1417"/>
      <c r="K11" s="1421"/>
      <c r="L11" s="1416" t="s">
        <v>8</v>
      </c>
      <c r="M11" s="1421"/>
      <c r="N11" s="1416" t="s">
        <v>9</v>
      </c>
      <c r="O11" s="1421"/>
      <c r="P11" s="1544"/>
      <c r="S11" s="119"/>
      <c r="T11" s="119"/>
      <c r="U11" s="119"/>
    </row>
    <row r="12" spans="1:21" ht="64.5" thickBot="1">
      <c r="A12" s="1205"/>
      <c r="B12" s="1301"/>
      <c r="C12" s="1302"/>
      <c r="D12" s="1270"/>
      <c r="E12" s="1271"/>
      <c r="F12" s="1272"/>
      <c r="G12" s="400" t="s">
        <v>10</v>
      </c>
      <c r="H12" s="57" t="s">
        <v>11</v>
      </c>
      <c r="I12" s="277" t="s">
        <v>12</v>
      </c>
      <c r="J12" s="966" t="s">
        <v>13</v>
      </c>
      <c r="K12" s="965" t="s">
        <v>14</v>
      </c>
      <c r="L12" s="966" t="s">
        <v>15</v>
      </c>
      <c r="M12" s="965" t="s">
        <v>16</v>
      </c>
      <c r="N12" s="964" t="s">
        <v>17</v>
      </c>
      <c r="O12" s="965" t="s">
        <v>18</v>
      </c>
      <c r="P12" s="1836"/>
      <c r="S12" s="119"/>
      <c r="T12" s="119"/>
      <c r="U12" s="119"/>
    </row>
    <row r="13" spans="1:21" ht="15.75" thickBot="1">
      <c r="A13" s="973">
        <v>1</v>
      </c>
      <c r="B13" s="7">
        <v>2</v>
      </c>
      <c r="C13" s="8">
        <v>3</v>
      </c>
      <c r="D13" s="62">
        <v>4</v>
      </c>
      <c r="E13" s="7">
        <v>5</v>
      </c>
      <c r="F13" s="402">
        <v>6</v>
      </c>
      <c r="G13" s="967">
        <v>7</v>
      </c>
      <c r="H13" s="972">
        <v>8</v>
      </c>
      <c r="I13" s="278">
        <v>9</v>
      </c>
      <c r="J13" s="62">
        <v>10</v>
      </c>
      <c r="K13" s="8">
        <v>11</v>
      </c>
      <c r="L13" s="62">
        <v>12</v>
      </c>
      <c r="M13" s="8">
        <v>13</v>
      </c>
      <c r="N13" s="278">
        <v>14</v>
      </c>
      <c r="O13" s="968">
        <v>15</v>
      </c>
      <c r="P13" s="968">
        <v>16</v>
      </c>
    </row>
    <row r="14" spans="1:21" ht="36.75" customHeight="1">
      <c r="A14" s="1813" t="s">
        <v>125</v>
      </c>
      <c r="B14" s="1814"/>
      <c r="C14" s="1717" t="s">
        <v>294</v>
      </c>
      <c r="D14" s="1819" t="s">
        <v>19</v>
      </c>
      <c r="E14" s="1822" t="s">
        <v>19</v>
      </c>
      <c r="F14" s="1830" t="s">
        <v>19</v>
      </c>
      <c r="G14" s="403" t="s">
        <v>20</v>
      </c>
      <c r="H14" s="404">
        <f>H15+H16+H17</f>
        <v>126270.39999999999</v>
      </c>
      <c r="I14" s="405">
        <f>I15+I16+I17</f>
        <v>75442.899999999994</v>
      </c>
      <c r="J14" s="406">
        <f>J15+J16+J17</f>
        <v>72589.89999999998</v>
      </c>
      <c r="K14" s="407">
        <f>K15+K16+K17</f>
        <v>75882.100000000006</v>
      </c>
      <c r="L14" s="406">
        <f>J14/H14*100</f>
        <v>57.48766139966294</v>
      </c>
      <c r="M14" s="407">
        <f>J14-H14</f>
        <v>-53680.500000000015</v>
      </c>
      <c r="N14" s="405">
        <f>K14/H14*100</f>
        <v>60.094923275763769</v>
      </c>
      <c r="O14" s="407">
        <f>K14-H14</f>
        <v>-50388.299999999988</v>
      </c>
      <c r="P14" s="1833"/>
    </row>
    <row r="15" spans="1:21" ht="22.5" customHeight="1">
      <c r="A15" s="1815"/>
      <c r="B15" s="1816"/>
      <c r="C15" s="1718"/>
      <c r="D15" s="1820"/>
      <c r="E15" s="1823"/>
      <c r="F15" s="1831"/>
      <c r="G15" s="408" t="s">
        <v>21</v>
      </c>
      <c r="H15" s="478">
        <f t="shared" ref="H15:K17" si="0">H19+H179+H287+H303+H339+H355+H411+H439</f>
        <v>102212.09999999999</v>
      </c>
      <c r="I15" s="713">
        <f t="shared" si="0"/>
        <v>71477</v>
      </c>
      <c r="J15" s="714">
        <f t="shared" si="0"/>
        <v>68623.999999999985</v>
      </c>
      <c r="K15" s="733">
        <f t="shared" si="0"/>
        <v>70901.5</v>
      </c>
      <c r="L15" s="734">
        <f>J15/H15*100</f>
        <v>67.138822115972559</v>
      </c>
      <c r="M15" s="735">
        <f>J15-H15</f>
        <v>-33588.100000000006</v>
      </c>
      <c r="N15" s="413">
        <f>K15/H15*100</f>
        <v>69.36703188761409</v>
      </c>
      <c r="O15" s="735">
        <f>K15-H15</f>
        <v>-31310.599999999991</v>
      </c>
      <c r="P15" s="1834"/>
    </row>
    <row r="16" spans="1:21" ht="22.5" customHeight="1">
      <c r="A16" s="1815"/>
      <c r="B16" s="1816"/>
      <c r="C16" s="1718"/>
      <c r="D16" s="1820"/>
      <c r="E16" s="1823"/>
      <c r="F16" s="1831"/>
      <c r="G16" s="408" t="s">
        <v>22</v>
      </c>
      <c r="H16" s="478">
        <f t="shared" si="0"/>
        <v>24058.300000000003</v>
      </c>
      <c r="I16" s="713">
        <f t="shared" si="0"/>
        <v>3965.8999999999996</v>
      </c>
      <c r="J16" s="714">
        <f t="shared" si="0"/>
        <v>3965.8999999999996</v>
      </c>
      <c r="K16" s="733">
        <f t="shared" si="0"/>
        <v>4980.6000000000004</v>
      </c>
      <c r="L16" s="734">
        <f>J16/H16*100</f>
        <v>16.48453963912662</v>
      </c>
      <c r="M16" s="735">
        <f>J16-H16</f>
        <v>-20092.400000000001</v>
      </c>
      <c r="N16" s="413">
        <f>K16/H16*100</f>
        <v>20.702210879405445</v>
      </c>
      <c r="O16" s="735">
        <f>K16-H16</f>
        <v>-19077.700000000004</v>
      </c>
      <c r="P16" s="1834"/>
      <c r="Q16" s="415"/>
      <c r="R16" s="415"/>
      <c r="S16" s="415"/>
    </row>
    <row r="17" spans="1:19" ht="22.5" customHeight="1" thickBot="1">
      <c r="A17" s="1817"/>
      <c r="B17" s="1818"/>
      <c r="C17" s="1719"/>
      <c r="D17" s="1821"/>
      <c r="E17" s="1824"/>
      <c r="F17" s="1832"/>
      <c r="G17" s="416" t="s">
        <v>23</v>
      </c>
      <c r="H17" s="736">
        <f t="shared" si="0"/>
        <v>0</v>
      </c>
      <c r="I17" s="716">
        <f t="shared" si="0"/>
        <v>0</v>
      </c>
      <c r="J17" s="717">
        <f t="shared" si="0"/>
        <v>0</v>
      </c>
      <c r="K17" s="737">
        <f t="shared" si="0"/>
        <v>0</v>
      </c>
      <c r="L17" s="419">
        <v>0</v>
      </c>
      <c r="M17" s="420">
        <f>J17-H17</f>
        <v>0</v>
      </c>
      <c r="N17" s="418">
        <v>0</v>
      </c>
      <c r="O17" s="420">
        <f>K17-H17</f>
        <v>0</v>
      </c>
      <c r="P17" s="1835"/>
      <c r="Q17" s="415"/>
      <c r="R17" s="415"/>
      <c r="S17" s="415"/>
    </row>
    <row r="18" spans="1:19" ht="30.75" customHeight="1">
      <c r="A18" s="1309" t="s">
        <v>24</v>
      </c>
      <c r="B18" s="1311" t="s">
        <v>295</v>
      </c>
      <c r="C18" s="1450" t="s">
        <v>754</v>
      </c>
      <c r="D18" s="1489" t="s">
        <v>19</v>
      </c>
      <c r="E18" s="1491" t="s">
        <v>19</v>
      </c>
      <c r="F18" s="1493" t="s">
        <v>19</v>
      </c>
      <c r="G18" s="165" t="s">
        <v>20</v>
      </c>
      <c r="H18" s="181">
        <f>H19+H20+H21</f>
        <v>54395.3</v>
      </c>
      <c r="I18" s="33">
        <f>I19+I20+I21</f>
        <v>20058.599999999999</v>
      </c>
      <c r="J18" s="489">
        <f>J19+J20+J21</f>
        <v>19702.5</v>
      </c>
      <c r="K18" s="28">
        <f>K19+K20+K21</f>
        <v>20460.900000000001</v>
      </c>
      <c r="L18" s="51">
        <f>J18/H18*100</f>
        <v>36.220960266787756</v>
      </c>
      <c r="M18" s="738">
        <f>J18-H18</f>
        <v>-34692.800000000003</v>
      </c>
      <c r="N18" s="33">
        <f>K18/H18*100</f>
        <v>37.615198371918162</v>
      </c>
      <c r="O18" s="28">
        <f t="shared" ref="O18:O77" si="1">K18-H18</f>
        <v>-33934.400000000001</v>
      </c>
      <c r="P18" s="1313"/>
    </row>
    <row r="19" spans="1:19" ht="19.5" customHeight="1">
      <c r="A19" s="1310"/>
      <c r="B19" s="1312"/>
      <c r="C19" s="1451"/>
      <c r="D19" s="1490"/>
      <c r="E19" s="1492"/>
      <c r="F19" s="1494"/>
      <c r="G19" s="166" t="s">
        <v>21</v>
      </c>
      <c r="H19" s="182">
        <f>H23+H127+H167</f>
        <v>36725.599999999999</v>
      </c>
      <c r="I19" s="393">
        <f t="shared" ref="I19:K19" si="2">I23+I127+I167</f>
        <v>20058.599999999999</v>
      </c>
      <c r="J19" s="13">
        <f t="shared" si="2"/>
        <v>19702.5</v>
      </c>
      <c r="K19" s="394">
        <f t="shared" si="2"/>
        <v>20460.900000000001</v>
      </c>
      <c r="L19" s="55">
        <f>J19/H19*100</f>
        <v>53.647864160149872</v>
      </c>
      <c r="M19" s="739">
        <f t="shared" ref="M19:M69" si="3">J19-H19</f>
        <v>-17023.099999999999</v>
      </c>
      <c r="N19" s="280">
        <f>K19/H19*100</f>
        <v>55.712908706733188</v>
      </c>
      <c r="O19" s="34">
        <f t="shared" si="1"/>
        <v>-16264.699999999997</v>
      </c>
      <c r="P19" s="1314"/>
    </row>
    <row r="20" spans="1:19" ht="19.5" customHeight="1">
      <c r="A20" s="1310"/>
      <c r="B20" s="1312"/>
      <c r="C20" s="1451"/>
      <c r="D20" s="1490"/>
      <c r="E20" s="1492"/>
      <c r="F20" s="1494"/>
      <c r="G20" s="166" t="s">
        <v>22</v>
      </c>
      <c r="H20" s="182">
        <f t="shared" ref="H20:K21" si="4">H24+H128+H168</f>
        <v>17669.7</v>
      </c>
      <c r="I20" s="395">
        <f t="shared" si="4"/>
        <v>0</v>
      </c>
      <c r="J20" s="14">
        <f t="shared" si="4"/>
        <v>0</v>
      </c>
      <c r="K20" s="396">
        <f t="shared" si="4"/>
        <v>0</v>
      </c>
      <c r="L20" s="65">
        <f>J20/H20*100</f>
        <v>0</v>
      </c>
      <c r="M20" s="739">
        <f t="shared" ref="M20" si="5">J20-H20</f>
        <v>-17669.7</v>
      </c>
      <c r="N20" s="525">
        <f>K20/H20*100</f>
        <v>0</v>
      </c>
      <c r="O20" s="34">
        <f t="shared" ref="O20" si="6">K20-H20</f>
        <v>-17669.7</v>
      </c>
      <c r="P20" s="1314"/>
    </row>
    <row r="21" spans="1:19" ht="19.5" customHeight="1">
      <c r="A21" s="1310"/>
      <c r="B21" s="1312"/>
      <c r="C21" s="1451"/>
      <c r="D21" s="1490"/>
      <c r="E21" s="1492"/>
      <c r="F21" s="1494"/>
      <c r="G21" s="166" t="s">
        <v>23</v>
      </c>
      <c r="H21" s="183">
        <f t="shared" si="4"/>
        <v>0</v>
      </c>
      <c r="I21" s="395">
        <f t="shared" si="4"/>
        <v>0</v>
      </c>
      <c r="J21" s="14">
        <f t="shared" si="4"/>
        <v>0</v>
      </c>
      <c r="K21" s="396">
        <f t="shared" si="4"/>
        <v>0</v>
      </c>
      <c r="L21" s="65">
        <v>0</v>
      </c>
      <c r="M21" s="740">
        <f t="shared" si="3"/>
        <v>0</v>
      </c>
      <c r="N21" s="525">
        <v>0</v>
      </c>
      <c r="O21" s="140">
        <f t="shared" si="1"/>
        <v>0</v>
      </c>
      <c r="P21" s="1314"/>
    </row>
    <row r="22" spans="1:19" ht="23.25" customHeight="1">
      <c r="A22" s="1249" t="s">
        <v>26</v>
      </c>
      <c r="B22" s="1424" t="s">
        <v>739</v>
      </c>
      <c r="C22" s="1464"/>
      <c r="D22" s="1479" t="s">
        <v>19</v>
      </c>
      <c r="E22" s="1341" t="s">
        <v>19</v>
      </c>
      <c r="F22" s="1251" t="s">
        <v>19</v>
      </c>
      <c r="G22" s="432" t="s">
        <v>20</v>
      </c>
      <c r="H22" s="184">
        <f>H23+H24+H25</f>
        <v>35555.699999999997</v>
      </c>
      <c r="I22" s="615">
        <f>I23+I24+I25</f>
        <v>20058.599999999999</v>
      </c>
      <c r="J22" s="168">
        <f>J23+J24+J25</f>
        <v>19702.5</v>
      </c>
      <c r="K22" s="48">
        <f>K23+K24+K25</f>
        <v>20460.900000000001</v>
      </c>
      <c r="L22" s="53">
        <f>J22/H22*100</f>
        <v>55.41305613445946</v>
      </c>
      <c r="M22" s="510">
        <f t="shared" si="3"/>
        <v>-15853.199999999997</v>
      </c>
      <c r="N22" s="271">
        <f>K22/H22*100</f>
        <v>57.546047469182163</v>
      </c>
      <c r="O22" s="31">
        <f t="shared" si="1"/>
        <v>-15094.799999999996</v>
      </c>
      <c r="P22" s="1544"/>
    </row>
    <row r="23" spans="1:19" ht="16.5" customHeight="1">
      <c r="A23" s="1249"/>
      <c r="B23" s="1424"/>
      <c r="C23" s="1464"/>
      <c r="D23" s="1479"/>
      <c r="E23" s="1341"/>
      <c r="F23" s="1251"/>
      <c r="G23" s="969" t="s">
        <v>21</v>
      </c>
      <c r="H23" s="185">
        <f t="shared" ref="H23:K24" si="7">H27+H43</f>
        <v>35555.699999999997</v>
      </c>
      <c r="I23" s="265">
        <f t="shared" si="7"/>
        <v>20058.599999999999</v>
      </c>
      <c r="J23" s="169">
        <f t="shared" si="7"/>
        <v>19702.5</v>
      </c>
      <c r="K23" s="103">
        <f t="shared" si="7"/>
        <v>20460.900000000001</v>
      </c>
      <c r="L23" s="54">
        <f>J23/H23*100</f>
        <v>55.41305613445946</v>
      </c>
      <c r="M23" s="511">
        <f t="shared" si="3"/>
        <v>-15853.199999999997</v>
      </c>
      <c r="N23" s="272">
        <f>K23/H23*100</f>
        <v>57.546047469182163</v>
      </c>
      <c r="O23" s="17">
        <f t="shared" si="1"/>
        <v>-15094.799999999996</v>
      </c>
      <c r="P23" s="1544"/>
    </row>
    <row r="24" spans="1:19" ht="16.5" customHeight="1">
      <c r="A24" s="1249"/>
      <c r="B24" s="1424"/>
      <c r="C24" s="1464"/>
      <c r="D24" s="1479"/>
      <c r="E24" s="1341"/>
      <c r="F24" s="1251"/>
      <c r="G24" s="969" t="s">
        <v>22</v>
      </c>
      <c r="H24" s="186">
        <f t="shared" si="7"/>
        <v>0</v>
      </c>
      <c r="I24" s="269">
        <f t="shared" si="7"/>
        <v>0</v>
      </c>
      <c r="J24" s="170">
        <f t="shared" si="7"/>
        <v>0</v>
      </c>
      <c r="K24" s="106">
        <f t="shared" si="7"/>
        <v>0</v>
      </c>
      <c r="L24" s="67">
        <v>0</v>
      </c>
      <c r="M24" s="741">
        <f t="shared" si="3"/>
        <v>0</v>
      </c>
      <c r="N24" s="267">
        <v>0</v>
      </c>
      <c r="O24" s="19">
        <f t="shared" si="1"/>
        <v>0</v>
      </c>
      <c r="P24" s="1544"/>
    </row>
    <row r="25" spans="1:19" ht="16.5" customHeight="1">
      <c r="A25" s="1249"/>
      <c r="B25" s="1424"/>
      <c r="C25" s="1464"/>
      <c r="D25" s="1479"/>
      <c r="E25" s="1341"/>
      <c r="F25" s="1251"/>
      <c r="G25" s="969" t="s">
        <v>23</v>
      </c>
      <c r="H25" s="186">
        <f>H29+H45</f>
        <v>0</v>
      </c>
      <c r="I25" s="269">
        <f>I29+I45</f>
        <v>0</v>
      </c>
      <c r="J25" s="170">
        <f>J29+J45</f>
        <v>0</v>
      </c>
      <c r="K25" s="106">
        <f>K29+K45</f>
        <v>0</v>
      </c>
      <c r="L25" s="67">
        <v>0</v>
      </c>
      <c r="M25" s="741">
        <f t="shared" si="3"/>
        <v>0</v>
      </c>
      <c r="N25" s="267">
        <v>0</v>
      </c>
      <c r="O25" s="19">
        <f t="shared" si="1"/>
        <v>0</v>
      </c>
      <c r="P25" s="1544"/>
    </row>
    <row r="26" spans="1:19" ht="21" customHeight="1">
      <c r="A26" s="1354" t="s">
        <v>27</v>
      </c>
      <c r="B26" s="1436" t="s">
        <v>740</v>
      </c>
      <c r="C26" s="1666" t="s">
        <v>19</v>
      </c>
      <c r="D26" s="1448" t="s">
        <v>19</v>
      </c>
      <c r="E26" s="1334" t="s">
        <v>19</v>
      </c>
      <c r="F26" s="1230" t="s">
        <v>19</v>
      </c>
      <c r="G26" s="432" t="s">
        <v>20</v>
      </c>
      <c r="H26" s="184">
        <f>H27+H28+H29</f>
        <v>18447.3</v>
      </c>
      <c r="I26" s="615">
        <f>I27+I28+I29</f>
        <v>16551.599999999999</v>
      </c>
      <c r="J26" s="168">
        <f>J27+J28+J29</f>
        <v>16320.5</v>
      </c>
      <c r="K26" s="48">
        <f>K27+K28+K29</f>
        <v>16330.1</v>
      </c>
      <c r="L26" s="53">
        <f>J26/H26*100</f>
        <v>88.470941547001459</v>
      </c>
      <c r="M26" s="510">
        <f t="shared" si="3"/>
        <v>-2126.7999999999993</v>
      </c>
      <c r="N26" s="271">
        <f>K26/H26*100</f>
        <v>88.522981682956313</v>
      </c>
      <c r="O26" s="31">
        <f t="shared" si="1"/>
        <v>-2117.1999999999989</v>
      </c>
      <c r="P26" s="1544"/>
    </row>
    <row r="27" spans="1:19" ht="18.75" customHeight="1">
      <c r="A27" s="1354"/>
      <c r="B27" s="1436"/>
      <c r="C27" s="1666"/>
      <c r="D27" s="1448"/>
      <c r="E27" s="1334"/>
      <c r="F27" s="1230"/>
      <c r="G27" s="969" t="s">
        <v>21</v>
      </c>
      <c r="H27" s="185">
        <f>H35+H31+H39</f>
        <v>18447.3</v>
      </c>
      <c r="I27" s="265">
        <f>I35+I31+I39</f>
        <v>16551.599999999999</v>
      </c>
      <c r="J27" s="169">
        <f>J35+J31+J39</f>
        <v>16320.5</v>
      </c>
      <c r="K27" s="103">
        <f>K35+K31+K39</f>
        <v>16330.1</v>
      </c>
      <c r="L27" s="54">
        <f>J27/H27*100</f>
        <v>88.470941547001459</v>
      </c>
      <c r="M27" s="511">
        <f t="shared" si="3"/>
        <v>-2126.7999999999993</v>
      </c>
      <c r="N27" s="272">
        <f>K27/H27*100</f>
        <v>88.522981682956313</v>
      </c>
      <c r="O27" s="17">
        <f t="shared" si="1"/>
        <v>-2117.1999999999989</v>
      </c>
      <c r="P27" s="1544"/>
    </row>
    <row r="28" spans="1:19" ht="18.75" customHeight="1">
      <c r="A28" s="1354"/>
      <c r="B28" s="1436"/>
      <c r="C28" s="1666"/>
      <c r="D28" s="1448"/>
      <c r="E28" s="1334"/>
      <c r="F28" s="1230"/>
      <c r="G28" s="969" t="s">
        <v>22</v>
      </c>
      <c r="H28" s="186">
        <f t="shared" ref="H28:K29" si="8">H32+H36+H44+H56</f>
        <v>0</v>
      </c>
      <c r="I28" s="269">
        <f t="shared" si="8"/>
        <v>0</v>
      </c>
      <c r="J28" s="170">
        <f t="shared" si="8"/>
        <v>0</v>
      </c>
      <c r="K28" s="106">
        <f t="shared" si="8"/>
        <v>0</v>
      </c>
      <c r="L28" s="67">
        <v>0</v>
      </c>
      <c r="M28" s="741">
        <f t="shared" si="3"/>
        <v>0</v>
      </c>
      <c r="N28" s="267">
        <v>0</v>
      </c>
      <c r="O28" s="19">
        <f t="shared" si="1"/>
        <v>0</v>
      </c>
      <c r="P28" s="1544"/>
    </row>
    <row r="29" spans="1:19" ht="18.75" customHeight="1">
      <c r="A29" s="1354"/>
      <c r="B29" s="1436"/>
      <c r="C29" s="1666"/>
      <c r="D29" s="1448"/>
      <c r="E29" s="1334"/>
      <c r="F29" s="1230"/>
      <c r="G29" s="969" t="s">
        <v>23</v>
      </c>
      <c r="H29" s="186">
        <f t="shared" si="8"/>
        <v>0</v>
      </c>
      <c r="I29" s="269">
        <f t="shared" si="8"/>
        <v>0</v>
      </c>
      <c r="J29" s="170">
        <f t="shared" si="8"/>
        <v>0</v>
      </c>
      <c r="K29" s="106">
        <f t="shared" si="8"/>
        <v>0</v>
      </c>
      <c r="L29" s="67">
        <v>0</v>
      </c>
      <c r="M29" s="741">
        <f t="shared" si="3"/>
        <v>0</v>
      </c>
      <c r="N29" s="267">
        <v>0</v>
      </c>
      <c r="O29" s="19">
        <f t="shared" si="1"/>
        <v>0</v>
      </c>
      <c r="P29" s="1544"/>
    </row>
    <row r="30" spans="1:19" ht="36.75" customHeight="1">
      <c r="A30" s="1354" t="s">
        <v>28</v>
      </c>
      <c r="B30" s="1229" t="s">
        <v>297</v>
      </c>
      <c r="C30" s="1666" t="s">
        <v>758</v>
      </c>
      <c r="D30" s="1803">
        <v>43831</v>
      </c>
      <c r="E30" s="1804">
        <v>44196</v>
      </c>
      <c r="F30" s="1745" t="s">
        <v>1567</v>
      </c>
      <c r="G30" s="432" t="s">
        <v>20</v>
      </c>
      <c r="H30" s="184">
        <f>H31+H32+H33</f>
        <v>16367.7</v>
      </c>
      <c r="I30" s="615">
        <f>I31+I32+I33</f>
        <v>16096.1</v>
      </c>
      <c r="J30" s="168">
        <f>J31+J32+J33</f>
        <v>15917</v>
      </c>
      <c r="K30" s="48">
        <f>K31+K32+K33</f>
        <v>15917</v>
      </c>
      <c r="L30" s="53">
        <f>J30/H30*100</f>
        <v>97.246406031391089</v>
      </c>
      <c r="M30" s="510">
        <f t="shared" si="3"/>
        <v>-450.70000000000073</v>
      </c>
      <c r="N30" s="271">
        <f>K30/H30*100</f>
        <v>97.246406031391089</v>
      </c>
      <c r="O30" s="31">
        <f t="shared" si="1"/>
        <v>-450.70000000000073</v>
      </c>
      <c r="P30" s="1812" t="s">
        <v>1566</v>
      </c>
    </row>
    <row r="31" spans="1:19" ht="30" customHeight="1">
      <c r="A31" s="1354"/>
      <c r="B31" s="1229"/>
      <c r="C31" s="1666"/>
      <c r="D31" s="1803"/>
      <c r="E31" s="1804"/>
      <c r="F31" s="1746"/>
      <c r="G31" s="969" t="s">
        <v>21</v>
      </c>
      <c r="H31" s="236">
        <v>16367.7</v>
      </c>
      <c r="I31" s="266">
        <v>16096.1</v>
      </c>
      <c r="J31" s="229">
        <v>15917</v>
      </c>
      <c r="K31" s="231">
        <v>15917</v>
      </c>
      <c r="L31" s="54">
        <f>J31/H31*100</f>
        <v>97.246406031391089</v>
      </c>
      <c r="M31" s="511">
        <f t="shared" si="3"/>
        <v>-450.70000000000073</v>
      </c>
      <c r="N31" s="272">
        <f>K31/H31*100</f>
        <v>97.246406031391089</v>
      </c>
      <c r="O31" s="17">
        <f t="shared" si="1"/>
        <v>-450.70000000000073</v>
      </c>
      <c r="P31" s="1812"/>
    </row>
    <row r="32" spans="1:19" ht="30" customHeight="1">
      <c r="A32" s="1354"/>
      <c r="B32" s="1229"/>
      <c r="C32" s="1666"/>
      <c r="D32" s="1803"/>
      <c r="E32" s="1804"/>
      <c r="F32" s="1746"/>
      <c r="G32" s="969" t="s">
        <v>22</v>
      </c>
      <c r="H32" s="186">
        <v>0</v>
      </c>
      <c r="I32" s="269">
        <v>0</v>
      </c>
      <c r="J32" s="170">
        <v>0</v>
      </c>
      <c r="K32" s="106">
        <v>0</v>
      </c>
      <c r="L32" s="67">
        <v>0</v>
      </c>
      <c r="M32" s="741">
        <f t="shared" si="3"/>
        <v>0</v>
      </c>
      <c r="N32" s="267">
        <v>0</v>
      </c>
      <c r="O32" s="19">
        <f t="shared" si="1"/>
        <v>0</v>
      </c>
      <c r="P32" s="1812"/>
    </row>
    <row r="33" spans="1:16" ht="30" customHeight="1">
      <c r="A33" s="1354"/>
      <c r="B33" s="1229"/>
      <c r="C33" s="1666"/>
      <c r="D33" s="1803"/>
      <c r="E33" s="1804"/>
      <c r="F33" s="1747"/>
      <c r="G33" s="969" t="s">
        <v>23</v>
      </c>
      <c r="H33" s="186">
        <v>0</v>
      </c>
      <c r="I33" s="267">
        <v>0</v>
      </c>
      <c r="J33" s="67">
        <v>0</v>
      </c>
      <c r="K33" s="106">
        <v>0</v>
      </c>
      <c r="L33" s="67">
        <v>0</v>
      </c>
      <c r="M33" s="741">
        <f t="shared" si="3"/>
        <v>0</v>
      </c>
      <c r="N33" s="267">
        <v>0</v>
      </c>
      <c r="O33" s="19">
        <f t="shared" si="1"/>
        <v>0</v>
      </c>
      <c r="P33" s="1812"/>
    </row>
    <row r="34" spans="1:16" ht="45" customHeight="1">
      <c r="A34" s="1354" t="s">
        <v>30</v>
      </c>
      <c r="B34" s="1229" t="s">
        <v>298</v>
      </c>
      <c r="C34" s="1666" t="s">
        <v>758</v>
      </c>
      <c r="D34" s="1803">
        <v>43831</v>
      </c>
      <c r="E34" s="1804">
        <v>44196</v>
      </c>
      <c r="F34" s="1261" t="s">
        <v>760</v>
      </c>
      <c r="G34" s="432" t="s">
        <v>20</v>
      </c>
      <c r="H34" s="184">
        <f>H35+H36+H37</f>
        <v>2062.6</v>
      </c>
      <c r="I34" s="615">
        <f>I35+I36+I37</f>
        <v>455.5</v>
      </c>
      <c r="J34" s="168">
        <f>J35+J36+J37</f>
        <v>403.5</v>
      </c>
      <c r="K34" s="48">
        <f>K35+K36+K37</f>
        <v>413.1</v>
      </c>
      <c r="L34" s="53">
        <f>J34/H34*100</f>
        <v>19.562687869679046</v>
      </c>
      <c r="M34" s="510">
        <f t="shared" si="3"/>
        <v>-1659.1</v>
      </c>
      <c r="N34" s="271">
        <f>K34/H34*100</f>
        <v>20.028119848734612</v>
      </c>
      <c r="O34" s="31">
        <f t="shared" si="1"/>
        <v>-1649.5</v>
      </c>
      <c r="P34" s="1722" t="s">
        <v>1568</v>
      </c>
    </row>
    <row r="35" spans="1:16" ht="25.5" customHeight="1">
      <c r="A35" s="1354"/>
      <c r="B35" s="1229"/>
      <c r="C35" s="1666"/>
      <c r="D35" s="1803"/>
      <c r="E35" s="1804"/>
      <c r="F35" s="1261"/>
      <c r="G35" s="969" t="s">
        <v>21</v>
      </c>
      <c r="H35" s="236">
        <v>2062.6</v>
      </c>
      <c r="I35" s="266">
        <v>455.5</v>
      </c>
      <c r="J35" s="229">
        <v>403.5</v>
      </c>
      <c r="K35" s="231">
        <v>413.1</v>
      </c>
      <c r="L35" s="54">
        <f>J35/H35*100</f>
        <v>19.562687869679046</v>
      </c>
      <c r="M35" s="511">
        <f t="shared" si="3"/>
        <v>-1659.1</v>
      </c>
      <c r="N35" s="272">
        <f>K35/H35*100</f>
        <v>20.028119848734612</v>
      </c>
      <c r="O35" s="17">
        <f t="shared" si="1"/>
        <v>-1649.5</v>
      </c>
      <c r="P35" s="1722"/>
    </row>
    <row r="36" spans="1:16" ht="25.5" customHeight="1">
      <c r="A36" s="1354"/>
      <c r="B36" s="1229"/>
      <c r="C36" s="1666"/>
      <c r="D36" s="1803"/>
      <c r="E36" s="1804"/>
      <c r="F36" s="1261"/>
      <c r="G36" s="969" t="s">
        <v>22</v>
      </c>
      <c r="H36" s="186">
        <v>0</v>
      </c>
      <c r="I36" s="267">
        <v>0</v>
      </c>
      <c r="J36" s="67">
        <v>0</v>
      </c>
      <c r="K36" s="19">
        <v>0</v>
      </c>
      <c r="L36" s="67">
        <v>0</v>
      </c>
      <c r="M36" s="741">
        <f t="shared" si="3"/>
        <v>0</v>
      </c>
      <c r="N36" s="267">
        <v>0</v>
      </c>
      <c r="O36" s="19">
        <f t="shared" si="1"/>
        <v>0</v>
      </c>
      <c r="P36" s="1722"/>
    </row>
    <row r="37" spans="1:16" ht="25.5" customHeight="1">
      <c r="A37" s="1354"/>
      <c r="B37" s="1229"/>
      <c r="C37" s="1666"/>
      <c r="D37" s="1803"/>
      <c r="E37" s="1804"/>
      <c r="F37" s="1261"/>
      <c r="G37" s="969" t="s">
        <v>23</v>
      </c>
      <c r="H37" s="186">
        <v>0</v>
      </c>
      <c r="I37" s="267">
        <v>0</v>
      </c>
      <c r="J37" s="67">
        <v>0</v>
      </c>
      <c r="K37" s="19">
        <v>0</v>
      </c>
      <c r="L37" s="67">
        <v>0</v>
      </c>
      <c r="M37" s="741">
        <f t="shared" si="3"/>
        <v>0</v>
      </c>
      <c r="N37" s="267">
        <v>0</v>
      </c>
      <c r="O37" s="19">
        <f t="shared" si="1"/>
        <v>0</v>
      </c>
      <c r="P37" s="1722"/>
    </row>
    <row r="38" spans="1:16" ht="21.75" customHeight="1">
      <c r="A38" s="1354" t="s">
        <v>104</v>
      </c>
      <c r="B38" s="1229" t="s">
        <v>299</v>
      </c>
      <c r="C38" s="1666" t="s">
        <v>758</v>
      </c>
      <c r="D38" s="1803">
        <v>43831</v>
      </c>
      <c r="E38" s="1804">
        <v>44196</v>
      </c>
      <c r="F38" s="1243" t="s">
        <v>87</v>
      </c>
      <c r="G38" s="432" t="s">
        <v>20</v>
      </c>
      <c r="H38" s="184">
        <f>H39+H40+H41</f>
        <v>17</v>
      </c>
      <c r="I38" s="299">
        <f>I39+I40+I41</f>
        <v>0</v>
      </c>
      <c r="J38" s="173">
        <f>J39+J40+J41</f>
        <v>0</v>
      </c>
      <c r="K38" s="143">
        <f>K39+K40+K41</f>
        <v>0</v>
      </c>
      <c r="L38" s="358">
        <f>J38/H38*100</f>
        <v>0</v>
      </c>
      <c r="M38" s="510">
        <f>J38-H38</f>
        <v>-17</v>
      </c>
      <c r="N38" s="528">
        <f>K38/H38*100</f>
        <v>0</v>
      </c>
      <c r="O38" s="31">
        <f>K38-H38</f>
        <v>-17</v>
      </c>
      <c r="P38" s="1692"/>
    </row>
    <row r="39" spans="1:16" ht="16.5" customHeight="1">
      <c r="A39" s="1354"/>
      <c r="B39" s="1229"/>
      <c r="C39" s="1666"/>
      <c r="D39" s="1803"/>
      <c r="E39" s="1804"/>
      <c r="F39" s="1244"/>
      <c r="G39" s="969" t="s">
        <v>21</v>
      </c>
      <c r="H39" s="236">
        <v>17</v>
      </c>
      <c r="I39" s="328">
        <v>0</v>
      </c>
      <c r="J39" s="329">
        <v>0</v>
      </c>
      <c r="K39" s="330">
        <v>0</v>
      </c>
      <c r="L39" s="67">
        <v>0</v>
      </c>
      <c r="M39" s="511">
        <f>J39-H39</f>
        <v>-17</v>
      </c>
      <c r="N39" s="267">
        <f>K39/H39*100</f>
        <v>0</v>
      </c>
      <c r="O39" s="17">
        <f>K39-H39</f>
        <v>-17</v>
      </c>
      <c r="P39" s="1692"/>
    </row>
    <row r="40" spans="1:16" ht="16.5" customHeight="1">
      <c r="A40" s="1354"/>
      <c r="B40" s="1229"/>
      <c r="C40" s="1666"/>
      <c r="D40" s="1803"/>
      <c r="E40" s="1804"/>
      <c r="F40" s="1244"/>
      <c r="G40" s="969" t="s">
        <v>22</v>
      </c>
      <c r="H40" s="260">
        <v>0</v>
      </c>
      <c r="I40" s="267">
        <v>0</v>
      </c>
      <c r="J40" s="67">
        <v>0</v>
      </c>
      <c r="K40" s="19">
        <v>0</v>
      </c>
      <c r="L40" s="67">
        <v>0</v>
      </c>
      <c r="M40" s="741">
        <f>J40-H40</f>
        <v>0</v>
      </c>
      <c r="N40" s="267">
        <v>0</v>
      </c>
      <c r="O40" s="19">
        <f>K40-H40</f>
        <v>0</v>
      </c>
      <c r="P40" s="1692"/>
    </row>
    <row r="41" spans="1:16" ht="16.5" customHeight="1">
      <c r="A41" s="1354"/>
      <c r="B41" s="1229"/>
      <c r="C41" s="1666"/>
      <c r="D41" s="1803"/>
      <c r="E41" s="1804"/>
      <c r="F41" s="1245"/>
      <c r="G41" s="969" t="s">
        <v>23</v>
      </c>
      <c r="H41" s="260">
        <v>0</v>
      </c>
      <c r="I41" s="267">
        <v>0</v>
      </c>
      <c r="J41" s="67">
        <v>0</v>
      </c>
      <c r="K41" s="19">
        <v>0</v>
      </c>
      <c r="L41" s="67">
        <v>0</v>
      </c>
      <c r="M41" s="741">
        <f>J41-H41</f>
        <v>0</v>
      </c>
      <c r="N41" s="267">
        <v>0</v>
      </c>
      <c r="O41" s="19">
        <f>K41-H41</f>
        <v>0</v>
      </c>
      <c r="P41" s="1692"/>
    </row>
    <row r="42" spans="1:16" ht="29.25" customHeight="1">
      <c r="A42" s="1354" t="s">
        <v>115</v>
      </c>
      <c r="B42" s="1229" t="s">
        <v>741</v>
      </c>
      <c r="C42" s="1666" t="s">
        <v>19</v>
      </c>
      <c r="D42" s="1448" t="s">
        <v>19</v>
      </c>
      <c r="E42" s="1334" t="s">
        <v>19</v>
      </c>
      <c r="F42" s="1230" t="s">
        <v>19</v>
      </c>
      <c r="G42" s="432" t="s">
        <v>20</v>
      </c>
      <c r="H42" s="184">
        <f>H43+H44+H45</f>
        <v>17108.400000000001</v>
      </c>
      <c r="I42" s="615">
        <f>I43+I44+I45</f>
        <v>3507.0000000000005</v>
      </c>
      <c r="J42" s="168">
        <f>J43+J44+J45</f>
        <v>3382.0000000000005</v>
      </c>
      <c r="K42" s="48">
        <f>K43+K44+K45</f>
        <v>4130.8</v>
      </c>
      <c r="L42" s="53">
        <f>J42/H42*100</f>
        <v>19.768067148301423</v>
      </c>
      <c r="M42" s="510">
        <f t="shared" si="3"/>
        <v>-13726.400000000001</v>
      </c>
      <c r="N42" s="271">
        <f>K42/H42*100</f>
        <v>24.144864511000446</v>
      </c>
      <c r="O42" s="31">
        <f t="shared" si="1"/>
        <v>-12977.600000000002</v>
      </c>
      <c r="P42" s="1544"/>
    </row>
    <row r="43" spans="1:16" ht="19.5" customHeight="1">
      <c r="A43" s="1354"/>
      <c r="B43" s="1229"/>
      <c r="C43" s="1666"/>
      <c r="D43" s="1448"/>
      <c r="E43" s="1334"/>
      <c r="F43" s="1230"/>
      <c r="G43" s="969" t="s">
        <v>21</v>
      </c>
      <c r="H43" s="185">
        <f>H47+H51+H55+H59+H63+H67+H71+H75+H79+H83+H87+H91+H95+H99+H103+H107+H111+H115+H119+H123</f>
        <v>17108.400000000001</v>
      </c>
      <c r="I43" s="369">
        <f>I47+I51+I55+I59+I63+I67+I71+I75+I79+I83+I87+I91+I95+I99+I103+I107+I111+I115+I119+I123</f>
        <v>3507.0000000000005</v>
      </c>
      <c r="J43" s="1">
        <f>J47+J51+J55+J59+J63+J67+J71+J75+J79+J83+J87+J91+J95+J99+J103+J107+J111+J115+J119+J123</f>
        <v>3382.0000000000005</v>
      </c>
      <c r="K43" s="370">
        <f>K47+K51+K55+K59+K63+K67+K71+K75+K79+K83+K87+K91+K95+K99+K103+K107+K111+K115+K119+K123</f>
        <v>4130.8</v>
      </c>
      <c r="L43" s="54">
        <f>J43/H43*100</f>
        <v>19.768067148301423</v>
      </c>
      <c r="M43" s="511">
        <f t="shared" si="3"/>
        <v>-13726.400000000001</v>
      </c>
      <c r="N43" s="272">
        <f>K43/H43*100</f>
        <v>24.144864511000446</v>
      </c>
      <c r="O43" s="17">
        <f t="shared" si="1"/>
        <v>-12977.600000000002</v>
      </c>
      <c r="P43" s="1544"/>
    </row>
    <row r="44" spans="1:16" ht="19.5" customHeight="1">
      <c r="A44" s="1354"/>
      <c r="B44" s="1229"/>
      <c r="C44" s="1666"/>
      <c r="D44" s="1448"/>
      <c r="E44" s="1334"/>
      <c r="F44" s="1230"/>
      <c r="G44" s="969" t="s">
        <v>22</v>
      </c>
      <c r="H44" s="186">
        <f t="shared" ref="H44:I45" si="9">H48+H52+H56+H60+H64+H68+H72+H76+H80+H84+H88+H92+H96+H100+H104+H108+H112+H116+H120+H124</f>
        <v>0</v>
      </c>
      <c r="I44" s="1106">
        <f t="shared" si="9"/>
        <v>0</v>
      </c>
      <c r="J44" s="2">
        <f t="shared" ref="J44:K44" si="10">J48+J52+J56+J60+J64+J68+J72+J76+J80+J84+J88+J92+J96+J100+J104+J108+J112+J116+J120+J124</f>
        <v>0</v>
      </c>
      <c r="K44" s="1108">
        <f t="shared" si="10"/>
        <v>0</v>
      </c>
      <c r="L44" s="67">
        <v>0</v>
      </c>
      <c r="M44" s="741">
        <f t="shared" si="3"/>
        <v>0</v>
      </c>
      <c r="N44" s="267">
        <v>0</v>
      </c>
      <c r="O44" s="19">
        <f t="shared" si="1"/>
        <v>0</v>
      </c>
      <c r="P44" s="1544"/>
    </row>
    <row r="45" spans="1:16" ht="19.5" customHeight="1">
      <c r="A45" s="1354"/>
      <c r="B45" s="1229"/>
      <c r="C45" s="1666"/>
      <c r="D45" s="1448"/>
      <c r="E45" s="1334"/>
      <c r="F45" s="1230"/>
      <c r="G45" s="969" t="s">
        <v>23</v>
      </c>
      <c r="H45" s="186">
        <f t="shared" si="9"/>
        <v>0</v>
      </c>
      <c r="I45" s="1106">
        <f t="shared" si="9"/>
        <v>0</v>
      </c>
      <c r="J45" s="2">
        <f t="shared" ref="J45:K45" si="11">J49+J53+J57+J61+J65+J69+J73+J77+J81+J85+J89+J93+J97+J101+J105+J109+J113+J117+J121+J125</f>
        <v>0</v>
      </c>
      <c r="K45" s="1108">
        <f t="shared" si="11"/>
        <v>0</v>
      </c>
      <c r="L45" s="67">
        <v>0</v>
      </c>
      <c r="M45" s="741">
        <f t="shared" si="3"/>
        <v>0</v>
      </c>
      <c r="N45" s="267">
        <v>0</v>
      </c>
      <c r="O45" s="19">
        <f t="shared" si="1"/>
        <v>0</v>
      </c>
      <c r="P45" s="1544"/>
    </row>
    <row r="46" spans="1:16" ht="23.25" customHeight="1">
      <c r="A46" s="1354" t="s">
        <v>126</v>
      </c>
      <c r="B46" s="1229" t="s">
        <v>895</v>
      </c>
      <c r="C46" s="1434" t="s">
        <v>1603</v>
      </c>
      <c r="D46" s="1448" t="s">
        <v>810</v>
      </c>
      <c r="E46" s="1334" t="s">
        <v>810</v>
      </c>
      <c r="F46" s="1180" t="s">
        <v>19</v>
      </c>
      <c r="G46" s="432" t="s">
        <v>20</v>
      </c>
      <c r="H46" s="189">
        <f>H47+H48+H49</f>
        <v>0</v>
      </c>
      <c r="I46" s="818">
        <f>I47+I48+I49</f>
        <v>0</v>
      </c>
      <c r="J46" s="130">
        <f>J47+J48+J49</f>
        <v>0</v>
      </c>
      <c r="K46" s="388">
        <f>K47+K48+K49</f>
        <v>0</v>
      </c>
      <c r="L46" s="173">
        <v>0</v>
      </c>
      <c r="M46" s="742">
        <f t="shared" si="3"/>
        <v>0</v>
      </c>
      <c r="N46" s="299">
        <v>0</v>
      </c>
      <c r="O46" s="143">
        <f t="shared" si="1"/>
        <v>0</v>
      </c>
      <c r="P46" s="1223"/>
    </row>
    <row r="47" spans="1:16" ht="15.75" customHeight="1">
      <c r="A47" s="1354"/>
      <c r="B47" s="1229"/>
      <c r="C47" s="1434"/>
      <c r="D47" s="1448"/>
      <c r="E47" s="1334"/>
      <c r="F47" s="1181"/>
      <c r="G47" s="969" t="s">
        <v>21</v>
      </c>
      <c r="H47" s="186">
        <v>0</v>
      </c>
      <c r="I47" s="269">
        <v>0</v>
      </c>
      <c r="J47" s="170">
        <v>0</v>
      </c>
      <c r="K47" s="106">
        <v>0</v>
      </c>
      <c r="L47" s="170">
        <v>0</v>
      </c>
      <c r="M47" s="743">
        <f t="shared" si="3"/>
        <v>0</v>
      </c>
      <c r="N47" s="269">
        <v>0</v>
      </c>
      <c r="O47" s="106">
        <f t="shared" si="1"/>
        <v>0</v>
      </c>
      <c r="P47" s="1224"/>
    </row>
    <row r="48" spans="1:16" ht="15.75" customHeight="1">
      <c r="A48" s="1354"/>
      <c r="B48" s="1229"/>
      <c r="C48" s="1434"/>
      <c r="D48" s="1448"/>
      <c r="E48" s="1334"/>
      <c r="F48" s="1181"/>
      <c r="G48" s="969" t="s">
        <v>22</v>
      </c>
      <c r="H48" s="260">
        <v>0</v>
      </c>
      <c r="I48" s="267">
        <v>0</v>
      </c>
      <c r="J48" s="67">
        <v>0</v>
      </c>
      <c r="K48" s="19">
        <v>0</v>
      </c>
      <c r="L48" s="67">
        <v>0</v>
      </c>
      <c r="M48" s="741">
        <f t="shared" si="3"/>
        <v>0</v>
      </c>
      <c r="N48" s="267">
        <v>0</v>
      </c>
      <c r="O48" s="19">
        <f t="shared" si="1"/>
        <v>0</v>
      </c>
      <c r="P48" s="1224"/>
    </row>
    <row r="49" spans="1:16" ht="15.75" customHeight="1">
      <c r="A49" s="1354"/>
      <c r="B49" s="1229"/>
      <c r="C49" s="1434"/>
      <c r="D49" s="1448"/>
      <c r="E49" s="1334"/>
      <c r="F49" s="1182"/>
      <c r="G49" s="969" t="s">
        <v>23</v>
      </c>
      <c r="H49" s="260">
        <v>0</v>
      </c>
      <c r="I49" s="267">
        <v>0</v>
      </c>
      <c r="J49" s="67">
        <v>0</v>
      </c>
      <c r="K49" s="19">
        <v>0</v>
      </c>
      <c r="L49" s="67">
        <v>0</v>
      </c>
      <c r="M49" s="741">
        <f t="shared" si="3"/>
        <v>0</v>
      </c>
      <c r="N49" s="267">
        <v>0</v>
      </c>
      <c r="O49" s="19">
        <f t="shared" si="1"/>
        <v>0</v>
      </c>
      <c r="P49" s="1225"/>
    </row>
    <row r="50" spans="1:16" ht="19.5" customHeight="1">
      <c r="A50" s="1354" t="s">
        <v>146</v>
      </c>
      <c r="B50" s="1229" t="s">
        <v>300</v>
      </c>
      <c r="C50" s="1434" t="s">
        <v>1603</v>
      </c>
      <c r="D50" s="1803">
        <v>43831</v>
      </c>
      <c r="E50" s="1804">
        <v>44196</v>
      </c>
      <c r="F50" s="1825" t="s">
        <v>759</v>
      </c>
      <c r="G50" s="432" t="s">
        <v>20</v>
      </c>
      <c r="H50" s="234">
        <f>H51+H52+H53</f>
        <v>400</v>
      </c>
      <c r="I50" s="615">
        <f>I51+I52+I53</f>
        <v>400</v>
      </c>
      <c r="J50" s="168">
        <f>J51+J52+J53</f>
        <v>275</v>
      </c>
      <c r="K50" s="48">
        <f>K51+K52+K53</f>
        <v>275</v>
      </c>
      <c r="L50" s="53">
        <f>J50/H50*100</f>
        <v>68.75</v>
      </c>
      <c r="M50" s="510">
        <f t="shared" si="3"/>
        <v>-125</v>
      </c>
      <c r="N50" s="271">
        <f>K50/H50*100</f>
        <v>68.75</v>
      </c>
      <c r="O50" s="31">
        <f t="shared" si="1"/>
        <v>-125</v>
      </c>
      <c r="P50" s="1812" t="s">
        <v>1569</v>
      </c>
    </row>
    <row r="51" spans="1:16" ht="14.25" customHeight="1">
      <c r="A51" s="1354"/>
      <c r="B51" s="1229"/>
      <c r="C51" s="1434"/>
      <c r="D51" s="1803"/>
      <c r="E51" s="1804"/>
      <c r="F51" s="1825"/>
      <c r="G51" s="969" t="s">
        <v>21</v>
      </c>
      <c r="H51" s="236">
        <v>400</v>
      </c>
      <c r="I51" s="266">
        <v>400</v>
      </c>
      <c r="J51" s="229">
        <v>275</v>
      </c>
      <c r="K51" s="231">
        <v>275</v>
      </c>
      <c r="L51" s="54">
        <f>J51/H51*100</f>
        <v>68.75</v>
      </c>
      <c r="M51" s="511">
        <f t="shared" si="3"/>
        <v>-125</v>
      </c>
      <c r="N51" s="272">
        <f>K51/H51*100</f>
        <v>68.75</v>
      </c>
      <c r="O51" s="17">
        <f t="shared" si="1"/>
        <v>-125</v>
      </c>
      <c r="P51" s="1812"/>
    </row>
    <row r="52" spans="1:16" ht="14.25" customHeight="1">
      <c r="A52" s="1354"/>
      <c r="B52" s="1229"/>
      <c r="C52" s="1434"/>
      <c r="D52" s="1803"/>
      <c r="E52" s="1804"/>
      <c r="F52" s="1825"/>
      <c r="G52" s="969" t="s">
        <v>22</v>
      </c>
      <c r="H52" s="260">
        <v>0</v>
      </c>
      <c r="I52" s="267">
        <v>0</v>
      </c>
      <c r="J52" s="67">
        <v>0</v>
      </c>
      <c r="K52" s="19">
        <v>0</v>
      </c>
      <c r="L52" s="67">
        <v>0</v>
      </c>
      <c r="M52" s="741">
        <f t="shared" si="3"/>
        <v>0</v>
      </c>
      <c r="N52" s="267">
        <v>0</v>
      </c>
      <c r="O52" s="19">
        <f t="shared" si="1"/>
        <v>0</v>
      </c>
      <c r="P52" s="1812"/>
    </row>
    <row r="53" spans="1:16" ht="14.25" customHeight="1">
      <c r="A53" s="1354"/>
      <c r="B53" s="1229"/>
      <c r="C53" s="1434"/>
      <c r="D53" s="1803"/>
      <c r="E53" s="1804"/>
      <c r="F53" s="1825"/>
      <c r="G53" s="969" t="s">
        <v>23</v>
      </c>
      <c r="H53" s="260">
        <v>0</v>
      </c>
      <c r="I53" s="267">
        <v>0</v>
      </c>
      <c r="J53" s="67">
        <v>0</v>
      </c>
      <c r="K53" s="19">
        <v>0</v>
      </c>
      <c r="L53" s="67">
        <v>0</v>
      </c>
      <c r="M53" s="741">
        <f t="shared" si="3"/>
        <v>0</v>
      </c>
      <c r="N53" s="267">
        <v>0</v>
      </c>
      <c r="O53" s="19">
        <f t="shared" si="1"/>
        <v>0</v>
      </c>
      <c r="P53" s="1812"/>
    </row>
    <row r="54" spans="1:16" ht="29.25" customHeight="1">
      <c r="A54" s="1354" t="s">
        <v>301</v>
      </c>
      <c r="B54" s="1229" t="s">
        <v>302</v>
      </c>
      <c r="C54" s="1434" t="s">
        <v>1604</v>
      </c>
      <c r="D54" s="1803">
        <v>43831</v>
      </c>
      <c r="E54" s="1804">
        <v>44196</v>
      </c>
      <c r="F54" s="1825" t="s">
        <v>1571</v>
      </c>
      <c r="G54" s="432" t="s">
        <v>20</v>
      </c>
      <c r="H54" s="234">
        <f>H55+H56+H57</f>
        <v>9913.7000000000007</v>
      </c>
      <c r="I54" s="615">
        <f>I55+I56+I57</f>
        <v>375.1</v>
      </c>
      <c r="J54" s="168">
        <f>J55+J56+J57</f>
        <v>375.1</v>
      </c>
      <c r="K54" s="48">
        <f>K55+K56+K57</f>
        <v>1123.9000000000001</v>
      </c>
      <c r="L54" s="53">
        <f>J54/H54*100</f>
        <v>3.7836529247405104</v>
      </c>
      <c r="M54" s="510">
        <f t="shared" ref="M54:M55" si="12">J54-H54</f>
        <v>-9538.6</v>
      </c>
      <c r="N54" s="271">
        <f>K54/H54*100</f>
        <v>11.336836902468301</v>
      </c>
      <c r="O54" s="31">
        <f t="shared" ref="O54:O55" si="13">K54-H54</f>
        <v>-8789.8000000000011</v>
      </c>
      <c r="P54" s="1722" t="s">
        <v>1570</v>
      </c>
    </row>
    <row r="55" spans="1:16" ht="16.5" customHeight="1">
      <c r="A55" s="1354"/>
      <c r="B55" s="1229"/>
      <c r="C55" s="1434"/>
      <c r="D55" s="1803"/>
      <c r="E55" s="1804"/>
      <c r="F55" s="1825"/>
      <c r="G55" s="969" t="s">
        <v>21</v>
      </c>
      <c r="H55" s="236">
        <v>9913.7000000000007</v>
      </c>
      <c r="I55" s="266">
        <v>375.1</v>
      </c>
      <c r="J55" s="229">
        <v>375.1</v>
      </c>
      <c r="K55" s="231">
        <v>1123.9000000000001</v>
      </c>
      <c r="L55" s="54">
        <f>J55/H55*100</f>
        <v>3.7836529247405104</v>
      </c>
      <c r="M55" s="511">
        <f t="shared" si="12"/>
        <v>-9538.6</v>
      </c>
      <c r="N55" s="272">
        <f>K55/H55*100</f>
        <v>11.336836902468301</v>
      </c>
      <c r="O55" s="17">
        <f t="shared" si="13"/>
        <v>-8789.8000000000011</v>
      </c>
      <c r="P55" s="1722"/>
    </row>
    <row r="56" spans="1:16" ht="16.5" customHeight="1">
      <c r="A56" s="1354"/>
      <c r="B56" s="1229"/>
      <c r="C56" s="1434"/>
      <c r="D56" s="1803"/>
      <c r="E56" s="1804"/>
      <c r="F56" s="1825"/>
      <c r="G56" s="969" t="s">
        <v>22</v>
      </c>
      <c r="H56" s="435">
        <v>0</v>
      </c>
      <c r="I56" s="268">
        <v>0</v>
      </c>
      <c r="J56" s="259">
        <v>0</v>
      </c>
      <c r="K56" s="104">
        <v>0</v>
      </c>
      <c r="L56" s="67">
        <v>0</v>
      </c>
      <c r="M56" s="741">
        <f t="shared" si="3"/>
        <v>0</v>
      </c>
      <c r="N56" s="268">
        <v>0</v>
      </c>
      <c r="O56" s="104">
        <f t="shared" si="1"/>
        <v>0</v>
      </c>
      <c r="P56" s="1722"/>
    </row>
    <row r="57" spans="1:16" ht="16.5" customHeight="1">
      <c r="A57" s="1354"/>
      <c r="B57" s="1229"/>
      <c r="C57" s="1434"/>
      <c r="D57" s="1803"/>
      <c r="E57" s="1804"/>
      <c r="F57" s="1825"/>
      <c r="G57" s="969" t="s">
        <v>23</v>
      </c>
      <c r="H57" s="435">
        <v>0</v>
      </c>
      <c r="I57" s="268">
        <v>0</v>
      </c>
      <c r="J57" s="259">
        <v>0</v>
      </c>
      <c r="K57" s="104">
        <v>0</v>
      </c>
      <c r="L57" s="67">
        <v>0</v>
      </c>
      <c r="M57" s="741">
        <f t="shared" si="3"/>
        <v>0</v>
      </c>
      <c r="N57" s="268">
        <v>0</v>
      </c>
      <c r="O57" s="104">
        <f t="shared" si="1"/>
        <v>0</v>
      </c>
      <c r="P57" s="1722"/>
    </row>
    <row r="58" spans="1:16" ht="23.25" customHeight="1">
      <c r="A58" s="1354" t="s">
        <v>303</v>
      </c>
      <c r="B58" s="1229" t="s">
        <v>304</v>
      </c>
      <c r="C58" s="1434" t="s">
        <v>1603</v>
      </c>
      <c r="D58" s="1448" t="s">
        <v>810</v>
      </c>
      <c r="E58" s="1334" t="s">
        <v>810</v>
      </c>
      <c r="F58" s="1180" t="s">
        <v>19</v>
      </c>
      <c r="G58" s="432" t="s">
        <v>20</v>
      </c>
      <c r="H58" s="189">
        <f>H59+H60+H61</f>
        <v>0</v>
      </c>
      <c r="I58" s="299">
        <f>I59+I60+I61</f>
        <v>0</v>
      </c>
      <c r="J58" s="173">
        <f>J59+J60+J61</f>
        <v>0</v>
      </c>
      <c r="K58" s="143">
        <f>K59+K60+K61</f>
        <v>0</v>
      </c>
      <c r="L58" s="173">
        <v>0</v>
      </c>
      <c r="M58" s="742">
        <f t="shared" si="3"/>
        <v>0</v>
      </c>
      <c r="N58" s="299">
        <v>0</v>
      </c>
      <c r="O58" s="143">
        <f t="shared" si="1"/>
        <v>0</v>
      </c>
      <c r="P58" s="1683"/>
    </row>
    <row r="59" spans="1:16" ht="18.75" customHeight="1">
      <c r="A59" s="1354"/>
      <c r="B59" s="1229"/>
      <c r="C59" s="1434"/>
      <c r="D59" s="1448"/>
      <c r="E59" s="1334"/>
      <c r="F59" s="1181"/>
      <c r="G59" s="969" t="s">
        <v>21</v>
      </c>
      <c r="H59" s="186">
        <v>0</v>
      </c>
      <c r="I59" s="269">
        <v>0</v>
      </c>
      <c r="J59" s="170">
        <v>0</v>
      </c>
      <c r="K59" s="106">
        <v>0</v>
      </c>
      <c r="L59" s="170">
        <v>0</v>
      </c>
      <c r="M59" s="743">
        <f t="shared" si="3"/>
        <v>0</v>
      </c>
      <c r="N59" s="269">
        <v>0</v>
      </c>
      <c r="O59" s="106">
        <f t="shared" si="1"/>
        <v>0</v>
      </c>
      <c r="P59" s="1683"/>
    </row>
    <row r="60" spans="1:16" ht="18.75" customHeight="1">
      <c r="A60" s="1354"/>
      <c r="B60" s="1229"/>
      <c r="C60" s="1434"/>
      <c r="D60" s="1448"/>
      <c r="E60" s="1334"/>
      <c r="F60" s="1181"/>
      <c r="G60" s="969" t="s">
        <v>22</v>
      </c>
      <c r="H60" s="186">
        <v>0</v>
      </c>
      <c r="I60" s="269">
        <v>0</v>
      </c>
      <c r="J60" s="170">
        <v>0</v>
      </c>
      <c r="K60" s="106">
        <v>0</v>
      </c>
      <c r="L60" s="170">
        <v>0</v>
      </c>
      <c r="M60" s="743">
        <f t="shared" si="3"/>
        <v>0</v>
      </c>
      <c r="N60" s="269">
        <v>0</v>
      </c>
      <c r="O60" s="106">
        <f t="shared" si="1"/>
        <v>0</v>
      </c>
      <c r="P60" s="1683"/>
    </row>
    <row r="61" spans="1:16" ht="18.75" customHeight="1">
      <c r="A61" s="1354"/>
      <c r="B61" s="1229"/>
      <c r="C61" s="1434"/>
      <c r="D61" s="1448"/>
      <c r="E61" s="1334"/>
      <c r="F61" s="1182"/>
      <c r="G61" s="969" t="s">
        <v>23</v>
      </c>
      <c r="H61" s="186">
        <v>0</v>
      </c>
      <c r="I61" s="269">
        <v>0</v>
      </c>
      <c r="J61" s="170">
        <v>0</v>
      </c>
      <c r="K61" s="106">
        <v>0</v>
      </c>
      <c r="L61" s="170">
        <v>0</v>
      </c>
      <c r="M61" s="743">
        <f t="shared" si="3"/>
        <v>0</v>
      </c>
      <c r="N61" s="269">
        <v>0</v>
      </c>
      <c r="O61" s="106">
        <f t="shared" si="1"/>
        <v>0</v>
      </c>
      <c r="P61" s="1683"/>
    </row>
    <row r="62" spans="1:16" ht="17.25" customHeight="1">
      <c r="A62" s="1354" t="s">
        <v>305</v>
      </c>
      <c r="B62" s="1229" t="s">
        <v>306</v>
      </c>
      <c r="C62" s="1434" t="s">
        <v>1603</v>
      </c>
      <c r="D62" s="1448" t="s">
        <v>810</v>
      </c>
      <c r="E62" s="1334" t="s">
        <v>810</v>
      </c>
      <c r="F62" s="1180" t="s">
        <v>19</v>
      </c>
      <c r="G62" s="432" t="s">
        <v>20</v>
      </c>
      <c r="H62" s="189">
        <f>H63+H64+H65</f>
        <v>0</v>
      </c>
      <c r="I62" s="299">
        <f>I63+I64+I65</f>
        <v>0</v>
      </c>
      <c r="J62" s="173">
        <f>J63+J64+J65</f>
        <v>0</v>
      </c>
      <c r="K62" s="143">
        <f>K63+K64+K65</f>
        <v>0</v>
      </c>
      <c r="L62" s="173">
        <v>0</v>
      </c>
      <c r="M62" s="742">
        <f t="shared" si="3"/>
        <v>0</v>
      </c>
      <c r="N62" s="299">
        <v>0</v>
      </c>
      <c r="O62" s="143">
        <f t="shared" si="1"/>
        <v>0</v>
      </c>
      <c r="P62" s="1683"/>
    </row>
    <row r="63" spans="1:16" ht="15" customHeight="1">
      <c r="A63" s="1354"/>
      <c r="B63" s="1229"/>
      <c r="C63" s="1434"/>
      <c r="D63" s="1448"/>
      <c r="E63" s="1334"/>
      <c r="F63" s="1181"/>
      <c r="G63" s="969" t="s">
        <v>21</v>
      </c>
      <c r="H63" s="186">
        <v>0</v>
      </c>
      <c r="I63" s="269">
        <v>0</v>
      </c>
      <c r="J63" s="170">
        <v>0</v>
      </c>
      <c r="K63" s="106">
        <v>0</v>
      </c>
      <c r="L63" s="170">
        <v>0</v>
      </c>
      <c r="M63" s="743">
        <f t="shared" si="3"/>
        <v>0</v>
      </c>
      <c r="N63" s="269">
        <v>0</v>
      </c>
      <c r="O63" s="106">
        <f t="shared" si="1"/>
        <v>0</v>
      </c>
      <c r="P63" s="1683"/>
    </row>
    <row r="64" spans="1:16" ht="15" customHeight="1">
      <c r="A64" s="1354"/>
      <c r="B64" s="1229"/>
      <c r="C64" s="1434"/>
      <c r="D64" s="1448"/>
      <c r="E64" s="1334"/>
      <c r="F64" s="1181"/>
      <c r="G64" s="969" t="s">
        <v>22</v>
      </c>
      <c r="H64" s="435">
        <v>0</v>
      </c>
      <c r="I64" s="268">
        <v>0</v>
      </c>
      <c r="J64" s="259">
        <v>0</v>
      </c>
      <c r="K64" s="104">
        <v>0</v>
      </c>
      <c r="L64" s="67">
        <v>0</v>
      </c>
      <c r="M64" s="741">
        <f t="shared" si="3"/>
        <v>0</v>
      </c>
      <c r="N64" s="268">
        <v>0</v>
      </c>
      <c r="O64" s="104">
        <f t="shared" si="1"/>
        <v>0</v>
      </c>
      <c r="P64" s="1683"/>
    </row>
    <row r="65" spans="1:16" ht="15" customHeight="1">
      <c r="A65" s="1354"/>
      <c r="B65" s="1229"/>
      <c r="C65" s="1434"/>
      <c r="D65" s="1448"/>
      <c r="E65" s="1334"/>
      <c r="F65" s="1182"/>
      <c r="G65" s="969" t="s">
        <v>23</v>
      </c>
      <c r="H65" s="435">
        <v>0</v>
      </c>
      <c r="I65" s="268">
        <v>0</v>
      </c>
      <c r="J65" s="259">
        <v>0</v>
      </c>
      <c r="K65" s="104">
        <v>0</v>
      </c>
      <c r="L65" s="67">
        <v>0</v>
      </c>
      <c r="M65" s="741">
        <f t="shared" si="3"/>
        <v>0</v>
      </c>
      <c r="N65" s="268">
        <v>0</v>
      </c>
      <c r="O65" s="104">
        <f t="shared" si="1"/>
        <v>0</v>
      </c>
      <c r="P65" s="1683"/>
    </row>
    <row r="66" spans="1:16" ht="19.5" customHeight="1">
      <c r="A66" s="1354" t="s">
        <v>307</v>
      </c>
      <c r="B66" s="1229" t="s">
        <v>896</v>
      </c>
      <c r="C66" s="1666" t="s">
        <v>758</v>
      </c>
      <c r="D66" s="1448" t="s">
        <v>19</v>
      </c>
      <c r="E66" s="1334" t="s">
        <v>19</v>
      </c>
      <c r="F66" s="1180" t="s">
        <v>19</v>
      </c>
      <c r="G66" s="432" t="s">
        <v>20</v>
      </c>
      <c r="H66" s="457">
        <f>H67+H68+H69</f>
        <v>0</v>
      </c>
      <c r="I66" s="299">
        <f>I67+I68+I69</f>
        <v>0</v>
      </c>
      <c r="J66" s="173">
        <f>J67+J68+J69</f>
        <v>0</v>
      </c>
      <c r="K66" s="143">
        <f>K67+K68+K69</f>
        <v>0</v>
      </c>
      <c r="L66" s="358">
        <v>0</v>
      </c>
      <c r="M66" s="744">
        <f t="shared" si="3"/>
        <v>0</v>
      </c>
      <c r="N66" s="296">
        <v>0</v>
      </c>
      <c r="O66" s="298">
        <f t="shared" si="1"/>
        <v>0</v>
      </c>
      <c r="P66" s="1683"/>
    </row>
    <row r="67" spans="1:16" ht="16.5" customHeight="1">
      <c r="A67" s="1354"/>
      <c r="B67" s="1229"/>
      <c r="C67" s="1666"/>
      <c r="D67" s="1448"/>
      <c r="E67" s="1334"/>
      <c r="F67" s="1181"/>
      <c r="G67" s="969" t="s">
        <v>21</v>
      </c>
      <c r="H67" s="186">
        <v>0</v>
      </c>
      <c r="I67" s="269">
        <v>0</v>
      </c>
      <c r="J67" s="170">
        <v>0</v>
      </c>
      <c r="K67" s="106">
        <v>0</v>
      </c>
      <c r="L67" s="67">
        <v>0</v>
      </c>
      <c r="M67" s="741">
        <f t="shared" si="3"/>
        <v>0</v>
      </c>
      <c r="N67" s="268">
        <v>0</v>
      </c>
      <c r="O67" s="104">
        <f t="shared" si="1"/>
        <v>0</v>
      </c>
      <c r="P67" s="1683"/>
    </row>
    <row r="68" spans="1:16" ht="16.5" customHeight="1">
      <c r="A68" s="1354"/>
      <c r="B68" s="1229"/>
      <c r="C68" s="1666"/>
      <c r="D68" s="1448"/>
      <c r="E68" s="1334"/>
      <c r="F68" s="1181"/>
      <c r="G68" s="969" t="s">
        <v>22</v>
      </c>
      <c r="H68" s="435">
        <v>0</v>
      </c>
      <c r="I68" s="268">
        <v>0</v>
      </c>
      <c r="J68" s="259">
        <v>0</v>
      </c>
      <c r="K68" s="104">
        <v>0</v>
      </c>
      <c r="L68" s="67">
        <v>0</v>
      </c>
      <c r="M68" s="741">
        <f t="shared" si="3"/>
        <v>0</v>
      </c>
      <c r="N68" s="268">
        <v>0</v>
      </c>
      <c r="O68" s="104">
        <f t="shared" si="1"/>
        <v>0</v>
      </c>
      <c r="P68" s="1683"/>
    </row>
    <row r="69" spans="1:16" ht="16.5" customHeight="1">
      <c r="A69" s="1354"/>
      <c r="B69" s="1229"/>
      <c r="C69" s="1666"/>
      <c r="D69" s="1448"/>
      <c r="E69" s="1334"/>
      <c r="F69" s="1182"/>
      <c r="G69" s="969" t="s">
        <v>23</v>
      </c>
      <c r="H69" s="435">
        <v>0</v>
      </c>
      <c r="I69" s="268">
        <v>0</v>
      </c>
      <c r="J69" s="259">
        <v>0</v>
      </c>
      <c r="K69" s="104">
        <v>0</v>
      </c>
      <c r="L69" s="67">
        <v>0</v>
      </c>
      <c r="M69" s="741">
        <f t="shared" si="3"/>
        <v>0</v>
      </c>
      <c r="N69" s="268">
        <v>0</v>
      </c>
      <c r="O69" s="104">
        <f t="shared" si="1"/>
        <v>0</v>
      </c>
      <c r="P69" s="1683"/>
    </row>
    <row r="70" spans="1:16" ht="24.75" customHeight="1">
      <c r="A70" s="1354" t="s">
        <v>308</v>
      </c>
      <c r="B70" s="1229" t="s">
        <v>309</v>
      </c>
      <c r="C70" s="1434" t="s">
        <v>1603</v>
      </c>
      <c r="D70" s="1448" t="s">
        <v>810</v>
      </c>
      <c r="E70" s="1334" t="s">
        <v>810</v>
      </c>
      <c r="F70" s="1180" t="s">
        <v>19</v>
      </c>
      <c r="G70" s="432" t="s">
        <v>20</v>
      </c>
      <c r="H70" s="189">
        <f>H71+H72+H73</f>
        <v>0</v>
      </c>
      <c r="I70" s="299">
        <f>I71+I72+I73</f>
        <v>0</v>
      </c>
      <c r="J70" s="173">
        <f>J71+J72+J73</f>
        <v>0</v>
      </c>
      <c r="K70" s="143">
        <f>K71+K72+K73</f>
        <v>0</v>
      </c>
      <c r="L70" s="173">
        <v>0</v>
      </c>
      <c r="M70" s="742">
        <f>J70-H70</f>
        <v>0</v>
      </c>
      <c r="N70" s="299">
        <v>0</v>
      </c>
      <c r="O70" s="143">
        <f>K70-H70</f>
        <v>0</v>
      </c>
      <c r="P70" s="1683"/>
    </row>
    <row r="71" spans="1:16" ht="15.75" customHeight="1">
      <c r="A71" s="1354"/>
      <c r="B71" s="1229"/>
      <c r="C71" s="1434"/>
      <c r="D71" s="1448"/>
      <c r="E71" s="1334"/>
      <c r="F71" s="1181"/>
      <c r="G71" s="969" t="s">
        <v>21</v>
      </c>
      <c r="H71" s="186">
        <v>0</v>
      </c>
      <c r="I71" s="269">
        <v>0</v>
      </c>
      <c r="J71" s="170">
        <v>0</v>
      </c>
      <c r="K71" s="106">
        <v>0</v>
      </c>
      <c r="L71" s="170">
        <v>0</v>
      </c>
      <c r="M71" s="743">
        <f>J71-H71</f>
        <v>0</v>
      </c>
      <c r="N71" s="269">
        <v>0</v>
      </c>
      <c r="O71" s="106">
        <f>K71-H71</f>
        <v>0</v>
      </c>
      <c r="P71" s="1683"/>
    </row>
    <row r="72" spans="1:16" ht="15.75" customHeight="1">
      <c r="A72" s="1354"/>
      <c r="B72" s="1229"/>
      <c r="C72" s="1434"/>
      <c r="D72" s="1448"/>
      <c r="E72" s="1334"/>
      <c r="F72" s="1181"/>
      <c r="G72" s="969" t="s">
        <v>22</v>
      </c>
      <c r="H72" s="186">
        <v>0</v>
      </c>
      <c r="I72" s="269">
        <v>0</v>
      </c>
      <c r="J72" s="170">
        <v>0</v>
      </c>
      <c r="K72" s="106">
        <v>0</v>
      </c>
      <c r="L72" s="170">
        <v>0</v>
      </c>
      <c r="M72" s="743">
        <v>0</v>
      </c>
      <c r="N72" s="269">
        <v>0</v>
      </c>
      <c r="O72" s="106">
        <f t="shared" si="1"/>
        <v>0</v>
      </c>
      <c r="P72" s="1683"/>
    </row>
    <row r="73" spans="1:16" ht="15.75" customHeight="1">
      <c r="A73" s="1354"/>
      <c r="B73" s="1229"/>
      <c r="C73" s="1434"/>
      <c r="D73" s="1448"/>
      <c r="E73" s="1334"/>
      <c r="F73" s="1182"/>
      <c r="G73" s="969" t="s">
        <v>23</v>
      </c>
      <c r="H73" s="186">
        <v>0</v>
      </c>
      <c r="I73" s="269">
        <v>0</v>
      </c>
      <c r="J73" s="170">
        <v>0</v>
      </c>
      <c r="K73" s="106">
        <v>0</v>
      </c>
      <c r="L73" s="170">
        <v>0</v>
      </c>
      <c r="M73" s="743">
        <v>0</v>
      </c>
      <c r="N73" s="269">
        <v>0</v>
      </c>
      <c r="O73" s="106">
        <f t="shared" si="1"/>
        <v>0</v>
      </c>
      <c r="P73" s="1683"/>
    </row>
    <row r="74" spans="1:16" ht="21" customHeight="1">
      <c r="A74" s="1354" t="s">
        <v>310</v>
      </c>
      <c r="B74" s="1229" t="s">
        <v>897</v>
      </c>
      <c r="C74" s="1434" t="s">
        <v>1603</v>
      </c>
      <c r="D74" s="1448" t="s">
        <v>810</v>
      </c>
      <c r="E74" s="1334" t="s">
        <v>810</v>
      </c>
      <c r="F74" s="1180" t="s">
        <v>19</v>
      </c>
      <c r="G74" s="432" t="s">
        <v>20</v>
      </c>
      <c r="H74" s="189">
        <f>H75+H76+H77</f>
        <v>0</v>
      </c>
      <c r="I74" s="299">
        <f>I75+I76+I77</f>
        <v>0</v>
      </c>
      <c r="J74" s="173">
        <f>J75+J76+J77</f>
        <v>0</v>
      </c>
      <c r="K74" s="143">
        <f>K75+K76+K77</f>
        <v>0</v>
      </c>
      <c r="L74" s="173">
        <v>0</v>
      </c>
      <c r="M74" s="742">
        <f>J74-H74</f>
        <v>0</v>
      </c>
      <c r="N74" s="299">
        <v>0</v>
      </c>
      <c r="O74" s="143">
        <f t="shared" si="1"/>
        <v>0</v>
      </c>
      <c r="P74" s="1683"/>
    </row>
    <row r="75" spans="1:16" ht="16.5" customHeight="1">
      <c r="A75" s="1354"/>
      <c r="B75" s="1229"/>
      <c r="C75" s="1434"/>
      <c r="D75" s="1448"/>
      <c r="E75" s="1334"/>
      <c r="F75" s="1181"/>
      <c r="G75" s="969" t="s">
        <v>21</v>
      </c>
      <c r="H75" s="186">
        <v>0</v>
      </c>
      <c r="I75" s="269">
        <v>0</v>
      </c>
      <c r="J75" s="170">
        <v>0</v>
      </c>
      <c r="K75" s="106">
        <v>0</v>
      </c>
      <c r="L75" s="170">
        <v>0</v>
      </c>
      <c r="M75" s="743">
        <f>J75-H75</f>
        <v>0</v>
      </c>
      <c r="N75" s="269">
        <v>0</v>
      </c>
      <c r="O75" s="106">
        <f t="shared" si="1"/>
        <v>0</v>
      </c>
      <c r="P75" s="1683"/>
    </row>
    <row r="76" spans="1:16" ht="16.5" customHeight="1">
      <c r="A76" s="1354"/>
      <c r="B76" s="1229"/>
      <c r="C76" s="1434"/>
      <c r="D76" s="1448"/>
      <c r="E76" s="1334"/>
      <c r="F76" s="1181"/>
      <c r="G76" s="969" t="s">
        <v>22</v>
      </c>
      <c r="H76" s="186">
        <v>0</v>
      </c>
      <c r="I76" s="269">
        <v>0</v>
      </c>
      <c r="J76" s="170">
        <v>0</v>
      </c>
      <c r="K76" s="106">
        <v>0</v>
      </c>
      <c r="L76" s="170">
        <v>0</v>
      </c>
      <c r="M76" s="743">
        <v>0</v>
      </c>
      <c r="N76" s="269">
        <v>0</v>
      </c>
      <c r="O76" s="106">
        <f t="shared" si="1"/>
        <v>0</v>
      </c>
      <c r="P76" s="1683"/>
    </row>
    <row r="77" spans="1:16" ht="16.5" customHeight="1">
      <c r="A77" s="1354"/>
      <c r="B77" s="1229"/>
      <c r="C77" s="1434"/>
      <c r="D77" s="1448"/>
      <c r="E77" s="1334"/>
      <c r="F77" s="1182"/>
      <c r="G77" s="969" t="s">
        <v>23</v>
      </c>
      <c r="H77" s="186">
        <v>0</v>
      </c>
      <c r="I77" s="269">
        <v>0</v>
      </c>
      <c r="J77" s="170">
        <v>0</v>
      </c>
      <c r="K77" s="106">
        <v>0</v>
      </c>
      <c r="L77" s="170">
        <v>0</v>
      </c>
      <c r="M77" s="743">
        <v>0</v>
      </c>
      <c r="N77" s="269">
        <v>0</v>
      </c>
      <c r="O77" s="106">
        <f t="shared" si="1"/>
        <v>0</v>
      </c>
      <c r="P77" s="1683"/>
    </row>
    <row r="78" spans="1:16" ht="19.5" customHeight="1">
      <c r="A78" s="1354" t="s">
        <v>311</v>
      </c>
      <c r="B78" s="1229" t="s">
        <v>312</v>
      </c>
      <c r="C78" s="1434" t="s">
        <v>1603</v>
      </c>
      <c r="D78" s="1448" t="s">
        <v>810</v>
      </c>
      <c r="E78" s="1334" t="s">
        <v>810</v>
      </c>
      <c r="F78" s="1180" t="s">
        <v>19</v>
      </c>
      <c r="G78" s="432" t="s">
        <v>20</v>
      </c>
      <c r="H78" s="189">
        <f>H79+H80+H81</f>
        <v>0</v>
      </c>
      <c r="I78" s="299">
        <f>I79+I80+I81</f>
        <v>0</v>
      </c>
      <c r="J78" s="173">
        <f>J79+J80+J81</f>
        <v>0</v>
      </c>
      <c r="K78" s="143">
        <f>K79+K80+K81</f>
        <v>0</v>
      </c>
      <c r="L78" s="173">
        <v>0</v>
      </c>
      <c r="M78" s="742">
        <f>J78-H78</f>
        <v>0</v>
      </c>
      <c r="N78" s="299">
        <v>0</v>
      </c>
      <c r="O78" s="143">
        <f>K78-H78</f>
        <v>0</v>
      </c>
      <c r="P78" s="1812"/>
    </row>
    <row r="79" spans="1:16" ht="15" customHeight="1">
      <c r="A79" s="1354"/>
      <c r="B79" s="1229"/>
      <c r="C79" s="1434"/>
      <c r="D79" s="1448"/>
      <c r="E79" s="1334"/>
      <c r="F79" s="1181"/>
      <c r="G79" s="969" t="s">
        <v>21</v>
      </c>
      <c r="H79" s="186">
        <v>0</v>
      </c>
      <c r="I79" s="269">
        <v>0</v>
      </c>
      <c r="J79" s="170">
        <v>0</v>
      </c>
      <c r="K79" s="106">
        <v>0</v>
      </c>
      <c r="L79" s="170">
        <v>0</v>
      </c>
      <c r="M79" s="743">
        <f>J79-H79</f>
        <v>0</v>
      </c>
      <c r="N79" s="269">
        <v>0</v>
      </c>
      <c r="O79" s="106">
        <f>K79-H79</f>
        <v>0</v>
      </c>
      <c r="P79" s="1812"/>
    </row>
    <row r="80" spans="1:16" ht="15" customHeight="1">
      <c r="A80" s="1354"/>
      <c r="B80" s="1229"/>
      <c r="C80" s="1434"/>
      <c r="D80" s="1448"/>
      <c r="E80" s="1334"/>
      <c r="F80" s="1181"/>
      <c r="G80" s="969" t="s">
        <v>22</v>
      </c>
      <c r="H80" s="260">
        <v>0</v>
      </c>
      <c r="I80" s="267">
        <v>0</v>
      </c>
      <c r="J80" s="67">
        <v>0</v>
      </c>
      <c r="K80" s="19">
        <v>0</v>
      </c>
      <c r="L80" s="67">
        <v>0</v>
      </c>
      <c r="M80" s="741">
        <v>0</v>
      </c>
      <c r="N80" s="267">
        <v>0</v>
      </c>
      <c r="O80" s="19">
        <f t="shared" ref="O80:O85" si="14">K80-H80</f>
        <v>0</v>
      </c>
      <c r="P80" s="1812"/>
    </row>
    <row r="81" spans="1:16" ht="15" customHeight="1">
      <c r="A81" s="1354"/>
      <c r="B81" s="1229"/>
      <c r="C81" s="1434"/>
      <c r="D81" s="1448"/>
      <c r="E81" s="1334"/>
      <c r="F81" s="1182"/>
      <c r="G81" s="969" t="s">
        <v>23</v>
      </c>
      <c r="H81" s="260">
        <v>0</v>
      </c>
      <c r="I81" s="267">
        <v>0</v>
      </c>
      <c r="J81" s="67">
        <v>0</v>
      </c>
      <c r="K81" s="19">
        <v>0</v>
      </c>
      <c r="L81" s="67">
        <v>0</v>
      </c>
      <c r="M81" s="741">
        <v>0</v>
      </c>
      <c r="N81" s="267">
        <v>0</v>
      </c>
      <c r="O81" s="19">
        <f t="shared" si="14"/>
        <v>0</v>
      </c>
      <c r="P81" s="1812"/>
    </row>
    <row r="82" spans="1:16" ht="30.75" customHeight="1">
      <c r="A82" s="1354" t="s">
        <v>313</v>
      </c>
      <c r="B82" s="1229" t="s">
        <v>314</v>
      </c>
      <c r="C82" s="1434" t="s">
        <v>1603</v>
      </c>
      <c r="D82" s="1448" t="s">
        <v>810</v>
      </c>
      <c r="E82" s="1334" t="s">
        <v>810</v>
      </c>
      <c r="F82" s="1180" t="s">
        <v>19</v>
      </c>
      <c r="G82" s="432" t="s">
        <v>20</v>
      </c>
      <c r="H82" s="189">
        <f>H83+H84+H85</f>
        <v>0</v>
      </c>
      <c r="I82" s="299">
        <f>I83+I84+I85</f>
        <v>0</v>
      </c>
      <c r="J82" s="173">
        <f>J83+J84+J85</f>
        <v>0</v>
      </c>
      <c r="K82" s="143">
        <f>K83+K84+K85</f>
        <v>0</v>
      </c>
      <c r="L82" s="173">
        <v>0</v>
      </c>
      <c r="M82" s="742">
        <f>J82-H82</f>
        <v>0</v>
      </c>
      <c r="N82" s="299">
        <v>0</v>
      </c>
      <c r="O82" s="143">
        <f t="shared" si="14"/>
        <v>0</v>
      </c>
      <c r="P82" s="1683"/>
    </row>
    <row r="83" spans="1:16" ht="21" customHeight="1">
      <c r="A83" s="1354"/>
      <c r="B83" s="1229"/>
      <c r="C83" s="1434"/>
      <c r="D83" s="1448"/>
      <c r="E83" s="1334"/>
      <c r="F83" s="1181"/>
      <c r="G83" s="969" t="s">
        <v>21</v>
      </c>
      <c r="H83" s="186">
        <v>0</v>
      </c>
      <c r="I83" s="269">
        <v>0</v>
      </c>
      <c r="J83" s="170">
        <v>0</v>
      </c>
      <c r="K83" s="106">
        <v>0</v>
      </c>
      <c r="L83" s="170">
        <v>0</v>
      </c>
      <c r="M83" s="743">
        <f>J83-H83</f>
        <v>0</v>
      </c>
      <c r="N83" s="269">
        <v>0</v>
      </c>
      <c r="O83" s="106">
        <f t="shared" si="14"/>
        <v>0</v>
      </c>
      <c r="P83" s="1683"/>
    </row>
    <row r="84" spans="1:16" ht="21" customHeight="1">
      <c r="A84" s="1354"/>
      <c r="B84" s="1229"/>
      <c r="C84" s="1434"/>
      <c r="D84" s="1448"/>
      <c r="E84" s="1334"/>
      <c r="F84" s="1181"/>
      <c r="G84" s="969" t="s">
        <v>22</v>
      </c>
      <c r="H84" s="260">
        <v>0</v>
      </c>
      <c r="I84" s="267">
        <v>0</v>
      </c>
      <c r="J84" s="67">
        <v>0</v>
      </c>
      <c r="K84" s="19">
        <v>0</v>
      </c>
      <c r="L84" s="67">
        <v>0</v>
      </c>
      <c r="M84" s="741">
        <v>0</v>
      </c>
      <c r="N84" s="267">
        <v>0</v>
      </c>
      <c r="O84" s="19">
        <f t="shared" si="14"/>
        <v>0</v>
      </c>
      <c r="P84" s="1683"/>
    </row>
    <row r="85" spans="1:16" ht="21" customHeight="1">
      <c r="A85" s="1354"/>
      <c r="B85" s="1229"/>
      <c r="C85" s="1434"/>
      <c r="D85" s="1448"/>
      <c r="E85" s="1334"/>
      <c r="F85" s="1182"/>
      <c r="G85" s="969" t="s">
        <v>23</v>
      </c>
      <c r="H85" s="260">
        <v>0</v>
      </c>
      <c r="I85" s="267">
        <v>0</v>
      </c>
      <c r="J85" s="67">
        <v>0</v>
      </c>
      <c r="K85" s="19">
        <v>0</v>
      </c>
      <c r="L85" s="67">
        <v>0</v>
      </c>
      <c r="M85" s="741">
        <v>0</v>
      </c>
      <c r="N85" s="267">
        <v>0</v>
      </c>
      <c r="O85" s="19">
        <f t="shared" si="14"/>
        <v>0</v>
      </c>
      <c r="P85" s="1683"/>
    </row>
    <row r="86" spans="1:16" ht="44.25" customHeight="1">
      <c r="A86" s="1354" t="s">
        <v>315</v>
      </c>
      <c r="B86" s="1590" t="s">
        <v>533</v>
      </c>
      <c r="C86" s="1434" t="s">
        <v>1603</v>
      </c>
      <c r="D86" s="1476" t="s">
        <v>865</v>
      </c>
      <c r="E86" s="1334" t="s">
        <v>865</v>
      </c>
      <c r="F86" s="1180" t="s">
        <v>19</v>
      </c>
      <c r="G86" s="432" t="s">
        <v>20</v>
      </c>
      <c r="H86" s="189">
        <f>H87+H88+H89</f>
        <v>0</v>
      </c>
      <c r="I86" s="299">
        <f>I87+I88+I89</f>
        <v>0</v>
      </c>
      <c r="J86" s="173">
        <f>J87+J88+J89</f>
        <v>0</v>
      </c>
      <c r="K86" s="143">
        <f>K87+K88+K89</f>
        <v>0</v>
      </c>
      <c r="L86" s="173">
        <v>0</v>
      </c>
      <c r="M86" s="742">
        <f>J86-H86</f>
        <v>0</v>
      </c>
      <c r="N86" s="299">
        <v>0</v>
      </c>
      <c r="O86" s="143">
        <f>K86-H86</f>
        <v>0</v>
      </c>
      <c r="P86" s="1683"/>
    </row>
    <row r="87" spans="1:16" ht="22.5" customHeight="1">
      <c r="A87" s="1354"/>
      <c r="B87" s="1590"/>
      <c r="C87" s="1434"/>
      <c r="D87" s="1448"/>
      <c r="E87" s="1334"/>
      <c r="F87" s="1181"/>
      <c r="G87" s="969" t="s">
        <v>21</v>
      </c>
      <c r="H87" s="186">
        <v>0</v>
      </c>
      <c r="I87" s="269">
        <v>0</v>
      </c>
      <c r="J87" s="170">
        <v>0</v>
      </c>
      <c r="K87" s="106">
        <v>0</v>
      </c>
      <c r="L87" s="170">
        <v>0</v>
      </c>
      <c r="M87" s="743">
        <f>J87-H87</f>
        <v>0</v>
      </c>
      <c r="N87" s="269">
        <v>0</v>
      </c>
      <c r="O87" s="106">
        <f>K87-H87</f>
        <v>0</v>
      </c>
      <c r="P87" s="1683"/>
    </row>
    <row r="88" spans="1:16" ht="22.5" customHeight="1">
      <c r="A88" s="1354"/>
      <c r="B88" s="1590"/>
      <c r="C88" s="1434"/>
      <c r="D88" s="1448"/>
      <c r="E88" s="1334"/>
      <c r="F88" s="1181"/>
      <c r="G88" s="969" t="s">
        <v>22</v>
      </c>
      <c r="H88" s="260">
        <v>0</v>
      </c>
      <c r="I88" s="267">
        <v>0</v>
      </c>
      <c r="J88" s="67">
        <v>0</v>
      </c>
      <c r="K88" s="19">
        <v>0</v>
      </c>
      <c r="L88" s="67">
        <v>0</v>
      </c>
      <c r="M88" s="741">
        <v>0</v>
      </c>
      <c r="N88" s="267">
        <v>0</v>
      </c>
      <c r="O88" s="19">
        <f t="shared" ref="O88:O93" si="15">K88-H88</f>
        <v>0</v>
      </c>
      <c r="P88" s="1683"/>
    </row>
    <row r="89" spans="1:16" ht="22.5" customHeight="1">
      <c r="A89" s="1354"/>
      <c r="B89" s="1590"/>
      <c r="C89" s="1434"/>
      <c r="D89" s="1448"/>
      <c r="E89" s="1334"/>
      <c r="F89" s="1182"/>
      <c r="G89" s="969" t="s">
        <v>23</v>
      </c>
      <c r="H89" s="260">
        <v>0</v>
      </c>
      <c r="I89" s="267">
        <v>0</v>
      </c>
      <c r="J89" s="67">
        <v>0</v>
      </c>
      <c r="K89" s="19">
        <v>0</v>
      </c>
      <c r="L89" s="67">
        <v>0</v>
      </c>
      <c r="M89" s="741">
        <v>0</v>
      </c>
      <c r="N89" s="267">
        <v>0</v>
      </c>
      <c r="O89" s="19">
        <f t="shared" si="15"/>
        <v>0</v>
      </c>
      <c r="P89" s="1683"/>
    </row>
    <row r="90" spans="1:16" ht="34.5" customHeight="1">
      <c r="A90" s="1354" t="s">
        <v>316</v>
      </c>
      <c r="B90" s="1229" t="s">
        <v>317</v>
      </c>
      <c r="C90" s="1434" t="s">
        <v>1603</v>
      </c>
      <c r="D90" s="1448" t="s">
        <v>810</v>
      </c>
      <c r="E90" s="1334" t="s">
        <v>810</v>
      </c>
      <c r="F90" s="1180" t="s">
        <v>19</v>
      </c>
      <c r="G90" s="432" t="s">
        <v>20</v>
      </c>
      <c r="H90" s="189">
        <f>H91+H92+H93</f>
        <v>0</v>
      </c>
      <c r="I90" s="299">
        <f>I91+I92+I93</f>
        <v>0</v>
      </c>
      <c r="J90" s="173">
        <f>J91+J92+J93</f>
        <v>0</v>
      </c>
      <c r="K90" s="143">
        <f>K91+K92+K93</f>
        <v>0</v>
      </c>
      <c r="L90" s="173">
        <v>0</v>
      </c>
      <c r="M90" s="742">
        <f>J90-H90</f>
        <v>0</v>
      </c>
      <c r="N90" s="299">
        <v>0</v>
      </c>
      <c r="O90" s="143">
        <f t="shared" si="15"/>
        <v>0</v>
      </c>
      <c r="P90" s="1683"/>
    </row>
    <row r="91" spans="1:16" ht="16.5" customHeight="1">
      <c r="A91" s="1354"/>
      <c r="B91" s="1229"/>
      <c r="C91" s="1434"/>
      <c r="D91" s="1448"/>
      <c r="E91" s="1334"/>
      <c r="F91" s="1181"/>
      <c r="G91" s="969" t="s">
        <v>21</v>
      </c>
      <c r="H91" s="186">
        <v>0</v>
      </c>
      <c r="I91" s="269">
        <v>0</v>
      </c>
      <c r="J91" s="170">
        <v>0</v>
      </c>
      <c r="K91" s="106">
        <v>0</v>
      </c>
      <c r="L91" s="170">
        <v>0</v>
      </c>
      <c r="M91" s="743">
        <f>J91-H91</f>
        <v>0</v>
      </c>
      <c r="N91" s="269">
        <v>0</v>
      </c>
      <c r="O91" s="106">
        <f t="shared" si="15"/>
        <v>0</v>
      </c>
      <c r="P91" s="1683"/>
    </row>
    <row r="92" spans="1:16" ht="16.5" customHeight="1">
      <c r="A92" s="1354"/>
      <c r="B92" s="1229"/>
      <c r="C92" s="1434"/>
      <c r="D92" s="1448"/>
      <c r="E92" s="1334"/>
      <c r="F92" s="1181"/>
      <c r="G92" s="969" t="s">
        <v>22</v>
      </c>
      <c r="H92" s="260">
        <v>0</v>
      </c>
      <c r="I92" s="267">
        <v>0</v>
      </c>
      <c r="J92" s="67">
        <v>0</v>
      </c>
      <c r="K92" s="19">
        <v>0</v>
      </c>
      <c r="L92" s="67">
        <v>0</v>
      </c>
      <c r="M92" s="741">
        <v>0</v>
      </c>
      <c r="N92" s="267">
        <v>0</v>
      </c>
      <c r="O92" s="19">
        <f t="shared" si="15"/>
        <v>0</v>
      </c>
      <c r="P92" s="1683"/>
    </row>
    <row r="93" spans="1:16" ht="16.5" customHeight="1">
      <c r="A93" s="1354"/>
      <c r="B93" s="1229"/>
      <c r="C93" s="1434"/>
      <c r="D93" s="1448"/>
      <c r="E93" s="1334"/>
      <c r="F93" s="1182"/>
      <c r="G93" s="969" t="s">
        <v>23</v>
      </c>
      <c r="H93" s="260">
        <v>0</v>
      </c>
      <c r="I93" s="267">
        <v>0</v>
      </c>
      <c r="J93" s="67">
        <v>0</v>
      </c>
      <c r="K93" s="19">
        <v>0</v>
      </c>
      <c r="L93" s="67">
        <v>0</v>
      </c>
      <c r="M93" s="741">
        <v>0</v>
      </c>
      <c r="N93" s="267">
        <v>0</v>
      </c>
      <c r="O93" s="19">
        <f t="shared" si="15"/>
        <v>0</v>
      </c>
      <c r="P93" s="1683"/>
    </row>
    <row r="94" spans="1:16" ht="28.5" customHeight="1">
      <c r="A94" s="1354" t="s">
        <v>318</v>
      </c>
      <c r="B94" s="1229" t="s">
        <v>319</v>
      </c>
      <c r="C94" s="1666" t="s">
        <v>758</v>
      </c>
      <c r="D94" s="1803">
        <v>43952</v>
      </c>
      <c r="E94" s="1804">
        <v>44196</v>
      </c>
      <c r="F94" s="1826" t="s">
        <v>1572</v>
      </c>
      <c r="G94" s="432" t="s">
        <v>20</v>
      </c>
      <c r="H94" s="234">
        <f>H95+H96+H97</f>
        <v>2494.6999999999998</v>
      </c>
      <c r="I94" s="615">
        <f>I95+I96+I97</f>
        <v>780.7</v>
      </c>
      <c r="J94" s="168">
        <f>J95+J96+J97</f>
        <v>780.7</v>
      </c>
      <c r="K94" s="48">
        <f>K95+K96+K97</f>
        <v>780.7</v>
      </c>
      <c r="L94" s="53">
        <f>J94/H94*100</f>
        <v>31.294344009299717</v>
      </c>
      <c r="M94" s="510">
        <f>J94-H94</f>
        <v>-1713.9999999999998</v>
      </c>
      <c r="N94" s="41">
        <f>K94/H94*100</f>
        <v>31.294344009299717</v>
      </c>
      <c r="O94" s="42">
        <f>K94-H94</f>
        <v>-1713.9999999999998</v>
      </c>
      <c r="P94" s="1812" t="s">
        <v>1573</v>
      </c>
    </row>
    <row r="95" spans="1:16" ht="18" customHeight="1">
      <c r="A95" s="1354"/>
      <c r="B95" s="1229"/>
      <c r="C95" s="1666"/>
      <c r="D95" s="1803"/>
      <c r="E95" s="1804"/>
      <c r="F95" s="1826"/>
      <c r="G95" s="969" t="s">
        <v>21</v>
      </c>
      <c r="H95" s="236">
        <v>2494.6999999999998</v>
      </c>
      <c r="I95" s="266">
        <v>780.7</v>
      </c>
      <c r="J95" s="229">
        <v>780.7</v>
      </c>
      <c r="K95" s="231">
        <v>780.7</v>
      </c>
      <c r="L95" s="54">
        <f>J95/H95*100</f>
        <v>31.294344009299717</v>
      </c>
      <c r="M95" s="511">
        <f>J95-H95</f>
        <v>-1713.9999999999998</v>
      </c>
      <c r="N95" s="32">
        <f>K95/H95*100</f>
        <v>31.294344009299717</v>
      </c>
      <c r="O95" s="36">
        <f>K95-H95</f>
        <v>-1713.9999999999998</v>
      </c>
      <c r="P95" s="1812"/>
    </row>
    <row r="96" spans="1:16" ht="18" customHeight="1">
      <c r="A96" s="1354"/>
      <c r="B96" s="1229"/>
      <c r="C96" s="1666"/>
      <c r="D96" s="1803"/>
      <c r="E96" s="1804"/>
      <c r="F96" s="1826"/>
      <c r="G96" s="969" t="s">
        <v>22</v>
      </c>
      <c r="H96" s="260">
        <v>0</v>
      </c>
      <c r="I96" s="267">
        <v>0</v>
      </c>
      <c r="J96" s="67">
        <v>0</v>
      </c>
      <c r="K96" s="19">
        <v>0</v>
      </c>
      <c r="L96" s="67">
        <v>0</v>
      </c>
      <c r="M96" s="741">
        <v>0</v>
      </c>
      <c r="N96" s="267">
        <v>0</v>
      </c>
      <c r="O96" s="19">
        <f t="shared" ref="O96:O239" si="16">K96-H96</f>
        <v>0</v>
      </c>
      <c r="P96" s="1812"/>
    </row>
    <row r="97" spans="1:16" ht="18" customHeight="1">
      <c r="A97" s="1354"/>
      <c r="B97" s="1229"/>
      <c r="C97" s="1666"/>
      <c r="D97" s="1803"/>
      <c r="E97" s="1804"/>
      <c r="F97" s="1826"/>
      <c r="G97" s="969" t="s">
        <v>23</v>
      </c>
      <c r="H97" s="260">
        <v>0</v>
      </c>
      <c r="I97" s="267">
        <v>0</v>
      </c>
      <c r="J97" s="67">
        <v>0</v>
      </c>
      <c r="K97" s="19">
        <v>0</v>
      </c>
      <c r="L97" s="67">
        <v>0</v>
      </c>
      <c r="M97" s="741">
        <v>0</v>
      </c>
      <c r="N97" s="267">
        <v>0</v>
      </c>
      <c r="O97" s="19">
        <f t="shared" si="16"/>
        <v>0</v>
      </c>
      <c r="P97" s="1812"/>
    </row>
    <row r="98" spans="1:16" ht="21" customHeight="1">
      <c r="A98" s="1354" t="s">
        <v>320</v>
      </c>
      <c r="B98" s="1590" t="s">
        <v>321</v>
      </c>
      <c r="C98" s="1434" t="s">
        <v>1603</v>
      </c>
      <c r="D98" s="1448" t="s">
        <v>810</v>
      </c>
      <c r="E98" s="1334" t="s">
        <v>810</v>
      </c>
      <c r="F98" s="1180" t="s">
        <v>19</v>
      </c>
      <c r="G98" s="432" t="s">
        <v>20</v>
      </c>
      <c r="H98" s="189">
        <f>H99+H100+H101</f>
        <v>0</v>
      </c>
      <c r="I98" s="299">
        <f>I99+I100+I101</f>
        <v>0</v>
      </c>
      <c r="J98" s="173">
        <f>J99+J100+J101</f>
        <v>0</v>
      </c>
      <c r="K98" s="143">
        <f>K99+K100+K101</f>
        <v>0</v>
      </c>
      <c r="L98" s="173">
        <v>0</v>
      </c>
      <c r="M98" s="742">
        <f>J98-H98</f>
        <v>0</v>
      </c>
      <c r="N98" s="299">
        <v>0</v>
      </c>
      <c r="O98" s="143">
        <f t="shared" si="16"/>
        <v>0</v>
      </c>
      <c r="P98" s="1223"/>
    </row>
    <row r="99" spans="1:16" ht="15" customHeight="1">
      <c r="A99" s="1354"/>
      <c r="B99" s="1590"/>
      <c r="C99" s="1434"/>
      <c r="D99" s="1448"/>
      <c r="E99" s="1334"/>
      <c r="F99" s="1181"/>
      <c r="G99" s="969" t="s">
        <v>21</v>
      </c>
      <c r="H99" s="186">
        <v>0</v>
      </c>
      <c r="I99" s="269">
        <v>0</v>
      </c>
      <c r="J99" s="170">
        <v>0</v>
      </c>
      <c r="K99" s="106">
        <v>0</v>
      </c>
      <c r="L99" s="170">
        <v>0</v>
      </c>
      <c r="M99" s="743">
        <f>J99-H99</f>
        <v>0</v>
      </c>
      <c r="N99" s="269">
        <v>0</v>
      </c>
      <c r="O99" s="106">
        <f t="shared" si="16"/>
        <v>0</v>
      </c>
      <c r="P99" s="1224"/>
    </row>
    <row r="100" spans="1:16" ht="15" customHeight="1">
      <c r="A100" s="1354"/>
      <c r="B100" s="1590"/>
      <c r="C100" s="1434"/>
      <c r="D100" s="1448"/>
      <c r="E100" s="1334"/>
      <c r="F100" s="1181"/>
      <c r="G100" s="969" t="s">
        <v>22</v>
      </c>
      <c r="H100" s="260">
        <v>0</v>
      </c>
      <c r="I100" s="267">
        <v>0</v>
      </c>
      <c r="J100" s="67">
        <v>0</v>
      </c>
      <c r="K100" s="19">
        <v>0</v>
      </c>
      <c r="L100" s="67">
        <v>0</v>
      </c>
      <c r="M100" s="741">
        <v>0</v>
      </c>
      <c r="N100" s="267">
        <v>0</v>
      </c>
      <c r="O100" s="19">
        <f t="shared" si="16"/>
        <v>0</v>
      </c>
      <c r="P100" s="1224"/>
    </row>
    <row r="101" spans="1:16" ht="15" customHeight="1">
      <c r="A101" s="1354"/>
      <c r="B101" s="1590"/>
      <c r="C101" s="1434"/>
      <c r="D101" s="1448"/>
      <c r="E101" s="1334"/>
      <c r="F101" s="1182"/>
      <c r="G101" s="969" t="s">
        <v>23</v>
      </c>
      <c r="H101" s="260">
        <v>0</v>
      </c>
      <c r="I101" s="267">
        <v>0</v>
      </c>
      <c r="J101" s="67">
        <v>0</v>
      </c>
      <c r="K101" s="19">
        <v>0</v>
      </c>
      <c r="L101" s="67">
        <v>0</v>
      </c>
      <c r="M101" s="741">
        <v>0</v>
      </c>
      <c r="N101" s="267">
        <v>0</v>
      </c>
      <c r="O101" s="19">
        <f t="shared" si="16"/>
        <v>0</v>
      </c>
      <c r="P101" s="1225"/>
    </row>
    <row r="102" spans="1:16" ht="21" customHeight="1">
      <c r="A102" s="1354" t="s">
        <v>322</v>
      </c>
      <c r="B102" s="1229" t="s">
        <v>1044</v>
      </c>
      <c r="C102" s="1434" t="s">
        <v>1603</v>
      </c>
      <c r="D102" s="1803">
        <v>43831</v>
      </c>
      <c r="E102" s="1804">
        <v>44104</v>
      </c>
      <c r="F102" s="1355" t="s">
        <v>1574</v>
      </c>
      <c r="G102" s="432" t="s">
        <v>20</v>
      </c>
      <c r="H102" s="234">
        <f t="shared" ref="H102:K102" si="17">H103+H104+H105</f>
        <v>3100</v>
      </c>
      <c r="I102" s="615">
        <f t="shared" si="17"/>
        <v>1757.9</v>
      </c>
      <c r="J102" s="168">
        <f t="shared" si="17"/>
        <v>1757.9</v>
      </c>
      <c r="K102" s="48">
        <f t="shared" si="17"/>
        <v>1757.9</v>
      </c>
      <c r="L102" s="53">
        <f>J102/H102*100</f>
        <v>56.70645161290323</v>
      </c>
      <c r="M102" s="510">
        <f>J102-H102</f>
        <v>-1342.1</v>
      </c>
      <c r="N102" s="41">
        <f>K102/H102*100</f>
        <v>56.70645161290323</v>
      </c>
      <c r="O102" s="42">
        <f>K102-H102</f>
        <v>-1342.1</v>
      </c>
      <c r="P102" s="1827" t="s">
        <v>1575</v>
      </c>
    </row>
    <row r="103" spans="1:16" ht="18.75" customHeight="1">
      <c r="A103" s="1354"/>
      <c r="B103" s="1229"/>
      <c r="C103" s="1434"/>
      <c r="D103" s="1803"/>
      <c r="E103" s="1804"/>
      <c r="F103" s="1356"/>
      <c r="G103" s="969" t="s">
        <v>21</v>
      </c>
      <c r="H103" s="236">
        <v>3100</v>
      </c>
      <c r="I103" s="266">
        <v>1757.9</v>
      </c>
      <c r="J103" s="229">
        <v>1757.9</v>
      </c>
      <c r="K103" s="231">
        <v>1757.9</v>
      </c>
      <c r="L103" s="54">
        <f>J103/H103*100</f>
        <v>56.70645161290323</v>
      </c>
      <c r="M103" s="511">
        <f>J103-H103</f>
        <v>-1342.1</v>
      </c>
      <c r="N103" s="32">
        <f>K103/H103*100</f>
        <v>56.70645161290323</v>
      </c>
      <c r="O103" s="36">
        <f>K103-H103</f>
        <v>-1342.1</v>
      </c>
      <c r="P103" s="1828"/>
    </row>
    <row r="104" spans="1:16" ht="18.75" customHeight="1">
      <c r="A104" s="1354"/>
      <c r="B104" s="1229"/>
      <c r="C104" s="1434"/>
      <c r="D104" s="1803"/>
      <c r="E104" s="1804"/>
      <c r="F104" s="1356"/>
      <c r="G104" s="969" t="s">
        <v>22</v>
      </c>
      <c r="H104" s="260">
        <v>0</v>
      </c>
      <c r="I104" s="267">
        <v>0</v>
      </c>
      <c r="J104" s="67">
        <v>0</v>
      </c>
      <c r="K104" s="19">
        <v>0</v>
      </c>
      <c r="L104" s="67">
        <v>0</v>
      </c>
      <c r="M104" s="741">
        <v>0</v>
      </c>
      <c r="N104" s="267">
        <v>0</v>
      </c>
      <c r="O104" s="19">
        <f t="shared" si="16"/>
        <v>0</v>
      </c>
      <c r="P104" s="1828"/>
    </row>
    <row r="105" spans="1:16" ht="18.75" customHeight="1">
      <c r="A105" s="1354"/>
      <c r="B105" s="1229"/>
      <c r="C105" s="1434"/>
      <c r="D105" s="1803"/>
      <c r="E105" s="1804"/>
      <c r="F105" s="1357"/>
      <c r="G105" s="969" t="s">
        <v>23</v>
      </c>
      <c r="H105" s="260">
        <v>0</v>
      </c>
      <c r="I105" s="267">
        <v>0</v>
      </c>
      <c r="J105" s="67">
        <v>0</v>
      </c>
      <c r="K105" s="19">
        <v>0</v>
      </c>
      <c r="L105" s="67">
        <v>0</v>
      </c>
      <c r="M105" s="741">
        <v>0</v>
      </c>
      <c r="N105" s="267">
        <v>0</v>
      </c>
      <c r="O105" s="19">
        <f t="shared" si="16"/>
        <v>0</v>
      </c>
      <c r="P105" s="1829"/>
    </row>
    <row r="106" spans="1:16" ht="18" customHeight="1">
      <c r="A106" s="1354" t="s">
        <v>323</v>
      </c>
      <c r="B106" s="1229" t="s">
        <v>898</v>
      </c>
      <c r="C106" s="1434" t="s">
        <v>1603</v>
      </c>
      <c r="D106" s="1803" t="s">
        <v>977</v>
      </c>
      <c r="E106" s="1804" t="s">
        <v>977</v>
      </c>
      <c r="F106" s="1180" t="s">
        <v>19</v>
      </c>
      <c r="G106" s="432" t="s">
        <v>20</v>
      </c>
      <c r="H106" s="189">
        <f t="shared" ref="H106:K106" si="18">H107+H108+H109</f>
        <v>0</v>
      </c>
      <c r="I106" s="299">
        <f t="shared" si="18"/>
        <v>0</v>
      </c>
      <c r="J106" s="173">
        <f t="shared" si="18"/>
        <v>0</v>
      </c>
      <c r="K106" s="143">
        <f t="shared" si="18"/>
        <v>0</v>
      </c>
      <c r="L106" s="173">
        <v>0</v>
      </c>
      <c r="M106" s="742">
        <f>J106-H106</f>
        <v>0</v>
      </c>
      <c r="N106" s="299">
        <v>0</v>
      </c>
      <c r="O106" s="143">
        <f>K106-H106</f>
        <v>0</v>
      </c>
      <c r="P106" s="1219"/>
    </row>
    <row r="107" spans="1:16" ht="15" customHeight="1">
      <c r="A107" s="1354"/>
      <c r="B107" s="1229"/>
      <c r="C107" s="1434"/>
      <c r="D107" s="1803"/>
      <c r="E107" s="1804"/>
      <c r="F107" s="1181"/>
      <c r="G107" s="969" t="s">
        <v>21</v>
      </c>
      <c r="H107" s="186">
        <v>0</v>
      </c>
      <c r="I107" s="269">
        <v>0</v>
      </c>
      <c r="J107" s="170">
        <v>0</v>
      </c>
      <c r="K107" s="106">
        <v>0</v>
      </c>
      <c r="L107" s="170">
        <v>0</v>
      </c>
      <c r="M107" s="743">
        <f>J107-H107</f>
        <v>0</v>
      </c>
      <c r="N107" s="269">
        <v>0</v>
      </c>
      <c r="O107" s="106">
        <f>K107-H107</f>
        <v>0</v>
      </c>
      <c r="P107" s="1220"/>
    </row>
    <row r="108" spans="1:16" ht="15" customHeight="1">
      <c r="A108" s="1354"/>
      <c r="B108" s="1229"/>
      <c r="C108" s="1434"/>
      <c r="D108" s="1803"/>
      <c r="E108" s="1804"/>
      <c r="F108" s="1181"/>
      <c r="G108" s="969" t="s">
        <v>22</v>
      </c>
      <c r="H108" s="260">
        <v>0</v>
      </c>
      <c r="I108" s="267">
        <v>0</v>
      </c>
      <c r="J108" s="67">
        <v>0</v>
      </c>
      <c r="K108" s="19">
        <v>0</v>
      </c>
      <c r="L108" s="67">
        <v>0</v>
      </c>
      <c r="M108" s="741">
        <v>0</v>
      </c>
      <c r="N108" s="267">
        <v>0</v>
      </c>
      <c r="O108" s="19">
        <f t="shared" si="16"/>
        <v>0</v>
      </c>
      <c r="P108" s="1220"/>
    </row>
    <row r="109" spans="1:16" ht="15" customHeight="1">
      <c r="A109" s="1354"/>
      <c r="B109" s="1229"/>
      <c r="C109" s="1434"/>
      <c r="D109" s="1803"/>
      <c r="E109" s="1804"/>
      <c r="F109" s="1182"/>
      <c r="G109" s="969" t="s">
        <v>23</v>
      </c>
      <c r="H109" s="260">
        <v>0</v>
      </c>
      <c r="I109" s="267">
        <v>0</v>
      </c>
      <c r="J109" s="67">
        <v>0</v>
      </c>
      <c r="K109" s="19">
        <v>0</v>
      </c>
      <c r="L109" s="67">
        <v>0</v>
      </c>
      <c r="M109" s="741">
        <v>0</v>
      </c>
      <c r="N109" s="267">
        <v>0</v>
      </c>
      <c r="O109" s="19">
        <f t="shared" si="16"/>
        <v>0</v>
      </c>
      <c r="P109" s="1221"/>
    </row>
    <row r="110" spans="1:16" ht="20.25" customHeight="1">
      <c r="A110" s="1354" t="s">
        <v>1045</v>
      </c>
      <c r="B110" s="1229" t="s">
        <v>1046</v>
      </c>
      <c r="C110" s="1434" t="s">
        <v>1603</v>
      </c>
      <c r="D110" s="1803" t="s">
        <v>814</v>
      </c>
      <c r="E110" s="1804" t="s">
        <v>814</v>
      </c>
      <c r="F110" s="1180" t="s">
        <v>19</v>
      </c>
      <c r="G110" s="432" t="s">
        <v>20</v>
      </c>
      <c r="H110" s="189">
        <f t="shared" ref="H110:K110" si="19">H111+H112+H113</f>
        <v>0</v>
      </c>
      <c r="I110" s="299">
        <f t="shared" si="19"/>
        <v>0</v>
      </c>
      <c r="J110" s="173">
        <f t="shared" si="19"/>
        <v>0</v>
      </c>
      <c r="K110" s="143">
        <f t="shared" si="19"/>
        <v>0</v>
      </c>
      <c r="L110" s="173">
        <v>0</v>
      </c>
      <c r="M110" s="742">
        <f>J110-H110</f>
        <v>0</v>
      </c>
      <c r="N110" s="299">
        <v>0</v>
      </c>
      <c r="O110" s="143">
        <f>K110-H110</f>
        <v>0</v>
      </c>
      <c r="P110" s="1219"/>
    </row>
    <row r="111" spans="1:16" ht="16.5" customHeight="1">
      <c r="A111" s="1354"/>
      <c r="B111" s="1229"/>
      <c r="C111" s="1434"/>
      <c r="D111" s="1803"/>
      <c r="E111" s="1804"/>
      <c r="F111" s="1181"/>
      <c r="G111" s="1103" t="s">
        <v>21</v>
      </c>
      <c r="H111" s="186">
        <v>0</v>
      </c>
      <c r="I111" s="269">
        <v>0</v>
      </c>
      <c r="J111" s="170">
        <v>0</v>
      </c>
      <c r="K111" s="106">
        <v>0</v>
      </c>
      <c r="L111" s="170">
        <v>0</v>
      </c>
      <c r="M111" s="743">
        <f>J111-H111</f>
        <v>0</v>
      </c>
      <c r="N111" s="269">
        <v>0</v>
      </c>
      <c r="O111" s="106">
        <f>K111-H111</f>
        <v>0</v>
      </c>
      <c r="P111" s="1220"/>
    </row>
    <row r="112" spans="1:16" ht="16.5" customHeight="1">
      <c r="A112" s="1354"/>
      <c r="B112" s="1229"/>
      <c r="C112" s="1434"/>
      <c r="D112" s="1803"/>
      <c r="E112" s="1804"/>
      <c r="F112" s="1181"/>
      <c r="G112" s="1103" t="s">
        <v>22</v>
      </c>
      <c r="H112" s="260">
        <v>0</v>
      </c>
      <c r="I112" s="267">
        <v>0</v>
      </c>
      <c r="J112" s="67">
        <v>0</v>
      </c>
      <c r="K112" s="19">
        <v>0</v>
      </c>
      <c r="L112" s="67">
        <v>0</v>
      </c>
      <c r="M112" s="741">
        <v>0</v>
      </c>
      <c r="N112" s="267">
        <v>0</v>
      </c>
      <c r="O112" s="19">
        <f t="shared" ref="O112:O113" si="20">K112-H112</f>
        <v>0</v>
      </c>
      <c r="P112" s="1220"/>
    </row>
    <row r="113" spans="1:16" ht="16.5" customHeight="1">
      <c r="A113" s="1354"/>
      <c r="B113" s="1229"/>
      <c r="C113" s="1434"/>
      <c r="D113" s="1803"/>
      <c r="E113" s="1804"/>
      <c r="F113" s="1182"/>
      <c r="G113" s="1103" t="s">
        <v>23</v>
      </c>
      <c r="H113" s="260">
        <v>0</v>
      </c>
      <c r="I113" s="267">
        <v>0</v>
      </c>
      <c r="J113" s="67">
        <v>0</v>
      </c>
      <c r="K113" s="19">
        <v>0</v>
      </c>
      <c r="L113" s="67">
        <v>0</v>
      </c>
      <c r="M113" s="741">
        <v>0</v>
      </c>
      <c r="N113" s="267">
        <v>0</v>
      </c>
      <c r="O113" s="19">
        <f t="shared" si="20"/>
        <v>0</v>
      </c>
      <c r="P113" s="1221"/>
    </row>
    <row r="114" spans="1:16" ht="22.5" customHeight="1">
      <c r="A114" s="1354" t="s">
        <v>1047</v>
      </c>
      <c r="B114" s="1229" t="s">
        <v>1048</v>
      </c>
      <c r="C114" s="1434" t="s">
        <v>1603</v>
      </c>
      <c r="D114" s="1803" t="s">
        <v>814</v>
      </c>
      <c r="E114" s="1804" t="s">
        <v>814</v>
      </c>
      <c r="F114" s="1180" t="s">
        <v>19</v>
      </c>
      <c r="G114" s="432" t="s">
        <v>20</v>
      </c>
      <c r="H114" s="189">
        <f t="shared" ref="H114:K114" si="21">H115+H116+H117</f>
        <v>0</v>
      </c>
      <c r="I114" s="299">
        <f t="shared" si="21"/>
        <v>0</v>
      </c>
      <c r="J114" s="173">
        <f t="shared" si="21"/>
        <v>0</v>
      </c>
      <c r="K114" s="143">
        <f t="shared" si="21"/>
        <v>0</v>
      </c>
      <c r="L114" s="173">
        <v>0</v>
      </c>
      <c r="M114" s="742">
        <f>J114-H114</f>
        <v>0</v>
      </c>
      <c r="N114" s="299">
        <v>0</v>
      </c>
      <c r="O114" s="143">
        <f>K114-H114</f>
        <v>0</v>
      </c>
      <c r="P114" s="1219"/>
    </row>
    <row r="115" spans="1:16" ht="17.25" customHeight="1">
      <c r="A115" s="1354"/>
      <c r="B115" s="1229"/>
      <c r="C115" s="1434"/>
      <c r="D115" s="1803"/>
      <c r="E115" s="1804"/>
      <c r="F115" s="1181"/>
      <c r="G115" s="1103" t="s">
        <v>21</v>
      </c>
      <c r="H115" s="186">
        <v>0</v>
      </c>
      <c r="I115" s="269">
        <v>0</v>
      </c>
      <c r="J115" s="170">
        <v>0</v>
      </c>
      <c r="K115" s="106">
        <v>0</v>
      </c>
      <c r="L115" s="170">
        <v>0</v>
      </c>
      <c r="M115" s="743">
        <f>J115-H115</f>
        <v>0</v>
      </c>
      <c r="N115" s="269">
        <v>0</v>
      </c>
      <c r="O115" s="106">
        <f>K115-H115</f>
        <v>0</v>
      </c>
      <c r="P115" s="1220"/>
    </row>
    <row r="116" spans="1:16" ht="17.25" customHeight="1">
      <c r="A116" s="1354"/>
      <c r="B116" s="1229"/>
      <c r="C116" s="1434"/>
      <c r="D116" s="1803"/>
      <c r="E116" s="1804"/>
      <c r="F116" s="1181"/>
      <c r="G116" s="1103" t="s">
        <v>22</v>
      </c>
      <c r="H116" s="260">
        <v>0</v>
      </c>
      <c r="I116" s="267">
        <v>0</v>
      </c>
      <c r="J116" s="67">
        <v>0</v>
      </c>
      <c r="K116" s="19">
        <v>0</v>
      </c>
      <c r="L116" s="67">
        <v>0</v>
      </c>
      <c r="M116" s="741">
        <v>0</v>
      </c>
      <c r="N116" s="267">
        <v>0</v>
      </c>
      <c r="O116" s="19">
        <f t="shared" ref="O116:O117" si="22">K116-H116</f>
        <v>0</v>
      </c>
      <c r="P116" s="1220"/>
    </row>
    <row r="117" spans="1:16" ht="17.25" customHeight="1">
      <c r="A117" s="1354"/>
      <c r="B117" s="1229"/>
      <c r="C117" s="1434"/>
      <c r="D117" s="1803"/>
      <c r="E117" s="1804"/>
      <c r="F117" s="1182"/>
      <c r="G117" s="1103" t="s">
        <v>23</v>
      </c>
      <c r="H117" s="260">
        <v>0</v>
      </c>
      <c r="I117" s="267">
        <v>0</v>
      </c>
      <c r="J117" s="67">
        <v>0</v>
      </c>
      <c r="K117" s="19">
        <v>0</v>
      </c>
      <c r="L117" s="67">
        <v>0</v>
      </c>
      <c r="M117" s="741">
        <v>0</v>
      </c>
      <c r="N117" s="267">
        <v>0</v>
      </c>
      <c r="O117" s="19">
        <f t="shared" si="22"/>
        <v>0</v>
      </c>
      <c r="P117" s="1221"/>
    </row>
    <row r="118" spans="1:16" ht="19.5" customHeight="1">
      <c r="A118" s="1354" t="s">
        <v>1321</v>
      </c>
      <c r="B118" s="1229" t="s">
        <v>1322</v>
      </c>
      <c r="C118" s="1434" t="s">
        <v>756</v>
      </c>
      <c r="D118" s="1803">
        <v>43983</v>
      </c>
      <c r="E118" s="1804">
        <v>44012</v>
      </c>
      <c r="F118" s="1378" t="s">
        <v>1576</v>
      </c>
      <c r="G118" s="432" t="s">
        <v>20</v>
      </c>
      <c r="H118" s="234">
        <f t="shared" ref="H118:K118" si="23">H119+H120+H121</f>
        <v>200</v>
      </c>
      <c r="I118" s="615">
        <f t="shared" si="23"/>
        <v>193.3</v>
      </c>
      <c r="J118" s="168">
        <f t="shared" si="23"/>
        <v>193.3</v>
      </c>
      <c r="K118" s="48">
        <f t="shared" si="23"/>
        <v>193.3</v>
      </c>
      <c r="L118" s="53">
        <f>J118/H118*100</f>
        <v>96.65</v>
      </c>
      <c r="M118" s="510">
        <f>J118-H118</f>
        <v>-6.6999999999999886</v>
      </c>
      <c r="N118" s="41">
        <f>K118/H118*100</f>
        <v>96.65</v>
      </c>
      <c r="O118" s="42">
        <f>K118-H118</f>
        <v>-6.6999999999999886</v>
      </c>
      <c r="P118" s="1827" t="s">
        <v>1577</v>
      </c>
    </row>
    <row r="119" spans="1:16" ht="15.75" customHeight="1">
      <c r="A119" s="1354"/>
      <c r="B119" s="1229"/>
      <c r="C119" s="1434"/>
      <c r="D119" s="1803"/>
      <c r="E119" s="1804"/>
      <c r="F119" s="1379"/>
      <c r="G119" s="1103" t="s">
        <v>21</v>
      </c>
      <c r="H119" s="236">
        <v>200</v>
      </c>
      <c r="I119" s="266">
        <v>193.3</v>
      </c>
      <c r="J119" s="229">
        <v>193.3</v>
      </c>
      <c r="K119" s="231">
        <v>193.3</v>
      </c>
      <c r="L119" s="54">
        <f>J119/H119*100</f>
        <v>96.65</v>
      </c>
      <c r="M119" s="511">
        <f>J119-H119</f>
        <v>-6.6999999999999886</v>
      </c>
      <c r="N119" s="32">
        <f>K119/H119*100</f>
        <v>96.65</v>
      </c>
      <c r="O119" s="36">
        <f>K119-H119</f>
        <v>-6.6999999999999886</v>
      </c>
      <c r="P119" s="1828"/>
    </row>
    <row r="120" spans="1:16" ht="15.75" customHeight="1">
      <c r="A120" s="1354"/>
      <c r="B120" s="1229"/>
      <c r="C120" s="1434"/>
      <c r="D120" s="1803"/>
      <c r="E120" s="1804"/>
      <c r="F120" s="1379"/>
      <c r="G120" s="1103" t="s">
        <v>22</v>
      </c>
      <c r="H120" s="260">
        <v>0</v>
      </c>
      <c r="I120" s="267">
        <v>0</v>
      </c>
      <c r="J120" s="67">
        <v>0</v>
      </c>
      <c r="K120" s="19">
        <v>0</v>
      </c>
      <c r="L120" s="67">
        <v>0</v>
      </c>
      <c r="M120" s="741">
        <v>0</v>
      </c>
      <c r="N120" s="267">
        <v>0</v>
      </c>
      <c r="O120" s="19">
        <f t="shared" ref="O120:O121" si="24">K120-H120</f>
        <v>0</v>
      </c>
      <c r="P120" s="1828"/>
    </row>
    <row r="121" spans="1:16" ht="15.75" customHeight="1">
      <c r="A121" s="1354"/>
      <c r="B121" s="1229"/>
      <c r="C121" s="1434"/>
      <c r="D121" s="1803"/>
      <c r="E121" s="1804"/>
      <c r="F121" s="1380"/>
      <c r="G121" s="1103" t="s">
        <v>23</v>
      </c>
      <c r="H121" s="260">
        <v>0</v>
      </c>
      <c r="I121" s="267">
        <v>0</v>
      </c>
      <c r="J121" s="67">
        <v>0</v>
      </c>
      <c r="K121" s="19">
        <v>0</v>
      </c>
      <c r="L121" s="67">
        <v>0</v>
      </c>
      <c r="M121" s="741">
        <v>0</v>
      </c>
      <c r="N121" s="267">
        <v>0</v>
      </c>
      <c r="O121" s="19">
        <f t="shared" si="24"/>
        <v>0</v>
      </c>
      <c r="P121" s="1829"/>
    </row>
    <row r="122" spans="1:16" ht="19.5" customHeight="1">
      <c r="A122" s="1354" t="s">
        <v>1323</v>
      </c>
      <c r="B122" s="1229" t="s">
        <v>1324</v>
      </c>
      <c r="C122" s="1434" t="s">
        <v>756</v>
      </c>
      <c r="D122" s="1803">
        <v>44105</v>
      </c>
      <c r="E122" s="1804">
        <v>44196</v>
      </c>
      <c r="F122" s="1355" t="s">
        <v>1578</v>
      </c>
      <c r="G122" s="432" t="s">
        <v>20</v>
      </c>
      <c r="H122" s="234">
        <f t="shared" ref="H122:K122" si="25">H123+H124+H125</f>
        <v>1000</v>
      </c>
      <c r="I122" s="299">
        <f t="shared" si="25"/>
        <v>0</v>
      </c>
      <c r="J122" s="173">
        <f t="shared" si="25"/>
        <v>0</v>
      </c>
      <c r="K122" s="143">
        <f t="shared" si="25"/>
        <v>0</v>
      </c>
      <c r="L122" s="358">
        <f>J122/H122*100</f>
        <v>0</v>
      </c>
      <c r="M122" s="510">
        <f>J122-H122</f>
        <v>-1000</v>
      </c>
      <c r="N122" s="296">
        <f>K122/H122*100</f>
        <v>0</v>
      </c>
      <c r="O122" s="42">
        <f>K122-H122</f>
        <v>-1000</v>
      </c>
      <c r="P122" s="1843"/>
    </row>
    <row r="123" spans="1:16" ht="16.5" customHeight="1">
      <c r="A123" s="1354"/>
      <c r="B123" s="1229"/>
      <c r="C123" s="1434"/>
      <c r="D123" s="1803"/>
      <c r="E123" s="1804"/>
      <c r="F123" s="1356"/>
      <c r="G123" s="1103" t="s">
        <v>21</v>
      </c>
      <c r="H123" s="236">
        <v>1000</v>
      </c>
      <c r="I123" s="328">
        <v>0</v>
      </c>
      <c r="J123" s="329">
        <v>0</v>
      </c>
      <c r="K123" s="330">
        <v>0</v>
      </c>
      <c r="L123" s="67">
        <f>J123/H123*100</f>
        <v>0</v>
      </c>
      <c r="M123" s="511">
        <f>J123-H123</f>
        <v>-1000</v>
      </c>
      <c r="N123" s="268">
        <f>K123/H123*100</f>
        <v>0</v>
      </c>
      <c r="O123" s="36">
        <f>K123-H123</f>
        <v>-1000</v>
      </c>
      <c r="P123" s="1844"/>
    </row>
    <row r="124" spans="1:16" ht="16.5" customHeight="1">
      <c r="A124" s="1354"/>
      <c r="B124" s="1229"/>
      <c r="C124" s="1434"/>
      <c r="D124" s="1803"/>
      <c r="E124" s="1804"/>
      <c r="F124" s="1356"/>
      <c r="G124" s="1103" t="s">
        <v>22</v>
      </c>
      <c r="H124" s="260">
        <v>0</v>
      </c>
      <c r="I124" s="267">
        <v>0</v>
      </c>
      <c r="J124" s="67">
        <v>0</v>
      </c>
      <c r="K124" s="19">
        <v>0</v>
      </c>
      <c r="L124" s="67">
        <v>0</v>
      </c>
      <c r="M124" s="741">
        <v>0</v>
      </c>
      <c r="N124" s="267">
        <v>0</v>
      </c>
      <c r="O124" s="19">
        <f t="shared" ref="O124:O125" si="26">K124-H124</f>
        <v>0</v>
      </c>
      <c r="P124" s="1844"/>
    </row>
    <row r="125" spans="1:16" ht="16.5" customHeight="1">
      <c r="A125" s="1354"/>
      <c r="B125" s="1229"/>
      <c r="C125" s="1434"/>
      <c r="D125" s="1803"/>
      <c r="E125" s="1804"/>
      <c r="F125" s="1357"/>
      <c r="G125" s="1103" t="s">
        <v>23</v>
      </c>
      <c r="H125" s="260">
        <v>0</v>
      </c>
      <c r="I125" s="267">
        <v>0</v>
      </c>
      <c r="J125" s="67">
        <v>0</v>
      </c>
      <c r="K125" s="19">
        <v>0</v>
      </c>
      <c r="L125" s="67">
        <v>0</v>
      </c>
      <c r="M125" s="741">
        <v>0</v>
      </c>
      <c r="N125" s="267">
        <v>0</v>
      </c>
      <c r="O125" s="19">
        <f t="shared" si="26"/>
        <v>0</v>
      </c>
      <c r="P125" s="1845"/>
    </row>
    <row r="126" spans="1:16" ht="30.75" customHeight="1">
      <c r="A126" s="1249" t="s">
        <v>106</v>
      </c>
      <c r="B126" s="1424" t="s">
        <v>1079</v>
      </c>
      <c r="C126" s="1464" t="s">
        <v>19</v>
      </c>
      <c r="D126" s="1465" t="s">
        <v>19</v>
      </c>
      <c r="E126" s="1466" t="s">
        <v>19</v>
      </c>
      <c r="F126" s="1467" t="s">
        <v>19</v>
      </c>
      <c r="G126" s="432" t="s">
        <v>20</v>
      </c>
      <c r="H126" s="469">
        <f>H127+H128+H129</f>
        <v>18602.600000000002</v>
      </c>
      <c r="I126" s="299">
        <f>I127+I128+I129</f>
        <v>0</v>
      </c>
      <c r="J126" s="173">
        <f>J127+J128+J129</f>
        <v>0</v>
      </c>
      <c r="K126" s="143">
        <f>K127+K128+K129</f>
        <v>0</v>
      </c>
      <c r="L126" s="358">
        <f>J126/H126*100</f>
        <v>0</v>
      </c>
      <c r="M126" s="510">
        <f>J126-H126</f>
        <v>-18602.600000000002</v>
      </c>
      <c r="N126" s="296">
        <f>K126/H126*100</f>
        <v>0</v>
      </c>
      <c r="O126" s="42">
        <f>K126-H126</f>
        <v>-18602.600000000002</v>
      </c>
      <c r="P126" s="1544"/>
    </row>
    <row r="127" spans="1:16" ht="20.25" customHeight="1">
      <c r="A127" s="1249"/>
      <c r="B127" s="1424"/>
      <c r="C127" s="1464"/>
      <c r="D127" s="1465"/>
      <c r="E127" s="1466"/>
      <c r="F127" s="1467"/>
      <c r="G127" s="969" t="s">
        <v>21</v>
      </c>
      <c r="H127" s="816">
        <f>H131+H155</f>
        <v>932.9</v>
      </c>
      <c r="I127" s="970">
        <f t="shared" ref="I127:K127" si="27">I131+I155</f>
        <v>0</v>
      </c>
      <c r="J127" s="2">
        <f t="shared" si="27"/>
        <v>0</v>
      </c>
      <c r="K127" s="971">
        <f t="shared" si="27"/>
        <v>0</v>
      </c>
      <c r="L127" s="67">
        <f>J127/H127*100</f>
        <v>0</v>
      </c>
      <c r="M127" s="511">
        <f>J127-H127</f>
        <v>-932.9</v>
      </c>
      <c r="N127" s="268">
        <f>K127/H127*100</f>
        <v>0</v>
      </c>
      <c r="O127" s="36">
        <f>K127-H127</f>
        <v>-932.9</v>
      </c>
      <c r="P127" s="1544"/>
    </row>
    <row r="128" spans="1:16" ht="20.25" customHeight="1">
      <c r="A128" s="1249"/>
      <c r="B128" s="1424"/>
      <c r="C128" s="1464"/>
      <c r="D128" s="1465"/>
      <c r="E128" s="1466"/>
      <c r="F128" s="1467"/>
      <c r="G128" s="969" t="s">
        <v>22</v>
      </c>
      <c r="H128" s="816">
        <f>H132+H156</f>
        <v>17669.7</v>
      </c>
      <c r="I128" s="970">
        <f t="shared" ref="I128:K129" si="28">I132+I156</f>
        <v>0</v>
      </c>
      <c r="J128" s="2">
        <f t="shared" si="28"/>
        <v>0</v>
      </c>
      <c r="K128" s="971">
        <f t="shared" si="28"/>
        <v>0</v>
      </c>
      <c r="L128" s="67">
        <f>J128/H128*100</f>
        <v>0</v>
      </c>
      <c r="M128" s="511">
        <f>J128-H128</f>
        <v>-17669.7</v>
      </c>
      <c r="N128" s="268">
        <f>K128/H128*100</f>
        <v>0</v>
      </c>
      <c r="O128" s="36">
        <f>K128-H128</f>
        <v>-17669.7</v>
      </c>
      <c r="P128" s="1544"/>
    </row>
    <row r="129" spans="1:16" ht="20.25" customHeight="1">
      <c r="A129" s="1249"/>
      <c r="B129" s="1424"/>
      <c r="C129" s="1464"/>
      <c r="D129" s="1465"/>
      <c r="E129" s="1466"/>
      <c r="F129" s="1467"/>
      <c r="G129" s="969" t="s">
        <v>23</v>
      </c>
      <c r="H129" s="186">
        <f>H133+H157</f>
        <v>0</v>
      </c>
      <c r="I129" s="970">
        <f t="shared" si="28"/>
        <v>0</v>
      </c>
      <c r="J129" s="2">
        <f t="shared" si="28"/>
        <v>0</v>
      </c>
      <c r="K129" s="971">
        <f t="shared" si="28"/>
        <v>0</v>
      </c>
      <c r="L129" s="170">
        <v>0</v>
      </c>
      <c r="M129" s="743">
        <f t="shared" ref="M129:M241" si="29">J129-H129</f>
        <v>0</v>
      </c>
      <c r="N129" s="269">
        <v>0</v>
      </c>
      <c r="O129" s="106">
        <f t="shared" si="16"/>
        <v>0</v>
      </c>
      <c r="P129" s="1544"/>
    </row>
    <row r="130" spans="1:16" ht="24.75" customHeight="1">
      <c r="A130" s="1354" t="s">
        <v>107</v>
      </c>
      <c r="B130" s="1436" t="s">
        <v>1080</v>
      </c>
      <c r="C130" s="1434" t="s">
        <v>19</v>
      </c>
      <c r="D130" s="1435" t="s">
        <v>19</v>
      </c>
      <c r="E130" s="1413" t="s">
        <v>19</v>
      </c>
      <c r="F130" s="1415" t="s">
        <v>19</v>
      </c>
      <c r="G130" s="432" t="s">
        <v>20</v>
      </c>
      <c r="H130" s="469">
        <f>H131+H132+H133</f>
        <v>3</v>
      </c>
      <c r="I130" s="299">
        <f>I131+I132+I133</f>
        <v>0</v>
      </c>
      <c r="J130" s="173">
        <f>J131+J132+J133</f>
        <v>0</v>
      </c>
      <c r="K130" s="143">
        <f>K131+K132+K133</f>
        <v>0</v>
      </c>
      <c r="L130" s="358">
        <f>J130/H130*100</f>
        <v>0</v>
      </c>
      <c r="M130" s="510">
        <f>J130-H130</f>
        <v>-3</v>
      </c>
      <c r="N130" s="296">
        <f>K130/H130*100</f>
        <v>0</v>
      </c>
      <c r="O130" s="42">
        <f>K130-H130</f>
        <v>-3</v>
      </c>
      <c r="P130" s="1544"/>
    </row>
    <row r="131" spans="1:16" ht="20.25" customHeight="1">
      <c r="A131" s="1354"/>
      <c r="B131" s="1436"/>
      <c r="C131" s="1434"/>
      <c r="D131" s="1435"/>
      <c r="E131" s="1413"/>
      <c r="F131" s="1415"/>
      <c r="G131" s="969" t="s">
        <v>21</v>
      </c>
      <c r="H131" s="816">
        <f>H135+H139+H143+H147+H151</f>
        <v>3</v>
      </c>
      <c r="I131" s="1161">
        <f t="shared" ref="I131:K131" si="30">I135+I139+I143+I147+I151</f>
        <v>0</v>
      </c>
      <c r="J131" s="2">
        <f t="shared" si="30"/>
        <v>0</v>
      </c>
      <c r="K131" s="1162">
        <f t="shared" si="30"/>
        <v>0</v>
      </c>
      <c r="L131" s="67">
        <f>J131/H131*100</f>
        <v>0</v>
      </c>
      <c r="M131" s="511">
        <f>J131-H131</f>
        <v>-3</v>
      </c>
      <c r="N131" s="268">
        <f>K131/H131*100</f>
        <v>0</v>
      </c>
      <c r="O131" s="36">
        <f>K131-H131</f>
        <v>-3</v>
      </c>
      <c r="P131" s="1544"/>
    </row>
    <row r="132" spans="1:16" ht="20.25" customHeight="1">
      <c r="A132" s="1354"/>
      <c r="B132" s="1436"/>
      <c r="C132" s="1434"/>
      <c r="D132" s="1435"/>
      <c r="E132" s="1413"/>
      <c r="F132" s="1415"/>
      <c r="G132" s="969" t="s">
        <v>22</v>
      </c>
      <c r="H132" s="186">
        <f t="shared" ref="H132:H133" si="31">H136</f>
        <v>0</v>
      </c>
      <c r="I132" s="1106">
        <f t="shared" ref="I132:K132" si="32">I136</f>
        <v>0</v>
      </c>
      <c r="J132" s="2">
        <f t="shared" si="32"/>
        <v>0</v>
      </c>
      <c r="K132" s="1108">
        <f t="shared" si="32"/>
        <v>0</v>
      </c>
      <c r="L132" s="170">
        <v>0</v>
      </c>
      <c r="M132" s="743">
        <f t="shared" si="29"/>
        <v>0</v>
      </c>
      <c r="N132" s="269">
        <v>0</v>
      </c>
      <c r="O132" s="106">
        <f t="shared" si="16"/>
        <v>0</v>
      </c>
      <c r="P132" s="1544"/>
    </row>
    <row r="133" spans="1:16" ht="20.25" customHeight="1">
      <c r="A133" s="1354"/>
      <c r="B133" s="1436"/>
      <c r="C133" s="1434"/>
      <c r="D133" s="1435"/>
      <c r="E133" s="1413"/>
      <c r="F133" s="1415"/>
      <c r="G133" s="969" t="s">
        <v>23</v>
      </c>
      <c r="H133" s="186">
        <f t="shared" si="31"/>
        <v>0</v>
      </c>
      <c r="I133" s="1106">
        <f t="shared" ref="I133:K133" si="33">I137</f>
        <v>0</v>
      </c>
      <c r="J133" s="2">
        <f t="shared" si="33"/>
        <v>0</v>
      </c>
      <c r="K133" s="1108">
        <f t="shared" si="33"/>
        <v>0</v>
      </c>
      <c r="L133" s="170">
        <v>0</v>
      </c>
      <c r="M133" s="743">
        <f t="shared" si="29"/>
        <v>0</v>
      </c>
      <c r="N133" s="269">
        <v>0</v>
      </c>
      <c r="O133" s="106">
        <f t="shared" si="16"/>
        <v>0</v>
      </c>
      <c r="P133" s="1544"/>
    </row>
    <row r="134" spans="1:16" ht="30.75" customHeight="1">
      <c r="A134" s="1354" t="s">
        <v>108</v>
      </c>
      <c r="B134" s="1229" t="s">
        <v>341</v>
      </c>
      <c r="C134" s="1434" t="s">
        <v>1603</v>
      </c>
      <c r="D134" s="1448" t="s">
        <v>810</v>
      </c>
      <c r="E134" s="1334" t="s">
        <v>810</v>
      </c>
      <c r="F134" s="1415" t="s">
        <v>19</v>
      </c>
      <c r="G134" s="432" t="s">
        <v>20</v>
      </c>
      <c r="H134" s="189">
        <f>H135+H136+H137</f>
        <v>0</v>
      </c>
      <c r="I134" s="299">
        <f>I135+I136+I137</f>
        <v>0</v>
      </c>
      <c r="J134" s="173">
        <f>J135+J136+J137</f>
        <v>0</v>
      </c>
      <c r="K134" s="143">
        <f>K135+K136+K137</f>
        <v>0</v>
      </c>
      <c r="L134" s="173">
        <v>0</v>
      </c>
      <c r="M134" s="742">
        <f t="shared" si="29"/>
        <v>0</v>
      </c>
      <c r="N134" s="299">
        <v>0</v>
      </c>
      <c r="O134" s="143">
        <f t="shared" si="16"/>
        <v>0</v>
      </c>
      <c r="P134" s="1430"/>
    </row>
    <row r="135" spans="1:16" ht="17.25" customHeight="1">
      <c r="A135" s="1354"/>
      <c r="B135" s="1229"/>
      <c r="C135" s="1434"/>
      <c r="D135" s="1448"/>
      <c r="E135" s="1334"/>
      <c r="F135" s="1415"/>
      <c r="G135" s="969" t="s">
        <v>21</v>
      </c>
      <c r="H135" s="186">
        <v>0</v>
      </c>
      <c r="I135" s="269">
        <v>0</v>
      </c>
      <c r="J135" s="170">
        <v>0</v>
      </c>
      <c r="K135" s="106">
        <v>0</v>
      </c>
      <c r="L135" s="170">
        <v>0</v>
      </c>
      <c r="M135" s="743">
        <f t="shared" si="29"/>
        <v>0</v>
      </c>
      <c r="N135" s="269">
        <v>0</v>
      </c>
      <c r="O135" s="106">
        <f t="shared" si="16"/>
        <v>0</v>
      </c>
      <c r="P135" s="1430"/>
    </row>
    <row r="136" spans="1:16" ht="17.25" customHeight="1">
      <c r="A136" s="1354"/>
      <c r="B136" s="1229"/>
      <c r="C136" s="1434"/>
      <c r="D136" s="1448"/>
      <c r="E136" s="1334"/>
      <c r="F136" s="1415"/>
      <c r="G136" s="969" t="s">
        <v>22</v>
      </c>
      <c r="H136" s="186">
        <v>0</v>
      </c>
      <c r="I136" s="269">
        <v>0</v>
      </c>
      <c r="J136" s="170">
        <v>0</v>
      </c>
      <c r="K136" s="106">
        <v>0</v>
      </c>
      <c r="L136" s="170">
        <v>0</v>
      </c>
      <c r="M136" s="743">
        <f t="shared" si="29"/>
        <v>0</v>
      </c>
      <c r="N136" s="269">
        <v>0</v>
      </c>
      <c r="O136" s="106">
        <f t="shared" si="16"/>
        <v>0</v>
      </c>
      <c r="P136" s="1430"/>
    </row>
    <row r="137" spans="1:16" ht="17.25" customHeight="1">
      <c r="A137" s="1354"/>
      <c r="B137" s="1229"/>
      <c r="C137" s="1434"/>
      <c r="D137" s="1448"/>
      <c r="E137" s="1334"/>
      <c r="F137" s="1415"/>
      <c r="G137" s="969" t="s">
        <v>23</v>
      </c>
      <c r="H137" s="186">
        <v>0</v>
      </c>
      <c r="I137" s="269">
        <v>0</v>
      </c>
      <c r="J137" s="170">
        <v>0</v>
      </c>
      <c r="K137" s="106">
        <v>0</v>
      </c>
      <c r="L137" s="170">
        <v>0</v>
      </c>
      <c r="M137" s="743">
        <f t="shared" si="29"/>
        <v>0</v>
      </c>
      <c r="N137" s="269">
        <v>0</v>
      </c>
      <c r="O137" s="106">
        <f t="shared" si="16"/>
        <v>0</v>
      </c>
      <c r="P137" s="1430"/>
    </row>
    <row r="138" spans="1:16" ht="18.75" customHeight="1">
      <c r="A138" s="1354" t="s">
        <v>268</v>
      </c>
      <c r="B138" s="1229" t="s">
        <v>339</v>
      </c>
      <c r="C138" s="1666" t="s">
        <v>758</v>
      </c>
      <c r="D138" s="1803" t="s">
        <v>977</v>
      </c>
      <c r="E138" s="1804" t="s">
        <v>977</v>
      </c>
      <c r="F138" s="1180" t="s">
        <v>19</v>
      </c>
      <c r="G138" s="432" t="s">
        <v>20</v>
      </c>
      <c r="H138" s="189">
        <f t="shared" ref="H138:K138" si="34">H139+H140+H141</f>
        <v>0</v>
      </c>
      <c r="I138" s="299">
        <f t="shared" si="34"/>
        <v>0</v>
      </c>
      <c r="J138" s="173">
        <f t="shared" si="34"/>
        <v>0</v>
      </c>
      <c r="K138" s="143">
        <f t="shared" si="34"/>
        <v>0</v>
      </c>
      <c r="L138" s="173">
        <v>0</v>
      </c>
      <c r="M138" s="742">
        <f>J138-H138</f>
        <v>0</v>
      </c>
      <c r="N138" s="299">
        <v>0</v>
      </c>
      <c r="O138" s="143">
        <f>K138-H138</f>
        <v>0</v>
      </c>
      <c r="P138" s="1219"/>
    </row>
    <row r="139" spans="1:16" ht="17.25" customHeight="1">
      <c r="A139" s="1354"/>
      <c r="B139" s="1229"/>
      <c r="C139" s="1666"/>
      <c r="D139" s="1803"/>
      <c r="E139" s="1804"/>
      <c r="F139" s="1181"/>
      <c r="G139" s="969" t="s">
        <v>21</v>
      </c>
      <c r="H139" s="186">
        <v>0</v>
      </c>
      <c r="I139" s="269">
        <v>0</v>
      </c>
      <c r="J139" s="170">
        <v>0</v>
      </c>
      <c r="K139" s="106">
        <v>0</v>
      </c>
      <c r="L139" s="170">
        <v>0</v>
      </c>
      <c r="M139" s="743">
        <f>J139-H139</f>
        <v>0</v>
      </c>
      <c r="N139" s="269">
        <v>0</v>
      </c>
      <c r="O139" s="106">
        <f>K139-H139</f>
        <v>0</v>
      </c>
      <c r="P139" s="1220"/>
    </row>
    <row r="140" spans="1:16" ht="17.25" customHeight="1">
      <c r="A140" s="1354"/>
      <c r="B140" s="1229"/>
      <c r="C140" s="1666"/>
      <c r="D140" s="1803"/>
      <c r="E140" s="1804"/>
      <c r="F140" s="1181"/>
      <c r="G140" s="969" t="s">
        <v>22</v>
      </c>
      <c r="H140" s="260">
        <v>0</v>
      </c>
      <c r="I140" s="267">
        <v>0</v>
      </c>
      <c r="J140" s="67">
        <v>0</v>
      </c>
      <c r="K140" s="19">
        <v>0</v>
      </c>
      <c r="L140" s="67">
        <v>0</v>
      </c>
      <c r="M140" s="741">
        <v>0</v>
      </c>
      <c r="N140" s="267">
        <v>0</v>
      </c>
      <c r="O140" s="19">
        <f t="shared" ref="O140:O141" si="35">K140-H140</f>
        <v>0</v>
      </c>
      <c r="P140" s="1220"/>
    </row>
    <row r="141" spans="1:16" ht="17.25" customHeight="1">
      <c r="A141" s="1354"/>
      <c r="B141" s="1229"/>
      <c r="C141" s="1666"/>
      <c r="D141" s="1803"/>
      <c r="E141" s="1804"/>
      <c r="F141" s="1182"/>
      <c r="G141" s="969" t="s">
        <v>23</v>
      </c>
      <c r="H141" s="260">
        <v>0</v>
      </c>
      <c r="I141" s="267">
        <v>0</v>
      </c>
      <c r="J141" s="67">
        <v>0</v>
      </c>
      <c r="K141" s="19">
        <v>0</v>
      </c>
      <c r="L141" s="67">
        <v>0</v>
      </c>
      <c r="M141" s="741">
        <v>0</v>
      </c>
      <c r="N141" s="267">
        <v>0</v>
      </c>
      <c r="O141" s="19">
        <f t="shared" si="35"/>
        <v>0</v>
      </c>
      <c r="P141" s="1221"/>
    </row>
    <row r="142" spans="1:16" ht="20.25" customHeight="1">
      <c r="A142" s="1354" t="s">
        <v>324</v>
      </c>
      <c r="B142" s="1229" t="s">
        <v>340</v>
      </c>
      <c r="C142" s="1434" t="s">
        <v>1603</v>
      </c>
      <c r="D142" s="1803" t="s">
        <v>814</v>
      </c>
      <c r="E142" s="1804" t="s">
        <v>814</v>
      </c>
      <c r="F142" s="1180" t="s">
        <v>19</v>
      </c>
      <c r="G142" s="432" t="s">
        <v>20</v>
      </c>
      <c r="H142" s="189">
        <f t="shared" ref="H142:K142" si="36">H143+H144+H145</f>
        <v>0</v>
      </c>
      <c r="I142" s="299">
        <f t="shared" si="36"/>
        <v>0</v>
      </c>
      <c r="J142" s="173">
        <f t="shared" si="36"/>
        <v>0</v>
      </c>
      <c r="K142" s="143">
        <f t="shared" si="36"/>
        <v>0</v>
      </c>
      <c r="L142" s="173">
        <v>0</v>
      </c>
      <c r="M142" s="742">
        <f>J142-H142</f>
        <v>0</v>
      </c>
      <c r="N142" s="299">
        <v>0</v>
      </c>
      <c r="O142" s="143">
        <f>K142-H142</f>
        <v>0</v>
      </c>
      <c r="P142" s="1219"/>
    </row>
    <row r="143" spans="1:16" ht="15.75" customHeight="1">
      <c r="A143" s="1354"/>
      <c r="B143" s="1229"/>
      <c r="C143" s="1434"/>
      <c r="D143" s="1803"/>
      <c r="E143" s="1804"/>
      <c r="F143" s="1181"/>
      <c r="G143" s="1103" t="s">
        <v>21</v>
      </c>
      <c r="H143" s="186">
        <v>0</v>
      </c>
      <c r="I143" s="269">
        <v>0</v>
      </c>
      <c r="J143" s="170">
        <v>0</v>
      </c>
      <c r="K143" s="106">
        <v>0</v>
      </c>
      <c r="L143" s="170">
        <v>0</v>
      </c>
      <c r="M143" s="743">
        <f>J143-H143</f>
        <v>0</v>
      </c>
      <c r="N143" s="269">
        <v>0</v>
      </c>
      <c r="O143" s="106">
        <f>K143-H143</f>
        <v>0</v>
      </c>
      <c r="P143" s="1220"/>
    </row>
    <row r="144" spans="1:16" ht="15.75" customHeight="1">
      <c r="A144" s="1354"/>
      <c r="B144" s="1229"/>
      <c r="C144" s="1434"/>
      <c r="D144" s="1803"/>
      <c r="E144" s="1804"/>
      <c r="F144" s="1181"/>
      <c r="G144" s="1103" t="s">
        <v>22</v>
      </c>
      <c r="H144" s="260">
        <v>0</v>
      </c>
      <c r="I144" s="267">
        <v>0</v>
      </c>
      <c r="J144" s="67">
        <v>0</v>
      </c>
      <c r="K144" s="19">
        <v>0</v>
      </c>
      <c r="L144" s="67">
        <v>0</v>
      </c>
      <c r="M144" s="741">
        <v>0</v>
      </c>
      <c r="N144" s="267">
        <v>0</v>
      </c>
      <c r="O144" s="19">
        <f t="shared" ref="O144:O145" si="37">K144-H144</f>
        <v>0</v>
      </c>
      <c r="P144" s="1220"/>
    </row>
    <row r="145" spans="1:16" ht="15.75" customHeight="1">
      <c r="A145" s="1354"/>
      <c r="B145" s="1229"/>
      <c r="C145" s="1434"/>
      <c r="D145" s="1803"/>
      <c r="E145" s="1804"/>
      <c r="F145" s="1182"/>
      <c r="G145" s="1103" t="s">
        <v>23</v>
      </c>
      <c r="H145" s="260">
        <v>0</v>
      </c>
      <c r="I145" s="267">
        <v>0</v>
      </c>
      <c r="J145" s="67">
        <v>0</v>
      </c>
      <c r="K145" s="19">
        <v>0</v>
      </c>
      <c r="L145" s="67">
        <v>0</v>
      </c>
      <c r="M145" s="741">
        <v>0</v>
      </c>
      <c r="N145" s="267">
        <v>0</v>
      </c>
      <c r="O145" s="19">
        <f t="shared" si="37"/>
        <v>0</v>
      </c>
      <c r="P145" s="1221"/>
    </row>
    <row r="146" spans="1:16" ht="20.25" customHeight="1">
      <c r="A146" s="1354" t="s">
        <v>325</v>
      </c>
      <c r="B146" s="1229" t="s">
        <v>342</v>
      </c>
      <c r="C146" s="1434" t="s">
        <v>1603</v>
      </c>
      <c r="D146" s="1448" t="s">
        <v>810</v>
      </c>
      <c r="E146" s="1334" t="s">
        <v>810</v>
      </c>
      <c r="F146" s="1415" t="s">
        <v>19</v>
      </c>
      <c r="G146" s="432" t="s">
        <v>20</v>
      </c>
      <c r="H146" s="189">
        <f>H147+H148+H149</f>
        <v>0</v>
      </c>
      <c r="I146" s="299">
        <f>I147+I148+I149</f>
        <v>0</v>
      </c>
      <c r="J146" s="173">
        <f>J147+J148+J149</f>
        <v>0</v>
      </c>
      <c r="K146" s="143">
        <f>K147+K148+K149</f>
        <v>0</v>
      </c>
      <c r="L146" s="173">
        <v>0</v>
      </c>
      <c r="M146" s="742">
        <f t="shared" si="29"/>
        <v>0</v>
      </c>
      <c r="N146" s="299">
        <v>0</v>
      </c>
      <c r="O146" s="143">
        <f t="shared" si="16"/>
        <v>0</v>
      </c>
      <c r="P146" s="1223"/>
    </row>
    <row r="147" spans="1:16" ht="15.75" customHeight="1">
      <c r="A147" s="1354"/>
      <c r="B147" s="1229"/>
      <c r="C147" s="1434"/>
      <c r="D147" s="1448"/>
      <c r="E147" s="1334"/>
      <c r="F147" s="1415"/>
      <c r="G147" s="969" t="s">
        <v>21</v>
      </c>
      <c r="H147" s="186">
        <v>0</v>
      </c>
      <c r="I147" s="269">
        <v>0</v>
      </c>
      <c r="J147" s="170">
        <v>0</v>
      </c>
      <c r="K147" s="106">
        <v>0</v>
      </c>
      <c r="L147" s="170">
        <v>0</v>
      </c>
      <c r="M147" s="743">
        <f t="shared" si="29"/>
        <v>0</v>
      </c>
      <c r="N147" s="269">
        <v>0</v>
      </c>
      <c r="O147" s="106">
        <f t="shared" si="16"/>
        <v>0</v>
      </c>
      <c r="P147" s="1224"/>
    </row>
    <row r="148" spans="1:16" ht="15.75" customHeight="1">
      <c r="A148" s="1354"/>
      <c r="B148" s="1229"/>
      <c r="C148" s="1434"/>
      <c r="D148" s="1448"/>
      <c r="E148" s="1334"/>
      <c r="F148" s="1415"/>
      <c r="G148" s="969" t="s">
        <v>22</v>
      </c>
      <c r="H148" s="186">
        <v>0</v>
      </c>
      <c r="I148" s="269">
        <v>0</v>
      </c>
      <c r="J148" s="170">
        <v>0</v>
      </c>
      <c r="K148" s="106">
        <v>0</v>
      </c>
      <c r="L148" s="170">
        <v>0</v>
      </c>
      <c r="M148" s="743">
        <f t="shared" si="29"/>
        <v>0</v>
      </c>
      <c r="N148" s="269">
        <v>0</v>
      </c>
      <c r="O148" s="106">
        <f t="shared" si="16"/>
        <v>0</v>
      </c>
      <c r="P148" s="1224"/>
    </row>
    <row r="149" spans="1:16" ht="15.75" customHeight="1">
      <c r="A149" s="1354"/>
      <c r="B149" s="1229"/>
      <c r="C149" s="1434"/>
      <c r="D149" s="1448"/>
      <c r="E149" s="1334"/>
      <c r="F149" s="1415"/>
      <c r="G149" s="969" t="s">
        <v>23</v>
      </c>
      <c r="H149" s="260">
        <v>0</v>
      </c>
      <c r="I149" s="267">
        <v>0</v>
      </c>
      <c r="J149" s="67">
        <v>0</v>
      </c>
      <c r="K149" s="19">
        <v>0</v>
      </c>
      <c r="L149" s="67">
        <v>0</v>
      </c>
      <c r="M149" s="741">
        <f t="shared" si="29"/>
        <v>0</v>
      </c>
      <c r="N149" s="267">
        <v>0</v>
      </c>
      <c r="O149" s="19">
        <f t="shared" si="16"/>
        <v>0</v>
      </c>
      <c r="P149" s="1225"/>
    </row>
    <row r="150" spans="1:16" ht="19.5" customHeight="1">
      <c r="A150" s="1354" t="s">
        <v>1325</v>
      </c>
      <c r="B150" s="1229" t="s">
        <v>1580</v>
      </c>
      <c r="C150" s="1434" t="s">
        <v>1603</v>
      </c>
      <c r="D150" s="1803">
        <v>44105</v>
      </c>
      <c r="E150" s="1804">
        <v>44196</v>
      </c>
      <c r="F150" s="1355" t="s">
        <v>1579</v>
      </c>
      <c r="G150" s="432" t="s">
        <v>20</v>
      </c>
      <c r="H150" s="234">
        <f t="shared" ref="H150:K150" si="38">H151+H152+H153</f>
        <v>3</v>
      </c>
      <c r="I150" s="299">
        <f t="shared" si="38"/>
        <v>0</v>
      </c>
      <c r="J150" s="173">
        <f t="shared" si="38"/>
        <v>0</v>
      </c>
      <c r="K150" s="143">
        <f t="shared" si="38"/>
        <v>0</v>
      </c>
      <c r="L150" s="358">
        <f>J150/H150*100</f>
        <v>0</v>
      </c>
      <c r="M150" s="510">
        <f>J150-H150</f>
        <v>-3</v>
      </c>
      <c r="N150" s="296">
        <f>K150/H150*100</f>
        <v>0</v>
      </c>
      <c r="O150" s="42">
        <f>K150-H150</f>
        <v>-3</v>
      </c>
      <c r="P150" s="1843"/>
    </row>
    <row r="151" spans="1:16" ht="16.5" customHeight="1">
      <c r="A151" s="1354"/>
      <c r="B151" s="1229"/>
      <c r="C151" s="1434"/>
      <c r="D151" s="1803"/>
      <c r="E151" s="1804"/>
      <c r="F151" s="1356"/>
      <c r="G151" s="1103" t="s">
        <v>21</v>
      </c>
      <c r="H151" s="236">
        <v>3</v>
      </c>
      <c r="I151" s="328">
        <v>0</v>
      </c>
      <c r="J151" s="329">
        <v>0</v>
      </c>
      <c r="K151" s="330">
        <v>0</v>
      </c>
      <c r="L151" s="67">
        <f>J151/H151*100</f>
        <v>0</v>
      </c>
      <c r="M151" s="511">
        <f>J151-H151</f>
        <v>-3</v>
      </c>
      <c r="N151" s="268">
        <f>K151/H151*100</f>
        <v>0</v>
      </c>
      <c r="O151" s="36">
        <f>K151-H151</f>
        <v>-3</v>
      </c>
      <c r="P151" s="1844"/>
    </row>
    <row r="152" spans="1:16" ht="16.5" customHeight="1">
      <c r="A152" s="1354"/>
      <c r="B152" s="1229"/>
      <c r="C152" s="1434"/>
      <c r="D152" s="1803"/>
      <c r="E152" s="1804"/>
      <c r="F152" s="1356"/>
      <c r="G152" s="1103" t="s">
        <v>22</v>
      </c>
      <c r="H152" s="260">
        <v>0</v>
      </c>
      <c r="I152" s="267">
        <v>0</v>
      </c>
      <c r="J152" s="67">
        <v>0</v>
      </c>
      <c r="K152" s="19">
        <v>0</v>
      </c>
      <c r="L152" s="67">
        <v>0</v>
      </c>
      <c r="M152" s="741">
        <v>0</v>
      </c>
      <c r="N152" s="267">
        <v>0</v>
      </c>
      <c r="O152" s="19">
        <f t="shared" ref="O152:O153" si="39">K152-H152</f>
        <v>0</v>
      </c>
      <c r="P152" s="1844"/>
    </row>
    <row r="153" spans="1:16" ht="16.5" customHeight="1">
      <c r="A153" s="1354"/>
      <c r="B153" s="1229"/>
      <c r="C153" s="1434"/>
      <c r="D153" s="1803"/>
      <c r="E153" s="1804"/>
      <c r="F153" s="1357"/>
      <c r="G153" s="1103" t="s">
        <v>23</v>
      </c>
      <c r="H153" s="260">
        <v>0</v>
      </c>
      <c r="I153" s="267">
        <v>0</v>
      </c>
      <c r="J153" s="67">
        <v>0</v>
      </c>
      <c r="K153" s="19">
        <v>0</v>
      </c>
      <c r="L153" s="67">
        <v>0</v>
      </c>
      <c r="M153" s="741">
        <v>0</v>
      </c>
      <c r="N153" s="267">
        <v>0</v>
      </c>
      <c r="O153" s="19">
        <f t="shared" si="39"/>
        <v>0</v>
      </c>
      <c r="P153" s="1845"/>
    </row>
    <row r="154" spans="1:16" ht="18.75" customHeight="1">
      <c r="A154" s="1196" t="s">
        <v>116</v>
      </c>
      <c r="B154" s="1433" t="s">
        <v>1081</v>
      </c>
      <c r="C154" s="1182" t="s">
        <v>19</v>
      </c>
      <c r="D154" s="1188" t="s">
        <v>19</v>
      </c>
      <c r="E154" s="1200" t="s">
        <v>19</v>
      </c>
      <c r="F154" s="1274" t="s">
        <v>19</v>
      </c>
      <c r="G154" s="449" t="s">
        <v>20</v>
      </c>
      <c r="H154" s="987">
        <f>H155+H156+H157</f>
        <v>18599.600000000002</v>
      </c>
      <c r="I154" s="300">
        <f>I155+I156+I157</f>
        <v>0</v>
      </c>
      <c r="J154" s="301">
        <f>J155+J156+J157</f>
        <v>0</v>
      </c>
      <c r="K154" s="302">
        <f>K155+K156+K157</f>
        <v>0</v>
      </c>
      <c r="L154" s="534">
        <f>J154/H154*100</f>
        <v>0</v>
      </c>
      <c r="M154" s="746">
        <f>J154-H154</f>
        <v>-18599.600000000002</v>
      </c>
      <c r="N154" s="564">
        <f>K154/H154*100</f>
        <v>0</v>
      </c>
      <c r="O154" s="332">
        <f>K154-H154</f>
        <v>-18599.600000000002</v>
      </c>
      <c r="P154" s="1800"/>
    </row>
    <row r="155" spans="1:16" ht="16.5" customHeight="1">
      <c r="A155" s="1354"/>
      <c r="B155" s="1436"/>
      <c r="C155" s="1434"/>
      <c r="D155" s="1435"/>
      <c r="E155" s="1413"/>
      <c r="F155" s="1415"/>
      <c r="G155" s="969" t="s">
        <v>21</v>
      </c>
      <c r="H155" s="816">
        <f>H159+H163</f>
        <v>929.9</v>
      </c>
      <c r="I155" s="970">
        <f t="shared" ref="I155:K155" si="40">I159+I163</f>
        <v>0</v>
      </c>
      <c r="J155" s="2">
        <f t="shared" si="40"/>
        <v>0</v>
      </c>
      <c r="K155" s="971">
        <f t="shared" si="40"/>
        <v>0</v>
      </c>
      <c r="L155" s="67">
        <f>J155/H155*100</f>
        <v>0</v>
      </c>
      <c r="M155" s="511">
        <f>J155-H155</f>
        <v>-929.9</v>
      </c>
      <c r="N155" s="268">
        <f>K155/H155*100</f>
        <v>0</v>
      </c>
      <c r="O155" s="36">
        <f>K155-H155</f>
        <v>-929.9</v>
      </c>
      <c r="P155" s="1544"/>
    </row>
    <row r="156" spans="1:16" ht="16.5" customHeight="1">
      <c r="A156" s="1354"/>
      <c r="B156" s="1436"/>
      <c r="C156" s="1434"/>
      <c r="D156" s="1435"/>
      <c r="E156" s="1413"/>
      <c r="F156" s="1415"/>
      <c r="G156" s="969" t="s">
        <v>22</v>
      </c>
      <c r="H156" s="816">
        <f t="shared" ref="H156:K157" si="41">H160+H164</f>
        <v>17669.7</v>
      </c>
      <c r="I156" s="970">
        <f t="shared" si="41"/>
        <v>0</v>
      </c>
      <c r="J156" s="2">
        <f t="shared" si="41"/>
        <v>0</v>
      </c>
      <c r="K156" s="971">
        <f t="shared" si="41"/>
        <v>0</v>
      </c>
      <c r="L156" s="67">
        <f>J156/H156*100</f>
        <v>0</v>
      </c>
      <c r="M156" s="511">
        <f>J156-H156</f>
        <v>-17669.7</v>
      </c>
      <c r="N156" s="268">
        <f>K156/H156*100</f>
        <v>0</v>
      </c>
      <c r="O156" s="36">
        <f>K156-H156</f>
        <v>-17669.7</v>
      </c>
      <c r="P156" s="1544"/>
    </row>
    <row r="157" spans="1:16" ht="16.5" customHeight="1">
      <c r="A157" s="1354"/>
      <c r="B157" s="1436"/>
      <c r="C157" s="1434"/>
      <c r="D157" s="1435"/>
      <c r="E157" s="1413"/>
      <c r="F157" s="1415"/>
      <c r="G157" s="969" t="s">
        <v>23</v>
      </c>
      <c r="H157" s="186">
        <f t="shared" si="41"/>
        <v>0</v>
      </c>
      <c r="I157" s="970">
        <f t="shared" si="41"/>
        <v>0</v>
      </c>
      <c r="J157" s="2">
        <f t="shared" si="41"/>
        <v>0</v>
      </c>
      <c r="K157" s="971">
        <f t="shared" si="41"/>
        <v>0</v>
      </c>
      <c r="L157" s="170">
        <v>0</v>
      </c>
      <c r="M157" s="743">
        <f t="shared" ref="M157" si="42">J157-H157</f>
        <v>0</v>
      </c>
      <c r="N157" s="269">
        <v>0</v>
      </c>
      <c r="O157" s="106">
        <f t="shared" ref="O157" si="43">K157-H157</f>
        <v>0</v>
      </c>
      <c r="P157" s="1544"/>
    </row>
    <row r="158" spans="1:16" ht="20.25" customHeight="1">
      <c r="A158" s="1354" t="s">
        <v>152</v>
      </c>
      <c r="B158" s="1229" t="s">
        <v>1049</v>
      </c>
      <c r="C158" s="1434" t="s">
        <v>1605</v>
      </c>
      <c r="D158" s="1803">
        <v>44105</v>
      </c>
      <c r="E158" s="1804">
        <v>44196</v>
      </c>
      <c r="F158" s="1335" t="s">
        <v>1078</v>
      </c>
      <c r="G158" s="432" t="s">
        <v>20</v>
      </c>
      <c r="H158" s="234">
        <f t="shared" ref="H158:K158" si="44">H159+H160+H161</f>
        <v>16849.600000000002</v>
      </c>
      <c r="I158" s="299">
        <f t="shared" si="44"/>
        <v>0</v>
      </c>
      <c r="J158" s="173">
        <f t="shared" si="44"/>
        <v>0</v>
      </c>
      <c r="K158" s="143">
        <f t="shared" si="44"/>
        <v>0</v>
      </c>
      <c r="L158" s="358">
        <f>J158/H158*100</f>
        <v>0</v>
      </c>
      <c r="M158" s="510">
        <f>J158-H158</f>
        <v>-16849.600000000002</v>
      </c>
      <c r="N158" s="296">
        <f>K158/H158*100</f>
        <v>0</v>
      </c>
      <c r="O158" s="42">
        <f>K158-H158</f>
        <v>-16849.600000000002</v>
      </c>
      <c r="P158" s="1279" t="s">
        <v>1582</v>
      </c>
    </row>
    <row r="159" spans="1:16" ht="15" customHeight="1">
      <c r="A159" s="1354"/>
      <c r="B159" s="1229"/>
      <c r="C159" s="1434"/>
      <c r="D159" s="1803"/>
      <c r="E159" s="1804"/>
      <c r="F159" s="1336"/>
      <c r="G159" s="969" t="s">
        <v>21</v>
      </c>
      <c r="H159" s="236">
        <v>842.4</v>
      </c>
      <c r="I159" s="328">
        <v>0</v>
      </c>
      <c r="J159" s="329">
        <v>0</v>
      </c>
      <c r="K159" s="330">
        <v>0</v>
      </c>
      <c r="L159" s="67">
        <v>0</v>
      </c>
      <c r="M159" s="511">
        <f>J159-H159</f>
        <v>-842.4</v>
      </c>
      <c r="N159" s="268">
        <f>K159/H159*100</f>
        <v>0</v>
      </c>
      <c r="O159" s="36">
        <f>K159-H159</f>
        <v>-842.4</v>
      </c>
      <c r="P159" s="1280"/>
    </row>
    <row r="160" spans="1:16" ht="15" customHeight="1">
      <c r="A160" s="1354"/>
      <c r="B160" s="1229"/>
      <c r="C160" s="1434"/>
      <c r="D160" s="1803"/>
      <c r="E160" s="1804"/>
      <c r="F160" s="1336"/>
      <c r="G160" s="969" t="s">
        <v>22</v>
      </c>
      <c r="H160" s="236">
        <v>16007.2</v>
      </c>
      <c r="I160" s="328">
        <v>0</v>
      </c>
      <c r="J160" s="329">
        <v>0</v>
      </c>
      <c r="K160" s="330">
        <v>0</v>
      </c>
      <c r="L160" s="67">
        <f>J160/H160*100</f>
        <v>0</v>
      </c>
      <c r="M160" s="511">
        <f>J160-H160</f>
        <v>-16007.2</v>
      </c>
      <c r="N160" s="268">
        <f>K160/H160*100</f>
        <v>0</v>
      </c>
      <c r="O160" s="36">
        <f>K160-H160</f>
        <v>-16007.2</v>
      </c>
      <c r="P160" s="1280"/>
    </row>
    <row r="161" spans="1:16" ht="15" customHeight="1">
      <c r="A161" s="1354"/>
      <c r="B161" s="1229"/>
      <c r="C161" s="1434"/>
      <c r="D161" s="1803"/>
      <c r="E161" s="1804"/>
      <c r="F161" s="1337"/>
      <c r="G161" s="969" t="s">
        <v>23</v>
      </c>
      <c r="H161" s="186">
        <v>0</v>
      </c>
      <c r="I161" s="269">
        <v>0</v>
      </c>
      <c r="J161" s="170">
        <v>0</v>
      </c>
      <c r="K161" s="106">
        <v>0</v>
      </c>
      <c r="L161" s="170">
        <v>0</v>
      </c>
      <c r="M161" s="743">
        <f t="shared" ref="M161" si="45">J161-H161</f>
        <v>0</v>
      </c>
      <c r="N161" s="269">
        <v>0</v>
      </c>
      <c r="O161" s="106">
        <f t="shared" ref="O161" si="46">K161-H161</f>
        <v>0</v>
      </c>
      <c r="P161" s="1281"/>
    </row>
    <row r="162" spans="1:16" ht="24" customHeight="1">
      <c r="A162" s="1354" t="s">
        <v>1050</v>
      </c>
      <c r="B162" s="1229" t="s">
        <v>1051</v>
      </c>
      <c r="C162" s="1434" t="s">
        <v>1605</v>
      </c>
      <c r="D162" s="1805">
        <v>44105</v>
      </c>
      <c r="E162" s="1804">
        <v>44196</v>
      </c>
      <c r="F162" s="1335" t="s">
        <v>1581</v>
      </c>
      <c r="G162" s="432" t="s">
        <v>20</v>
      </c>
      <c r="H162" s="234">
        <f t="shared" ref="H162:K162" si="47">H163+H164+H165</f>
        <v>1750</v>
      </c>
      <c r="I162" s="299">
        <f t="shared" si="47"/>
        <v>0</v>
      </c>
      <c r="J162" s="173">
        <f t="shared" si="47"/>
        <v>0</v>
      </c>
      <c r="K162" s="143">
        <f t="shared" si="47"/>
        <v>0</v>
      </c>
      <c r="L162" s="358">
        <f>J162/H162*100</f>
        <v>0</v>
      </c>
      <c r="M162" s="510">
        <f>J162-H162</f>
        <v>-1750</v>
      </c>
      <c r="N162" s="296">
        <f>K162/H162*100</f>
        <v>0</v>
      </c>
      <c r="O162" s="42">
        <f>K162-H162</f>
        <v>-1750</v>
      </c>
      <c r="P162" s="1279" t="s">
        <v>1583</v>
      </c>
    </row>
    <row r="163" spans="1:16" ht="15" customHeight="1">
      <c r="A163" s="1354"/>
      <c r="B163" s="1229"/>
      <c r="C163" s="1434"/>
      <c r="D163" s="1805"/>
      <c r="E163" s="1804"/>
      <c r="F163" s="1336"/>
      <c r="G163" s="1103" t="s">
        <v>21</v>
      </c>
      <c r="H163" s="236">
        <v>87.5</v>
      </c>
      <c r="I163" s="328">
        <v>0</v>
      </c>
      <c r="J163" s="329">
        <v>0</v>
      </c>
      <c r="K163" s="330">
        <v>0</v>
      </c>
      <c r="L163" s="67">
        <f>J163/H163*100</f>
        <v>0</v>
      </c>
      <c r="M163" s="511">
        <f>J163-H163</f>
        <v>-87.5</v>
      </c>
      <c r="N163" s="268">
        <f>K163/H163*100</f>
        <v>0</v>
      </c>
      <c r="O163" s="36">
        <f>K163-H163</f>
        <v>-87.5</v>
      </c>
      <c r="P163" s="1280"/>
    </row>
    <row r="164" spans="1:16" ht="15" customHeight="1">
      <c r="A164" s="1354"/>
      <c r="B164" s="1229"/>
      <c r="C164" s="1434"/>
      <c r="D164" s="1805"/>
      <c r="E164" s="1804"/>
      <c r="F164" s="1336"/>
      <c r="G164" s="1103" t="s">
        <v>22</v>
      </c>
      <c r="H164" s="236">
        <v>1662.5</v>
      </c>
      <c r="I164" s="328">
        <v>0</v>
      </c>
      <c r="J164" s="329">
        <v>0</v>
      </c>
      <c r="K164" s="330">
        <v>0</v>
      </c>
      <c r="L164" s="67">
        <f>J164/H164*100</f>
        <v>0</v>
      </c>
      <c r="M164" s="511">
        <f>J164-H164</f>
        <v>-1662.5</v>
      </c>
      <c r="N164" s="268">
        <f>K164/H164*100</f>
        <v>0</v>
      </c>
      <c r="O164" s="36">
        <f>K164-H164</f>
        <v>-1662.5</v>
      </c>
      <c r="P164" s="1280"/>
    </row>
    <row r="165" spans="1:16" ht="15" customHeight="1">
      <c r="A165" s="1354"/>
      <c r="B165" s="1229"/>
      <c r="C165" s="1434"/>
      <c r="D165" s="1805"/>
      <c r="E165" s="1804"/>
      <c r="F165" s="1337"/>
      <c r="G165" s="1103" t="s">
        <v>23</v>
      </c>
      <c r="H165" s="186">
        <v>0</v>
      </c>
      <c r="I165" s="269">
        <v>0</v>
      </c>
      <c r="J165" s="170">
        <v>0</v>
      </c>
      <c r="K165" s="106">
        <v>0</v>
      </c>
      <c r="L165" s="170">
        <v>0</v>
      </c>
      <c r="M165" s="743">
        <f t="shared" ref="M165" si="48">J165-H165</f>
        <v>0</v>
      </c>
      <c r="N165" s="269">
        <v>0</v>
      </c>
      <c r="O165" s="106">
        <f t="shared" ref="O165" si="49">K165-H165</f>
        <v>0</v>
      </c>
      <c r="P165" s="1281"/>
    </row>
    <row r="166" spans="1:16" ht="22.5" customHeight="1">
      <c r="A166" s="1266" t="s">
        <v>1326</v>
      </c>
      <c r="B166" s="1329" t="s">
        <v>1327</v>
      </c>
      <c r="C166" s="1294" t="s">
        <v>19</v>
      </c>
      <c r="D166" s="1257" t="s">
        <v>19</v>
      </c>
      <c r="E166" s="1297" t="s">
        <v>19</v>
      </c>
      <c r="F166" s="1260" t="s">
        <v>19</v>
      </c>
      <c r="G166" s="449" t="s">
        <v>20</v>
      </c>
      <c r="H166" s="987">
        <f>H167+H168+H169</f>
        <v>237</v>
      </c>
      <c r="I166" s="300">
        <f>I167+I168+I169</f>
        <v>0</v>
      </c>
      <c r="J166" s="301">
        <f>J167+J168+J169</f>
        <v>0</v>
      </c>
      <c r="K166" s="302">
        <f>K167+K168+K169</f>
        <v>0</v>
      </c>
      <c r="L166" s="534">
        <f>J166/H166*100</f>
        <v>0</v>
      </c>
      <c r="M166" s="746">
        <f>J166-H166</f>
        <v>-237</v>
      </c>
      <c r="N166" s="564">
        <f>K166/H166*100</f>
        <v>0</v>
      </c>
      <c r="O166" s="332">
        <f>K166-H166</f>
        <v>-237</v>
      </c>
      <c r="P166" s="1800"/>
    </row>
    <row r="167" spans="1:16" ht="17.25" customHeight="1">
      <c r="A167" s="1249"/>
      <c r="B167" s="1424"/>
      <c r="C167" s="1464"/>
      <c r="D167" s="1465"/>
      <c r="E167" s="1466"/>
      <c r="F167" s="1467"/>
      <c r="G167" s="1103" t="s">
        <v>21</v>
      </c>
      <c r="H167" s="816">
        <f>H171</f>
        <v>237</v>
      </c>
      <c r="I167" s="1161">
        <f t="shared" ref="I167:K167" si="50">I171</f>
        <v>0</v>
      </c>
      <c r="J167" s="2">
        <f t="shared" si="50"/>
        <v>0</v>
      </c>
      <c r="K167" s="1162">
        <f t="shared" si="50"/>
        <v>0</v>
      </c>
      <c r="L167" s="67">
        <f>J167/H167*100</f>
        <v>0</v>
      </c>
      <c r="M167" s="511">
        <f>J167-H167</f>
        <v>-237</v>
      </c>
      <c r="N167" s="268">
        <f>K167/H167*100</f>
        <v>0</v>
      </c>
      <c r="O167" s="36">
        <f>K167-H167</f>
        <v>-237</v>
      </c>
      <c r="P167" s="1544"/>
    </row>
    <row r="168" spans="1:16" ht="17.25" customHeight="1">
      <c r="A168" s="1249"/>
      <c r="B168" s="1424"/>
      <c r="C168" s="1464"/>
      <c r="D168" s="1465"/>
      <c r="E168" s="1466"/>
      <c r="F168" s="1467"/>
      <c r="G168" s="1103" t="s">
        <v>22</v>
      </c>
      <c r="H168" s="186">
        <f t="shared" ref="H168:K169" si="51">H172</f>
        <v>0</v>
      </c>
      <c r="I168" s="1161">
        <f t="shared" si="51"/>
        <v>0</v>
      </c>
      <c r="J168" s="2">
        <f t="shared" si="51"/>
        <v>0</v>
      </c>
      <c r="K168" s="1162">
        <f t="shared" si="51"/>
        <v>0</v>
      </c>
      <c r="L168" s="67">
        <v>0</v>
      </c>
      <c r="M168" s="741">
        <f>J168-H168</f>
        <v>0</v>
      </c>
      <c r="N168" s="268">
        <v>0</v>
      </c>
      <c r="O168" s="104">
        <f>K168-H168</f>
        <v>0</v>
      </c>
      <c r="P168" s="1544"/>
    </row>
    <row r="169" spans="1:16" ht="17.25" customHeight="1">
      <c r="A169" s="1249"/>
      <c r="B169" s="1424"/>
      <c r="C169" s="1464"/>
      <c r="D169" s="1465"/>
      <c r="E169" s="1466"/>
      <c r="F169" s="1467"/>
      <c r="G169" s="1103" t="s">
        <v>23</v>
      </c>
      <c r="H169" s="186">
        <f t="shared" si="51"/>
        <v>0</v>
      </c>
      <c r="I169" s="1161">
        <f t="shared" si="51"/>
        <v>0</v>
      </c>
      <c r="J169" s="2">
        <f t="shared" si="51"/>
        <v>0</v>
      </c>
      <c r="K169" s="1162">
        <f t="shared" si="51"/>
        <v>0</v>
      </c>
      <c r="L169" s="170">
        <v>0</v>
      </c>
      <c r="M169" s="743">
        <f t="shared" ref="M169" si="52">J169-H169</f>
        <v>0</v>
      </c>
      <c r="N169" s="269">
        <v>0</v>
      </c>
      <c r="O169" s="106">
        <f t="shared" ref="O169" si="53">K169-H169</f>
        <v>0</v>
      </c>
      <c r="P169" s="1544"/>
    </row>
    <row r="170" spans="1:16" ht="22.5" customHeight="1">
      <c r="A170" s="1196" t="s">
        <v>1328</v>
      </c>
      <c r="B170" s="1433" t="s">
        <v>1329</v>
      </c>
      <c r="C170" s="1182" t="s">
        <v>19</v>
      </c>
      <c r="D170" s="1188" t="s">
        <v>19</v>
      </c>
      <c r="E170" s="1200" t="s">
        <v>19</v>
      </c>
      <c r="F170" s="1274" t="s">
        <v>19</v>
      </c>
      <c r="G170" s="449" t="s">
        <v>20</v>
      </c>
      <c r="H170" s="987">
        <f>H171+H172+H173</f>
        <v>237</v>
      </c>
      <c r="I170" s="300">
        <f>I171+I172+I173</f>
        <v>0</v>
      </c>
      <c r="J170" s="301">
        <f>J171+J172+J173</f>
        <v>0</v>
      </c>
      <c r="K170" s="302">
        <f>K171+K172+K173</f>
        <v>0</v>
      </c>
      <c r="L170" s="534">
        <f>J170/H170*100</f>
        <v>0</v>
      </c>
      <c r="M170" s="746">
        <f>J170-H170</f>
        <v>-237</v>
      </c>
      <c r="N170" s="564">
        <f>K170/H170*100</f>
        <v>0</v>
      </c>
      <c r="O170" s="332">
        <f>K170-H170</f>
        <v>-237</v>
      </c>
      <c r="P170" s="1800"/>
    </row>
    <row r="171" spans="1:16" ht="16.5" customHeight="1">
      <c r="A171" s="1354"/>
      <c r="B171" s="1436"/>
      <c r="C171" s="1434"/>
      <c r="D171" s="1435"/>
      <c r="E171" s="1413"/>
      <c r="F171" s="1415"/>
      <c r="G171" s="1103" t="s">
        <v>21</v>
      </c>
      <c r="H171" s="816">
        <f>H175</f>
        <v>237</v>
      </c>
      <c r="I171" s="1161">
        <f t="shared" ref="I171:K171" si="54">I175</f>
        <v>0</v>
      </c>
      <c r="J171" s="2">
        <f t="shared" si="54"/>
        <v>0</v>
      </c>
      <c r="K171" s="1162">
        <f t="shared" si="54"/>
        <v>0</v>
      </c>
      <c r="L171" s="67">
        <f>J171/H171*100</f>
        <v>0</v>
      </c>
      <c r="M171" s="511">
        <f>J171-H171</f>
        <v>-237</v>
      </c>
      <c r="N171" s="268">
        <f>K171/H171*100</f>
        <v>0</v>
      </c>
      <c r="O171" s="36">
        <f>K171-H171</f>
        <v>-237</v>
      </c>
      <c r="P171" s="1544"/>
    </row>
    <row r="172" spans="1:16" ht="16.5" customHeight="1">
      <c r="A172" s="1354"/>
      <c r="B172" s="1436"/>
      <c r="C172" s="1434"/>
      <c r="D172" s="1435"/>
      <c r="E172" s="1413"/>
      <c r="F172" s="1415"/>
      <c r="G172" s="1103" t="s">
        <v>22</v>
      </c>
      <c r="H172" s="186">
        <f t="shared" ref="H172:K173" si="55">H176</f>
        <v>0</v>
      </c>
      <c r="I172" s="1106">
        <f t="shared" si="55"/>
        <v>0</v>
      </c>
      <c r="J172" s="2">
        <f t="shared" si="55"/>
        <v>0</v>
      </c>
      <c r="K172" s="1108">
        <f t="shared" si="55"/>
        <v>0</v>
      </c>
      <c r="L172" s="67">
        <v>0</v>
      </c>
      <c r="M172" s="741">
        <f>J172-H172</f>
        <v>0</v>
      </c>
      <c r="N172" s="268">
        <v>0</v>
      </c>
      <c r="O172" s="104">
        <f>K172-H172</f>
        <v>0</v>
      </c>
      <c r="P172" s="1544"/>
    </row>
    <row r="173" spans="1:16" ht="16.5" customHeight="1">
      <c r="A173" s="1354"/>
      <c r="B173" s="1436"/>
      <c r="C173" s="1434"/>
      <c r="D173" s="1435"/>
      <c r="E173" s="1413"/>
      <c r="F173" s="1415"/>
      <c r="G173" s="1103" t="s">
        <v>23</v>
      </c>
      <c r="H173" s="186">
        <f t="shared" si="55"/>
        <v>0</v>
      </c>
      <c r="I173" s="1106">
        <f t="shared" si="55"/>
        <v>0</v>
      </c>
      <c r="J173" s="2">
        <f t="shared" si="55"/>
        <v>0</v>
      </c>
      <c r="K173" s="1108">
        <f t="shared" si="55"/>
        <v>0</v>
      </c>
      <c r="L173" s="170">
        <v>0</v>
      </c>
      <c r="M173" s="743">
        <f t="shared" ref="M173" si="56">J173-H173</f>
        <v>0</v>
      </c>
      <c r="N173" s="269">
        <v>0</v>
      </c>
      <c r="O173" s="106">
        <f t="shared" ref="O173" si="57">K173-H173</f>
        <v>0</v>
      </c>
      <c r="P173" s="1544"/>
    </row>
    <row r="174" spans="1:16" ht="22.5" customHeight="1">
      <c r="A174" s="1354" t="s">
        <v>1330</v>
      </c>
      <c r="B174" s="1229" t="s">
        <v>1331</v>
      </c>
      <c r="C174" s="1434" t="s">
        <v>1605</v>
      </c>
      <c r="D174" s="1805">
        <v>44105</v>
      </c>
      <c r="E174" s="1804">
        <v>44196</v>
      </c>
      <c r="F174" s="1335" t="s">
        <v>1584</v>
      </c>
      <c r="G174" s="432" t="s">
        <v>20</v>
      </c>
      <c r="H174" s="234">
        <f t="shared" ref="H174:K174" si="58">H175+H176+H177</f>
        <v>237</v>
      </c>
      <c r="I174" s="299">
        <f t="shared" si="58"/>
        <v>0</v>
      </c>
      <c r="J174" s="173">
        <f t="shared" si="58"/>
        <v>0</v>
      </c>
      <c r="K174" s="143">
        <f t="shared" si="58"/>
        <v>0</v>
      </c>
      <c r="L174" s="358">
        <f>J174/H174*100</f>
        <v>0</v>
      </c>
      <c r="M174" s="510">
        <f>J174-H174</f>
        <v>-237</v>
      </c>
      <c r="N174" s="296">
        <f>K174/H174*100</f>
        <v>0</v>
      </c>
      <c r="O174" s="42">
        <f>K174-H174</f>
        <v>-237</v>
      </c>
      <c r="P174" s="1222"/>
    </row>
    <row r="175" spans="1:16" ht="15" customHeight="1">
      <c r="A175" s="1354"/>
      <c r="B175" s="1229"/>
      <c r="C175" s="1434"/>
      <c r="D175" s="1805"/>
      <c r="E175" s="1804"/>
      <c r="F175" s="1336"/>
      <c r="G175" s="1103" t="s">
        <v>21</v>
      </c>
      <c r="H175" s="236">
        <v>237</v>
      </c>
      <c r="I175" s="328">
        <v>0</v>
      </c>
      <c r="J175" s="329">
        <v>0</v>
      </c>
      <c r="K175" s="330">
        <v>0</v>
      </c>
      <c r="L175" s="67">
        <f>J175/H175*100</f>
        <v>0</v>
      </c>
      <c r="M175" s="511">
        <f>J175-H175</f>
        <v>-237</v>
      </c>
      <c r="N175" s="268">
        <f>K175/H175*100</f>
        <v>0</v>
      </c>
      <c r="O175" s="36">
        <f>K175-H175</f>
        <v>-237</v>
      </c>
      <c r="P175" s="1203"/>
    </row>
    <row r="176" spans="1:16" ht="15" customHeight="1">
      <c r="A176" s="1354"/>
      <c r="B176" s="1229"/>
      <c r="C176" s="1434"/>
      <c r="D176" s="1805"/>
      <c r="E176" s="1804"/>
      <c r="F176" s="1336"/>
      <c r="G176" s="1103" t="s">
        <v>22</v>
      </c>
      <c r="H176" s="186">
        <v>0</v>
      </c>
      <c r="I176" s="269">
        <v>0</v>
      </c>
      <c r="J176" s="170">
        <v>0</v>
      </c>
      <c r="K176" s="106">
        <v>0</v>
      </c>
      <c r="L176" s="67">
        <v>0</v>
      </c>
      <c r="M176" s="741">
        <f>J176-H176</f>
        <v>0</v>
      </c>
      <c r="N176" s="268">
        <v>0</v>
      </c>
      <c r="O176" s="104">
        <f>K176-H176</f>
        <v>0</v>
      </c>
      <c r="P176" s="1203"/>
    </row>
    <row r="177" spans="1:16" ht="15" customHeight="1" thickBot="1">
      <c r="A177" s="1354"/>
      <c r="B177" s="1229"/>
      <c r="C177" s="1508"/>
      <c r="D177" s="1805"/>
      <c r="E177" s="1804"/>
      <c r="F177" s="1337"/>
      <c r="G177" s="1103" t="s">
        <v>23</v>
      </c>
      <c r="H177" s="186">
        <v>0</v>
      </c>
      <c r="I177" s="269">
        <v>0</v>
      </c>
      <c r="J177" s="170">
        <v>0</v>
      </c>
      <c r="K177" s="106">
        <v>0</v>
      </c>
      <c r="L177" s="170">
        <v>0</v>
      </c>
      <c r="M177" s="743">
        <f t="shared" ref="M177" si="59">J177-H177</f>
        <v>0</v>
      </c>
      <c r="N177" s="269">
        <v>0</v>
      </c>
      <c r="O177" s="106">
        <f t="shared" ref="O177" si="60">K177-H177</f>
        <v>0</v>
      </c>
      <c r="P177" s="1204"/>
    </row>
    <row r="178" spans="1:16" ht="27" customHeight="1">
      <c r="A178" s="1309" t="s">
        <v>31</v>
      </c>
      <c r="B178" s="1311" t="s">
        <v>534</v>
      </c>
      <c r="C178" s="1450" t="s">
        <v>754</v>
      </c>
      <c r="D178" s="1489" t="s">
        <v>19</v>
      </c>
      <c r="E178" s="1491" t="s">
        <v>19</v>
      </c>
      <c r="F178" s="1493" t="s">
        <v>19</v>
      </c>
      <c r="G178" s="165" t="s">
        <v>20</v>
      </c>
      <c r="H178" s="181">
        <f>H179+H180+H181</f>
        <v>16786.8</v>
      </c>
      <c r="I178" s="33">
        <f>I179+I180+I181</f>
        <v>12779.2</v>
      </c>
      <c r="J178" s="51">
        <f>J179+J180+J181</f>
        <v>11934.099999999999</v>
      </c>
      <c r="K178" s="28">
        <f>K179+K180+K181</f>
        <v>11934.099999999999</v>
      </c>
      <c r="L178" s="51">
        <f>J178/H178*100</f>
        <v>71.092167655538873</v>
      </c>
      <c r="M178" s="738">
        <f t="shared" si="29"/>
        <v>-4852.7000000000007</v>
      </c>
      <c r="N178" s="33">
        <f>K178/H178*100</f>
        <v>71.092167655538873</v>
      </c>
      <c r="O178" s="28">
        <f t="shared" si="16"/>
        <v>-4852.7000000000007</v>
      </c>
      <c r="P178" s="1313"/>
    </row>
    <row r="179" spans="1:16" ht="17.25" customHeight="1">
      <c r="A179" s="1310"/>
      <c r="B179" s="1312"/>
      <c r="C179" s="1451"/>
      <c r="D179" s="1490"/>
      <c r="E179" s="1492"/>
      <c r="F179" s="1494"/>
      <c r="G179" s="166" t="s">
        <v>21</v>
      </c>
      <c r="H179" s="182">
        <f>H183+H235+H263+H275</f>
        <v>14525.6</v>
      </c>
      <c r="I179" s="393">
        <f t="shared" ref="I179:K179" si="61">I183+I235+I263+I275</f>
        <v>10518</v>
      </c>
      <c r="J179" s="13">
        <f t="shared" si="61"/>
        <v>9672.9</v>
      </c>
      <c r="K179" s="394">
        <f t="shared" si="61"/>
        <v>9672.9</v>
      </c>
      <c r="L179" s="55">
        <f>J179/H179*100</f>
        <v>66.592085696976369</v>
      </c>
      <c r="M179" s="739">
        <f t="shared" si="29"/>
        <v>-4852.7000000000007</v>
      </c>
      <c r="N179" s="280">
        <f>K179/H179*100</f>
        <v>66.592085696976369</v>
      </c>
      <c r="O179" s="34">
        <f t="shared" si="16"/>
        <v>-4852.7000000000007</v>
      </c>
      <c r="P179" s="1314"/>
    </row>
    <row r="180" spans="1:16" ht="17.25" customHeight="1">
      <c r="A180" s="1310"/>
      <c r="B180" s="1312"/>
      <c r="C180" s="1451"/>
      <c r="D180" s="1490"/>
      <c r="E180" s="1492"/>
      <c r="F180" s="1494"/>
      <c r="G180" s="166" t="s">
        <v>22</v>
      </c>
      <c r="H180" s="182">
        <f t="shared" ref="H180:K181" si="62">H184+H236+H264+H276</f>
        <v>2261.1999999999998</v>
      </c>
      <c r="I180" s="393">
        <f t="shared" si="62"/>
        <v>2261.1999999999998</v>
      </c>
      <c r="J180" s="13">
        <f t="shared" si="62"/>
        <v>2261.1999999999998</v>
      </c>
      <c r="K180" s="394">
        <f t="shared" si="62"/>
        <v>2261.1999999999998</v>
      </c>
      <c r="L180" s="55">
        <f>J180/H180*100</f>
        <v>100</v>
      </c>
      <c r="M180" s="740">
        <f t="shared" ref="M180" si="63">J180-H180</f>
        <v>0</v>
      </c>
      <c r="N180" s="280">
        <f>K180/H180*100</f>
        <v>100</v>
      </c>
      <c r="O180" s="140">
        <f t="shared" ref="O180" si="64">K180-H180</f>
        <v>0</v>
      </c>
      <c r="P180" s="1314"/>
    </row>
    <row r="181" spans="1:16" ht="17.25" customHeight="1">
      <c r="A181" s="1310"/>
      <c r="B181" s="1312"/>
      <c r="C181" s="1451"/>
      <c r="D181" s="1490"/>
      <c r="E181" s="1492"/>
      <c r="F181" s="1494"/>
      <c r="G181" s="166" t="s">
        <v>23</v>
      </c>
      <c r="H181" s="183">
        <f t="shared" si="62"/>
        <v>0</v>
      </c>
      <c r="I181" s="395">
        <f t="shared" si="62"/>
        <v>0</v>
      </c>
      <c r="J181" s="14">
        <f t="shared" si="62"/>
        <v>0</v>
      </c>
      <c r="K181" s="396">
        <f t="shared" si="62"/>
        <v>0</v>
      </c>
      <c r="L181" s="65">
        <v>0</v>
      </c>
      <c r="M181" s="740">
        <f t="shared" si="29"/>
        <v>0</v>
      </c>
      <c r="N181" s="525">
        <v>0</v>
      </c>
      <c r="O181" s="140">
        <f t="shared" si="16"/>
        <v>0</v>
      </c>
      <c r="P181" s="1314"/>
    </row>
    <row r="182" spans="1:16" ht="24.75" customHeight="1">
      <c r="A182" s="1249" t="s">
        <v>33</v>
      </c>
      <c r="B182" s="1424" t="s">
        <v>1082</v>
      </c>
      <c r="C182" s="1464" t="s">
        <v>19</v>
      </c>
      <c r="D182" s="1465" t="s">
        <v>19</v>
      </c>
      <c r="E182" s="1466" t="s">
        <v>19</v>
      </c>
      <c r="F182" s="1467" t="s">
        <v>19</v>
      </c>
      <c r="G182" s="432" t="s">
        <v>20</v>
      </c>
      <c r="H182" s="234">
        <f t="shared" ref="H182:K185" si="65">H186</f>
        <v>14000</v>
      </c>
      <c r="I182" s="271">
        <f t="shared" si="65"/>
        <v>10064.1</v>
      </c>
      <c r="J182" s="53">
        <f t="shared" si="65"/>
        <v>9219</v>
      </c>
      <c r="K182" s="31">
        <f t="shared" si="65"/>
        <v>9219</v>
      </c>
      <c r="L182" s="53">
        <f>J182/H182*100</f>
        <v>65.849999999999994</v>
      </c>
      <c r="M182" s="510">
        <f t="shared" si="29"/>
        <v>-4781</v>
      </c>
      <c r="N182" s="271">
        <f>K182/H182*100</f>
        <v>65.849999999999994</v>
      </c>
      <c r="O182" s="31">
        <f t="shared" si="16"/>
        <v>-4781</v>
      </c>
      <c r="P182" s="1544"/>
    </row>
    <row r="183" spans="1:16" ht="16.5" customHeight="1">
      <c r="A183" s="1249"/>
      <c r="B183" s="1424"/>
      <c r="C183" s="1464"/>
      <c r="D183" s="1465"/>
      <c r="E183" s="1466"/>
      <c r="F183" s="1467"/>
      <c r="G183" s="969" t="s">
        <v>21</v>
      </c>
      <c r="H183" s="235">
        <f t="shared" si="65"/>
        <v>14000</v>
      </c>
      <c r="I183" s="272">
        <f t="shared" si="65"/>
        <v>10064.1</v>
      </c>
      <c r="J183" s="54">
        <f t="shared" si="65"/>
        <v>9219</v>
      </c>
      <c r="K183" s="17">
        <f t="shared" si="65"/>
        <v>9219</v>
      </c>
      <c r="L183" s="54">
        <f>J183/H183*100</f>
        <v>65.849999999999994</v>
      </c>
      <c r="M183" s="511">
        <f t="shared" si="29"/>
        <v>-4781</v>
      </c>
      <c r="N183" s="272">
        <f>K183/H183*100</f>
        <v>65.849999999999994</v>
      </c>
      <c r="O183" s="17">
        <f t="shared" si="16"/>
        <v>-4781</v>
      </c>
      <c r="P183" s="1544"/>
    </row>
    <row r="184" spans="1:16" ht="16.5" customHeight="1">
      <c r="A184" s="1249"/>
      <c r="B184" s="1424"/>
      <c r="C184" s="1464"/>
      <c r="D184" s="1465"/>
      <c r="E184" s="1466"/>
      <c r="F184" s="1467"/>
      <c r="G184" s="969" t="s">
        <v>22</v>
      </c>
      <c r="H184" s="260">
        <f t="shared" si="65"/>
        <v>0</v>
      </c>
      <c r="I184" s="267">
        <f t="shared" si="65"/>
        <v>0</v>
      </c>
      <c r="J184" s="67">
        <f t="shared" si="65"/>
        <v>0</v>
      </c>
      <c r="K184" s="19">
        <f t="shared" si="65"/>
        <v>0</v>
      </c>
      <c r="L184" s="67">
        <v>0</v>
      </c>
      <c r="M184" s="741">
        <f t="shared" ref="M184" si="66">J184-H184</f>
        <v>0</v>
      </c>
      <c r="N184" s="267">
        <v>0</v>
      </c>
      <c r="O184" s="19">
        <f t="shared" ref="O184" si="67">K184-H184</f>
        <v>0</v>
      </c>
      <c r="P184" s="1544"/>
    </row>
    <row r="185" spans="1:16" ht="16.5" customHeight="1">
      <c r="A185" s="1249"/>
      <c r="B185" s="1424"/>
      <c r="C185" s="1464"/>
      <c r="D185" s="1465"/>
      <c r="E185" s="1466"/>
      <c r="F185" s="1467"/>
      <c r="G185" s="969" t="s">
        <v>23</v>
      </c>
      <c r="H185" s="260">
        <f t="shared" si="65"/>
        <v>0</v>
      </c>
      <c r="I185" s="267">
        <f t="shared" si="65"/>
        <v>0</v>
      </c>
      <c r="J185" s="67">
        <f t="shared" si="65"/>
        <v>0</v>
      </c>
      <c r="K185" s="19">
        <f t="shared" si="65"/>
        <v>0</v>
      </c>
      <c r="L185" s="67">
        <v>0</v>
      </c>
      <c r="M185" s="741">
        <f t="shared" si="29"/>
        <v>0</v>
      </c>
      <c r="N185" s="267">
        <v>0</v>
      </c>
      <c r="O185" s="19">
        <f t="shared" si="16"/>
        <v>0</v>
      </c>
      <c r="P185" s="1544"/>
    </row>
    <row r="186" spans="1:16" ht="20.25" customHeight="1">
      <c r="A186" s="1354" t="s">
        <v>34</v>
      </c>
      <c r="B186" s="1436" t="s">
        <v>1083</v>
      </c>
      <c r="C186" s="1434" t="s">
        <v>19</v>
      </c>
      <c r="D186" s="1435" t="s">
        <v>19</v>
      </c>
      <c r="E186" s="1413" t="s">
        <v>19</v>
      </c>
      <c r="F186" s="1415" t="s">
        <v>19</v>
      </c>
      <c r="G186" s="432" t="s">
        <v>20</v>
      </c>
      <c r="H186" s="234">
        <f>H187+H188+H189</f>
        <v>14000</v>
      </c>
      <c r="I186" s="271">
        <f>I187+I188+I189</f>
        <v>10064.1</v>
      </c>
      <c r="J186" s="53">
        <f>J187+J188+J189</f>
        <v>9219</v>
      </c>
      <c r="K186" s="31">
        <f>K187+K188+K189</f>
        <v>9219</v>
      </c>
      <c r="L186" s="53">
        <f>J186/H186*100</f>
        <v>65.849999999999994</v>
      </c>
      <c r="M186" s="510">
        <f t="shared" si="29"/>
        <v>-4781</v>
      </c>
      <c r="N186" s="271">
        <f>K186/H186*100</f>
        <v>65.849999999999994</v>
      </c>
      <c r="O186" s="31">
        <f t="shared" si="16"/>
        <v>-4781</v>
      </c>
      <c r="P186" s="1544"/>
    </row>
    <row r="187" spans="1:16" ht="14.25" customHeight="1">
      <c r="A187" s="1354"/>
      <c r="B187" s="1436"/>
      <c r="C187" s="1434"/>
      <c r="D187" s="1435"/>
      <c r="E187" s="1413"/>
      <c r="F187" s="1415"/>
      <c r="G187" s="969" t="s">
        <v>21</v>
      </c>
      <c r="H187" s="235">
        <f>H191+H195+H199+H203+H207+H211+H215+H219+H223+H227+H231</f>
        <v>14000</v>
      </c>
      <c r="I187" s="353">
        <f t="shared" ref="I187:K187" si="68">I191+I195+I199+I203+I207+I211+I215+I219+I223+I227+I231</f>
        <v>10064.1</v>
      </c>
      <c r="J187" s="4">
        <f t="shared" si="68"/>
        <v>9219</v>
      </c>
      <c r="K187" s="354">
        <f t="shared" si="68"/>
        <v>9219</v>
      </c>
      <c r="L187" s="54">
        <f>J187/H187*100</f>
        <v>65.849999999999994</v>
      </c>
      <c r="M187" s="511">
        <f t="shared" si="29"/>
        <v>-4781</v>
      </c>
      <c r="N187" s="272">
        <f>K187/H187*100</f>
        <v>65.849999999999994</v>
      </c>
      <c r="O187" s="17">
        <f t="shared" si="16"/>
        <v>-4781</v>
      </c>
      <c r="P187" s="1544"/>
    </row>
    <row r="188" spans="1:16" ht="14.25" customHeight="1">
      <c r="A188" s="1354"/>
      <c r="B188" s="1436"/>
      <c r="C188" s="1434"/>
      <c r="D188" s="1435"/>
      <c r="E188" s="1413"/>
      <c r="F188" s="1415"/>
      <c r="G188" s="969" t="s">
        <v>22</v>
      </c>
      <c r="H188" s="260">
        <f t="shared" ref="H188:K189" si="69">H192+H196+H200+H204+H208+H212+H216+H220+H224+H228+H232</f>
        <v>0</v>
      </c>
      <c r="I188" s="355">
        <f t="shared" si="69"/>
        <v>0</v>
      </c>
      <c r="J188" s="16">
        <f t="shared" si="69"/>
        <v>0</v>
      </c>
      <c r="K188" s="356">
        <f t="shared" si="69"/>
        <v>0</v>
      </c>
      <c r="L188" s="67">
        <v>0</v>
      </c>
      <c r="M188" s="741">
        <f t="shared" ref="M188" si="70">J188-H188</f>
        <v>0</v>
      </c>
      <c r="N188" s="267">
        <v>0</v>
      </c>
      <c r="O188" s="19">
        <f t="shared" ref="O188" si="71">K188-H188</f>
        <v>0</v>
      </c>
      <c r="P188" s="1544"/>
    </row>
    <row r="189" spans="1:16" ht="14.25" customHeight="1">
      <c r="A189" s="1354"/>
      <c r="B189" s="1436"/>
      <c r="C189" s="1434"/>
      <c r="D189" s="1435"/>
      <c r="E189" s="1413"/>
      <c r="F189" s="1415"/>
      <c r="G189" s="969" t="s">
        <v>23</v>
      </c>
      <c r="H189" s="260">
        <f t="shared" si="69"/>
        <v>0</v>
      </c>
      <c r="I189" s="355">
        <f t="shared" si="69"/>
        <v>0</v>
      </c>
      <c r="J189" s="16">
        <f t="shared" si="69"/>
        <v>0</v>
      </c>
      <c r="K189" s="356">
        <f t="shared" si="69"/>
        <v>0</v>
      </c>
      <c r="L189" s="67">
        <v>0</v>
      </c>
      <c r="M189" s="741">
        <f t="shared" si="29"/>
        <v>0</v>
      </c>
      <c r="N189" s="267">
        <v>0</v>
      </c>
      <c r="O189" s="19">
        <f t="shared" si="16"/>
        <v>0</v>
      </c>
      <c r="P189" s="1544"/>
    </row>
    <row r="190" spans="1:16" ht="59.25" customHeight="1">
      <c r="A190" s="1354" t="s">
        <v>35</v>
      </c>
      <c r="B190" s="1229" t="s">
        <v>326</v>
      </c>
      <c r="C190" s="1434" t="s">
        <v>1606</v>
      </c>
      <c r="D190" s="1210">
        <v>43831</v>
      </c>
      <c r="E190" s="1593">
        <v>44196</v>
      </c>
      <c r="F190" s="1355" t="s">
        <v>1586</v>
      </c>
      <c r="G190" s="432" t="s">
        <v>20</v>
      </c>
      <c r="H190" s="234">
        <f>H191+H192+H193</f>
        <v>14000</v>
      </c>
      <c r="I190" s="271">
        <f>I191+I192+I193</f>
        <v>10064.1</v>
      </c>
      <c r="J190" s="53">
        <f>J191+J192+J193</f>
        <v>9219</v>
      </c>
      <c r="K190" s="31">
        <f>K191+K192+K193</f>
        <v>9219</v>
      </c>
      <c r="L190" s="53">
        <f>J190/H190*100</f>
        <v>65.849999999999994</v>
      </c>
      <c r="M190" s="510">
        <f t="shared" si="29"/>
        <v>-4781</v>
      </c>
      <c r="N190" s="271">
        <f>K190/H190*100</f>
        <v>65.849999999999994</v>
      </c>
      <c r="O190" s="31">
        <f t="shared" si="16"/>
        <v>-4781</v>
      </c>
      <c r="P190" s="1219" t="s">
        <v>1585</v>
      </c>
    </row>
    <row r="191" spans="1:16" ht="33" customHeight="1">
      <c r="A191" s="1354"/>
      <c r="B191" s="1229"/>
      <c r="C191" s="1434"/>
      <c r="D191" s="1659"/>
      <c r="E191" s="1661"/>
      <c r="F191" s="1356"/>
      <c r="G191" s="969" t="s">
        <v>21</v>
      </c>
      <c r="H191" s="236">
        <v>14000</v>
      </c>
      <c r="I191" s="266">
        <v>10064.1</v>
      </c>
      <c r="J191" s="229">
        <v>9219</v>
      </c>
      <c r="K191" s="231">
        <v>9219</v>
      </c>
      <c r="L191" s="54">
        <f>J191/H191*100</f>
        <v>65.849999999999994</v>
      </c>
      <c r="M191" s="511">
        <f t="shared" si="29"/>
        <v>-4781</v>
      </c>
      <c r="N191" s="272">
        <f>K191/H191*100</f>
        <v>65.849999999999994</v>
      </c>
      <c r="O191" s="17">
        <f t="shared" si="16"/>
        <v>-4781</v>
      </c>
      <c r="P191" s="1220"/>
    </row>
    <row r="192" spans="1:16" ht="33" customHeight="1">
      <c r="A192" s="1354"/>
      <c r="B192" s="1229"/>
      <c r="C192" s="1434"/>
      <c r="D192" s="1659"/>
      <c r="E192" s="1661"/>
      <c r="F192" s="1356"/>
      <c r="G192" s="969" t="s">
        <v>22</v>
      </c>
      <c r="H192" s="186">
        <v>0</v>
      </c>
      <c r="I192" s="269">
        <v>0</v>
      </c>
      <c r="J192" s="170">
        <v>0</v>
      </c>
      <c r="K192" s="19">
        <v>0</v>
      </c>
      <c r="L192" s="67">
        <v>0</v>
      </c>
      <c r="M192" s="741">
        <f t="shared" si="29"/>
        <v>0</v>
      </c>
      <c r="N192" s="267">
        <v>0</v>
      </c>
      <c r="O192" s="19">
        <f t="shared" si="16"/>
        <v>0</v>
      </c>
      <c r="P192" s="1220"/>
    </row>
    <row r="193" spans="1:16" ht="33" customHeight="1">
      <c r="A193" s="1354"/>
      <c r="B193" s="1229"/>
      <c r="C193" s="1434"/>
      <c r="D193" s="1660"/>
      <c r="E193" s="1662"/>
      <c r="F193" s="1357"/>
      <c r="G193" s="969" t="s">
        <v>23</v>
      </c>
      <c r="H193" s="260">
        <v>0</v>
      </c>
      <c r="I193" s="267">
        <v>0</v>
      </c>
      <c r="J193" s="67">
        <v>0</v>
      </c>
      <c r="K193" s="19">
        <v>0</v>
      </c>
      <c r="L193" s="67">
        <v>0</v>
      </c>
      <c r="M193" s="741">
        <f t="shared" si="29"/>
        <v>0</v>
      </c>
      <c r="N193" s="267">
        <v>0</v>
      </c>
      <c r="O193" s="19">
        <f t="shared" si="16"/>
        <v>0</v>
      </c>
      <c r="P193" s="1221"/>
    </row>
    <row r="194" spans="1:16" ht="32.25" customHeight="1">
      <c r="A194" s="1354" t="s">
        <v>90</v>
      </c>
      <c r="B194" s="1229" t="s">
        <v>899</v>
      </c>
      <c r="C194" s="1434" t="s">
        <v>1606</v>
      </c>
      <c r="D194" s="1435" t="s">
        <v>809</v>
      </c>
      <c r="E194" s="1413" t="s">
        <v>809</v>
      </c>
      <c r="F194" s="1415" t="s">
        <v>19</v>
      </c>
      <c r="G194" s="432" t="s">
        <v>20</v>
      </c>
      <c r="H194" s="357">
        <f>H195+H196+H197</f>
        <v>0</v>
      </c>
      <c r="I194" s="528">
        <f>I195+I196+I197</f>
        <v>0</v>
      </c>
      <c r="J194" s="358">
        <f>J195+J196+J197</f>
        <v>0</v>
      </c>
      <c r="K194" s="459">
        <f>K195+K196+K197</f>
        <v>0</v>
      </c>
      <c r="L194" s="358">
        <v>0</v>
      </c>
      <c r="M194" s="744">
        <f t="shared" si="29"/>
        <v>0</v>
      </c>
      <c r="N194" s="528">
        <v>0</v>
      </c>
      <c r="O194" s="459">
        <f t="shared" si="16"/>
        <v>0</v>
      </c>
      <c r="P194" s="1544"/>
    </row>
    <row r="195" spans="1:16" ht="20.25" customHeight="1">
      <c r="A195" s="1354"/>
      <c r="B195" s="1229"/>
      <c r="C195" s="1434"/>
      <c r="D195" s="1435"/>
      <c r="E195" s="1413"/>
      <c r="F195" s="1415"/>
      <c r="G195" s="969" t="s">
        <v>21</v>
      </c>
      <c r="H195" s="260">
        <v>0</v>
      </c>
      <c r="I195" s="267">
        <v>0</v>
      </c>
      <c r="J195" s="67">
        <v>0</v>
      </c>
      <c r="K195" s="19">
        <v>0</v>
      </c>
      <c r="L195" s="67">
        <v>0</v>
      </c>
      <c r="M195" s="741">
        <f t="shared" si="29"/>
        <v>0</v>
      </c>
      <c r="N195" s="267">
        <v>0</v>
      </c>
      <c r="O195" s="19">
        <f t="shared" si="16"/>
        <v>0</v>
      </c>
      <c r="P195" s="1544"/>
    </row>
    <row r="196" spans="1:16" ht="20.25" customHeight="1">
      <c r="A196" s="1354"/>
      <c r="B196" s="1229"/>
      <c r="C196" s="1434"/>
      <c r="D196" s="1435"/>
      <c r="E196" s="1413"/>
      <c r="F196" s="1415"/>
      <c r="G196" s="969" t="s">
        <v>22</v>
      </c>
      <c r="H196" s="260">
        <v>0</v>
      </c>
      <c r="I196" s="267">
        <v>0</v>
      </c>
      <c r="J196" s="67">
        <v>0</v>
      </c>
      <c r="K196" s="19">
        <v>0</v>
      </c>
      <c r="L196" s="67">
        <v>0</v>
      </c>
      <c r="M196" s="741">
        <f t="shared" si="29"/>
        <v>0</v>
      </c>
      <c r="N196" s="267">
        <v>0</v>
      </c>
      <c r="O196" s="19">
        <f t="shared" si="16"/>
        <v>0</v>
      </c>
      <c r="P196" s="1544"/>
    </row>
    <row r="197" spans="1:16" ht="20.25" customHeight="1">
      <c r="A197" s="1354"/>
      <c r="B197" s="1229"/>
      <c r="C197" s="1434"/>
      <c r="D197" s="1435"/>
      <c r="E197" s="1413"/>
      <c r="F197" s="1415"/>
      <c r="G197" s="969" t="s">
        <v>23</v>
      </c>
      <c r="H197" s="260">
        <v>0</v>
      </c>
      <c r="I197" s="267">
        <v>0</v>
      </c>
      <c r="J197" s="67">
        <v>0</v>
      </c>
      <c r="K197" s="19">
        <v>0</v>
      </c>
      <c r="L197" s="67">
        <v>0</v>
      </c>
      <c r="M197" s="741">
        <f t="shared" si="29"/>
        <v>0</v>
      </c>
      <c r="N197" s="267">
        <v>0</v>
      </c>
      <c r="O197" s="19">
        <f t="shared" si="16"/>
        <v>0</v>
      </c>
      <c r="P197" s="1544"/>
    </row>
    <row r="198" spans="1:16" ht="20.25" customHeight="1">
      <c r="A198" s="1354" t="s">
        <v>159</v>
      </c>
      <c r="B198" s="1229" t="s">
        <v>900</v>
      </c>
      <c r="C198" s="1434" t="s">
        <v>1606</v>
      </c>
      <c r="D198" s="1435" t="s">
        <v>809</v>
      </c>
      <c r="E198" s="1413" t="s">
        <v>809</v>
      </c>
      <c r="F198" s="1415" t="s">
        <v>19</v>
      </c>
      <c r="G198" s="432" t="s">
        <v>20</v>
      </c>
      <c r="H198" s="357">
        <f>H199+H200+H201</f>
        <v>0</v>
      </c>
      <c r="I198" s="528">
        <f>I199+I200+I201</f>
        <v>0</v>
      </c>
      <c r="J198" s="358">
        <f>J199+J200+J201</f>
        <v>0</v>
      </c>
      <c r="K198" s="459">
        <f>K199+K200+K201</f>
        <v>0</v>
      </c>
      <c r="L198" s="358">
        <v>0</v>
      </c>
      <c r="M198" s="744">
        <f t="shared" ref="M198:M202" si="72">J198-H198</f>
        <v>0</v>
      </c>
      <c r="N198" s="528">
        <v>0</v>
      </c>
      <c r="O198" s="459">
        <f t="shared" ref="O198:O202" si="73">K198-H198</f>
        <v>0</v>
      </c>
      <c r="P198" s="1544"/>
    </row>
    <row r="199" spans="1:16" ht="16.5" customHeight="1">
      <c r="A199" s="1354"/>
      <c r="B199" s="1229"/>
      <c r="C199" s="1434"/>
      <c r="D199" s="1435"/>
      <c r="E199" s="1413"/>
      <c r="F199" s="1415"/>
      <c r="G199" s="969" t="s">
        <v>21</v>
      </c>
      <c r="H199" s="260">
        <v>0</v>
      </c>
      <c r="I199" s="267">
        <v>0</v>
      </c>
      <c r="J199" s="67">
        <v>0</v>
      </c>
      <c r="K199" s="19">
        <v>0</v>
      </c>
      <c r="L199" s="67">
        <v>0</v>
      </c>
      <c r="M199" s="741">
        <f t="shared" si="72"/>
        <v>0</v>
      </c>
      <c r="N199" s="267">
        <v>0</v>
      </c>
      <c r="O199" s="19">
        <f t="shared" si="73"/>
        <v>0</v>
      </c>
      <c r="P199" s="1544"/>
    </row>
    <row r="200" spans="1:16" ht="16.5" customHeight="1">
      <c r="A200" s="1354"/>
      <c r="B200" s="1229"/>
      <c r="C200" s="1434"/>
      <c r="D200" s="1435"/>
      <c r="E200" s="1413"/>
      <c r="F200" s="1415"/>
      <c r="G200" s="969" t="s">
        <v>22</v>
      </c>
      <c r="H200" s="260">
        <v>0</v>
      </c>
      <c r="I200" s="267">
        <v>0</v>
      </c>
      <c r="J200" s="67">
        <v>0</v>
      </c>
      <c r="K200" s="19">
        <v>0</v>
      </c>
      <c r="L200" s="67">
        <v>0</v>
      </c>
      <c r="M200" s="741">
        <f t="shared" si="72"/>
        <v>0</v>
      </c>
      <c r="N200" s="267">
        <v>0</v>
      </c>
      <c r="O200" s="19">
        <f t="shared" si="73"/>
        <v>0</v>
      </c>
      <c r="P200" s="1544"/>
    </row>
    <row r="201" spans="1:16" ht="16.5" customHeight="1">
      <c r="A201" s="1354"/>
      <c r="B201" s="1229"/>
      <c r="C201" s="1434"/>
      <c r="D201" s="1435"/>
      <c r="E201" s="1413"/>
      <c r="F201" s="1415"/>
      <c r="G201" s="969" t="s">
        <v>23</v>
      </c>
      <c r="H201" s="260">
        <v>0</v>
      </c>
      <c r="I201" s="267">
        <v>0</v>
      </c>
      <c r="J201" s="67">
        <v>0</v>
      </c>
      <c r="K201" s="19">
        <v>0</v>
      </c>
      <c r="L201" s="67">
        <v>0</v>
      </c>
      <c r="M201" s="741">
        <f t="shared" si="72"/>
        <v>0</v>
      </c>
      <c r="N201" s="267">
        <v>0</v>
      </c>
      <c r="O201" s="19">
        <f t="shared" si="73"/>
        <v>0</v>
      </c>
      <c r="P201" s="1544"/>
    </row>
    <row r="202" spans="1:16" ht="19.5" customHeight="1">
      <c r="A202" s="1354" t="s">
        <v>160</v>
      </c>
      <c r="B202" s="1229" t="s">
        <v>901</v>
      </c>
      <c r="C202" s="1434" t="s">
        <v>1606</v>
      </c>
      <c r="D202" s="1803" t="s">
        <v>977</v>
      </c>
      <c r="E202" s="1804" t="s">
        <v>977</v>
      </c>
      <c r="F202" s="1302" t="s">
        <v>19</v>
      </c>
      <c r="G202" s="432" t="s">
        <v>20</v>
      </c>
      <c r="H202" s="189">
        <f>H203+H204+H205</f>
        <v>0</v>
      </c>
      <c r="I202" s="299">
        <f>I203+I204+I205</f>
        <v>0</v>
      </c>
      <c r="J202" s="173">
        <f>J203+J204+J205</f>
        <v>0</v>
      </c>
      <c r="K202" s="143">
        <f>K203+K204+K205</f>
        <v>0</v>
      </c>
      <c r="L202" s="173">
        <v>0</v>
      </c>
      <c r="M202" s="742">
        <f t="shared" si="72"/>
        <v>0</v>
      </c>
      <c r="N202" s="299">
        <v>0</v>
      </c>
      <c r="O202" s="143">
        <f t="shared" si="73"/>
        <v>0</v>
      </c>
      <c r="P202" s="1222"/>
    </row>
    <row r="203" spans="1:16" ht="16.5" customHeight="1">
      <c r="A203" s="1354"/>
      <c r="B203" s="1229"/>
      <c r="C203" s="1434"/>
      <c r="D203" s="1803"/>
      <c r="E203" s="1804"/>
      <c r="F203" s="1201"/>
      <c r="G203" s="969" t="s">
        <v>21</v>
      </c>
      <c r="H203" s="186">
        <v>0</v>
      </c>
      <c r="I203" s="269">
        <v>0</v>
      </c>
      <c r="J203" s="170">
        <v>0</v>
      </c>
      <c r="K203" s="106">
        <v>0</v>
      </c>
      <c r="L203" s="170">
        <v>0</v>
      </c>
      <c r="M203" s="743">
        <v>0</v>
      </c>
      <c r="N203" s="269">
        <v>0</v>
      </c>
      <c r="O203" s="106">
        <v>0</v>
      </c>
      <c r="P203" s="1203"/>
    </row>
    <row r="204" spans="1:16" ht="16.5" customHeight="1">
      <c r="A204" s="1354"/>
      <c r="B204" s="1229"/>
      <c r="C204" s="1434"/>
      <c r="D204" s="1803"/>
      <c r="E204" s="1804"/>
      <c r="F204" s="1201"/>
      <c r="G204" s="969" t="s">
        <v>22</v>
      </c>
      <c r="H204" s="186">
        <v>0</v>
      </c>
      <c r="I204" s="269">
        <v>0</v>
      </c>
      <c r="J204" s="170">
        <v>0</v>
      </c>
      <c r="K204" s="106">
        <v>0</v>
      </c>
      <c r="L204" s="170">
        <v>0</v>
      </c>
      <c r="M204" s="743">
        <v>0</v>
      </c>
      <c r="N204" s="269">
        <v>0</v>
      </c>
      <c r="O204" s="106">
        <f t="shared" ref="O204" si="74">K204-H204</f>
        <v>0</v>
      </c>
      <c r="P204" s="1203"/>
    </row>
    <row r="205" spans="1:16" ht="16.5" customHeight="1">
      <c r="A205" s="1354"/>
      <c r="B205" s="1229"/>
      <c r="C205" s="1434"/>
      <c r="D205" s="1803"/>
      <c r="E205" s="1804"/>
      <c r="F205" s="1202"/>
      <c r="G205" s="969" t="s">
        <v>23</v>
      </c>
      <c r="H205" s="260">
        <v>0</v>
      </c>
      <c r="I205" s="267">
        <v>0</v>
      </c>
      <c r="J205" s="67">
        <v>0</v>
      </c>
      <c r="K205" s="19">
        <v>0</v>
      </c>
      <c r="L205" s="67">
        <v>0</v>
      </c>
      <c r="M205" s="741">
        <f t="shared" ref="M205:M206" si="75">J205-H205</f>
        <v>0</v>
      </c>
      <c r="N205" s="267">
        <v>0</v>
      </c>
      <c r="O205" s="19">
        <f t="shared" ref="O205:O206" si="76">K205-H205</f>
        <v>0</v>
      </c>
      <c r="P205" s="1204"/>
    </row>
    <row r="206" spans="1:16" ht="21.75" customHeight="1">
      <c r="A206" s="1354" t="s">
        <v>531</v>
      </c>
      <c r="B206" s="1229" t="s">
        <v>902</v>
      </c>
      <c r="C206" s="1434" t="s">
        <v>1606</v>
      </c>
      <c r="D206" s="1803" t="s">
        <v>977</v>
      </c>
      <c r="E206" s="1804" t="s">
        <v>977</v>
      </c>
      <c r="F206" s="1302" t="s">
        <v>19</v>
      </c>
      <c r="G206" s="432" t="s">
        <v>20</v>
      </c>
      <c r="H206" s="189">
        <f>H207+H208+H209</f>
        <v>0</v>
      </c>
      <c r="I206" s="299">
        <f>I207+I208+I209</f>
        <v>0</v>
      </c>
      <c r="J206" s="173">
        <f>J207+J208+J209</f>
        <v>0</v>
      </c>
      <c r="K206" s="143">
        <f>K207+K208+K209</f>
        <v>0</v>
      </c>
      <c r="L206" s="173">
        <v>0</v>
      </c>
      <c r="M206" s="742">
        <f t="shared" si="75"/>
        <v>0</v>
      </c>
      <c r="N206" s="299">
        <v>0</v>
      </c>
      <c r="O206" s="143">
        <f t="shared" si="76"/>
        <v>0</v>
      </c>
      <c r="P206" s="1222"/>
    </row>
    <row r="207" spans="1:16" ht="15.75" customHeight="1">
      <c r="A207" s="1354"/>
      <c r="B207" s="1229"/>
      <c r="C207" s="1434"/>
      <c r="D207" s="1803"/>
      <c r="E207" s="1804"/>
      <c r="F207" s="1201"/>
      <c r="G207" s="969" t="s">
        <v>21</v>
      </c>
      <c r="H207" s="186">
        <v>0</v>
      </c>
      <c r="I207" s="269">
        <v>0</v>
      </c>
      <c r="J207" s="170">
        <v>0</v>
      </c>
      <c r="K207" s="106">
        <v>0</v>
      </c>
      <c r="L207" s="170">
        <v>0</v>
      </c>
      <c r="M207" s="743">
        <v>0</v>
      </c>
      <c r="N207" s="269">
        <v>0</v>
      </c>
      <c r="O207" s="106">
        <v>0</v>
      </c>
      <c r="P207" s="1203"/>
    </row>
    <row r="208" spans="1:16" ht="15.75" customHeight="1">
      <c r="A208" s="1354"/>
      <c r="B208" s="1229"/>
      <c r="C208" s="1434"/>
      <c r="D208" s="1803"/>
      <c r="E208" s="1804"/>
      <c r="F208" s="1201"/>
      <c r="G208" s="969" t="s">
        <v>22</v>
      </c>
      <c r="H208" s="186">
        <v>0</v>
      </c>
      <c r="I208" s="269">
        <v>0</v>
      </c>
      <c r="J208" s="170">
        <v>0</v>
      </c>
      <c r="K208" s="106">
        <v>0</v>
      </c>
      <c r="L208" s="170">
        <v>0</v>
      </c>
      <c r="M208" s="743">
        <v>0</v>
      </c>
      <c r="N208" s="269">
        <v>0</v>
      </c>
      <c r="O208" s="106">
        <f t="shared" ref="O208:O210" si="77">K208-H208</f>
        <v>0</v>
      </c>
      <c r="P208" s="1203"/>
    </row>
    <row r="209" spans="1:16" ht="15.75" customHeight="1">
      <c r="A209" s="1354"/>
      <c r="B209" s="1229"/>
      <c r="C209" s="1434"/>
      <c r="D209" s="1803"/>
      <c r="E209" s="1804"/>
      <c r="F209" s="1202"/>
      <c r="G209" s="969" t="s">
        <v>23</v>
      </c>
      <c r="H209" s="260">
        <v>0</v>
      </c>
      <c r="I209" s="267">
        <v>0</v>
      </c>
      <c r="J209" s="67">
        <v>0</v>
      </c>
      <c r="K209" s="19">
        <v>0</v>
      </c>
      <c r="L209" s="67">
        <v>0</v>
      </c>
      <c r="M209" s="741">
        <f t="shared" ref="M209:M210" si="78">J209-H209</f>
        <v>0</v>
      </c>
      <c r="N209" s="267">
        <v>0</v>
      </c>
      <c r="O209" s="19">
        <f t="shared" si="77"/>
        <v>0</v>
      </c>
      <c r="P209" s="1204"/>
    </row>
    <row r="210" spans="1:16" ht="19.5" customHeight="1">
      <c r="A210" s="1354" t="s">
        <v>789</v>
      </c>
      <c r="B210" s="1229" t="s">
        <v>903</v>
      </c>
      <c r="C210" s="1434" t="s">
        <v>1606</v>
      </c>
      <c r="D210" s="1803" t="s">
        <v>977</v>
      </c>
      <c r="E210" s="1804" t="s">
        <v>977</v>
      </c>
      <c r="F210" s="1302" t="s">
        <v>19</v>
      </c>
      <c r="G210" s="432" t="s">
        <v>20</v>
      </c>
      <c r="H210" s="189">
        <f>H211+H212+H213</f>
        <v>0</v>
      </c>
      <c r="I210" s="299">
        <f>I211+I212+I213</f>
        <v>0</v>
      </c>
      <c r="J210" s="173">
        <f>J211+J212+J213</f>
        <v>0</v>
      </c>
      <c r="K210" s="143">
        <f>K211+K212+K213</f>
        <v>0</v>
      </c>
      <c r="L210" s="173">
        <v>0</v>
      </c>
      <c r="M210" s="742">
        <f t="shared" si="78"/>
        <v>0</v>
      </c>
      <c r="N210" s="299">
        <v>0</v>
      </c>
      <c r="O210" s="143">
        <f t="shared" si="77"/>
        <v>0</v>
      </c>
      <c r="P210" s="1222"/>
    </row>
    <row r="211" spans="1:16" ht="15.75" customHeight="1">
      <c r="A211" s="1354"/>
      <c r="B211" s="1229"/>
      <c r="C211" s="1434"/>
      <c r="D211" s="1803"/>
      <c r="E211" s="1804"/>
      <c r="F211" s="1201"/>
      <c r="G211" s="969" t="s">
        <v>21</v>
      </c>
      <c r="H211" s="186">
        <v>0</v>
      </c>
      <c r="I211" s="269">
        <v>0</v>
      </c>
      <c r="J211" s="170">
        <v>0</v>
      </c>
      <c r="K211" s="106">
        <v>0</v>
      </c>
      <c r="L211" s="170">
        <v>0</v>
      </c>
      <c r="M211" s="743">
        <v>0</v>
      </c>
      <c r="N211" s="269">
        <v>0</v>
      </c>
      <c r="O211" s="106">
        <v>0</v>
      </c>
      <c r="P211" s="1203"/>
    </row>
    <row r="212" spans="1:16" ht="15.75" customHeight="1">
      <c r="A212" s="1354"/>
      <c r="B212" s="1229"/>
      <c r="C212" s="1434"/>
      <c r="D212" s="1803"/>
      <c r="E212" s="1804"/>
      <c r="F212" s="1201"/>
      <c r="G212" s="969" t="s">
        <v>22</v>
      </c>
      <c r="H212" s="186">
        <v>0</v>
      </c>
      <c r="I212" s="269">
        <v>0</v>
      </c>
      <c r="J212" s="170">
        <v>0</v>
      </c>
      <c r="K212" s="106">
        <v>0</v>
      </c>
      <c r="L212" s="170">
        <v>0</v>
      </c>
      <c r="M212" s="743">
        <v>0</v>
      </c>
      <c r="N212" s="269">
        <v>0</v>
      </c>
      <c r="O212" s="106">
        <f t="shared" ref="O212:O214" si="79">K212-H212</f>
        <v>0</v>
      </c>
      <c r="P212" s="1203"/>
    </row>
    <row r="213" spans="1:16" ht="15.75" customHeight="1">
      <c r="A213" s="1354"/>
      <c r="B213" s="1229"/>
      <c r="C213" s="1434"/>
      <c r="D213" s="1803"/>
      <c r="E213" s="1804"/>
      <c r="F213" s="1202"/>
      <c r="G213" s="969" t="s">
        <v>23</v>
      </c>
      <c r="H213" s="260">
        <v>0</v>
      </c>
      <c r="I213" s="267">
        <v>0</v>
      </c>
      <c r="J213" s="67">
        <v>0</v>
      </c>
      <c r="K213" s="19">
        <v>0</v>
      </c>
      <c r="L213" s="67">
        <v>0</v>
      </c>
      <c r="M213" s="741">
        <f t="shared" ref="M213:M214" si="80">J213-H213</f>
        <v>0</v>
      </c>
      <c r="N213" s="267">
        <v>0</v>
      </c>
      <c r="O213" s="19">
        <f t="shared" si="79"/>
        <v>0</v>
      </c>
      <c r="P213" s="1204"/>
    </row>
    <row r="214" spans="1:16" ht="21" customHeight="1">
      <c r="A214" s="1354" t="s">
        <v>791</v>
      </c>
      <c r="B214" s="1229" t="s">
        <v>904</v>
      </c>
      <c r="C214" s="1434" t="s">
        <v>1606</v>
      </c>
      <c r="D214" s="1803" t="s">
        <v>977</v>
      </c>
      <c r="E214" s="1804" t="s">
        <v>977</v>
      </c>
      <c r="F214" s="1302" t="s">
        <v>19</v>
      </c>
      <c r="G214" s="432" t="s">
        <v>20</v>
      </c>
      <c r="H214" s="189">
        <f>H215+H216+H217</f>
        <v>0</v>
      </c>
      <c r="I214" s="299">
        <f>I215+I216+I217</f>
        <v>0</v>
      </c>
      <c r="J214" s="173">
        <f>J215+J216+J217</f>
        <v>0</v>
      </c>
      <c r="K214" s="143">
        <f>K215+K216+K217</f>
        <v>0</v>
      </c>
      <c r="L214" s="173">
        <v>0</v>
      </c>
      <c r="M214" s="742">
        <f t="shared" si="80"/>
        <v>0</v>
      </c>
      <c r="N214" s="299">
        <v>0</v>
      </c>
      <c r="O214" s="143">
        <f t="shared" si="79"/>
        <v>0</v>
      </c>
      <c r="P214" s="1222"/>
    </row>
    <row r="215" spans="1:16" ht="16.5" customHeight="1">
      <c r="A215" s="1354"/>
      <c r="B215" s="1229"/>
      <c r="C215" s="1434"/>
      <c r="D215" s="1803"/>
      <c r="E215" s="1804"/>
      <c r="F215" s="1201"/>
      <c r="G215" s="969" t="s">
        <v>21</v>
      </c>
      <c r="H215" s="186">
        <v>0</v>
      </c>
      <c r="I215" s="269">
        <v>0</v>
      </c>
      <c r="J215" s="170">
        <v>0</v>
      </c>
      <c r="K215" s="106">
        <v>0</v>
      </c>
      <c r="L215" s="170">
        <v>0</v>
      </c>
      <c r="M215" s="743">
        <v>0</v>
      </c>
      <c r="N215" s="269">
        <v>0</v>
      </c>
      <c r="O215" s="106">
        <v>0</v>
      </c>
      <c r="P215" s="1203"/>
    </row>
    <row r="216" spans="1:16" ht="16.5" customHeight="1">
      <c r="A216" s="1354"/>
      <c r="B216" s="1229"/>
      <c r="C216" s="1434"/>
      <c r="D216" s="1803"/>
      <c r="E216" s="1804"/>
      <c r="F216" s="1201"/>
      <c r="G216" s="969" t="s">
        <v>22</v>
      </c>
      <c r="H216" s="186">
        <v>0</v>
      </c>
      <c r="I216" s="269">
        <v>0</v>
      </c>
      <c r="J216" s="170">
        <v>0</v>
      </c>
      <c r="K216" s="106">
        <v>0</v>
      </c>
      <c r="L216" s="170">
        <v>0</v>
      </c>
      <c r="M216" s="743">
        <v>0</v>
      </c>
      <c r="N216" s="269">
        <v>0</v>
      </c>
      <c r="O216" s="106">
        <f t="shared" ref="O216:O218" si="81">K216-H216</f>
        <v>0</v>
      </c>
      <c r="P216" s="1203"/>
    </row>
    <row r="217" spans="1:16" ht="16.5" customHeight="1">
      <c r="A217" s="1354"/>
      <c r="B217" s="1229"/>
      <c r="C217" s="1434"/>
      <c r="D217" s="1803"/>
      <c r="E217" s="1804"/>
      <c r="F217" s="1202"/>
      <c r="G217" s="969" t="s">
        <v>23</v>
      </c>
      <c r="H217" s="260">
        <v>0</v>
      </c>
      <c r="I217" s="267">
        <v>0</v>
      </c>
      <c r="J217" s="67">
        <v>0</v>
      </c>
      <c r="K217" s="19">
        <v>0</v>
      </c>
      <c r="L217" s="67">
        <v>0</v>
      </c>
      <c r="M217" s="741">
        <f t="shared" ref="M217:M218" si="82">J217-H217</f>
        <v>0</v>
      </c>
      <c r="N217" s="267">
        <v>0</v>
      </c>
      <c r="O217" s="19">
        <f t="shared" si="81"/>
        <v>0</v>
      </c>
      <c r="P217" s="1204"/>
    </row>
    <row r="218" spans="1:16" ht="21.75" customHeight="1">
      <c r="A218" s="1354" t="s">
        <v>793</v>
      </c>
      <c r="B218" s="1229" t="s">
        <v>905</v>
      </c>
      <c r="C218" s="1434" t="s">
        <v>1606</v>
      </c>
      <c r="D218" s="1803" t="s">
        <v>977</v>
      </c>
      <c r="E218" s="1804" t="s">
        <v>977</v>
      </c>
      <c r="F218" s="1302" t="s">
        <v>19</v>
      </c>
      <c r="G218" s="432" t="s">
        <v>20</v>
      </c>
      <c r="H218" s="189">
        <f>H219+H220+H221</f>
        <v>0</v>
      </c>
      <c r="I218" s="299">
        <f>I219+I220+I221</f>
        <v>0</v>
      </c>
      <c r="J218" s="173">
        <f>J219+J220+J221</f>
        <v>0</v>
      </c>
      <c r="K218" s="143">
        <f>K219+K220+K221</f>
        <v>0</v>
      </c>
      <c r="L218" s="173">
        <v>0</v>
      </c>
      <c r="M218" s="742">
        <f t="shared" si="82"/>
        <v>0</v>
      </c>
      <c r="N218" s="299">
        <v>0</v>
      </c>
      <c r="O218" s="143">
        <f t="shared" si="81"/>
        <v>0</v>
      </c>
      <c r="P218" s="1222"/>
    </row>
    <row r="219" spans="1:16" ht="17.25" customHeight="1">
      <c r="A219" s="1354"/>
      <c r="B219" s="1229"/>
      <c r="C219" s="1434"/>
      <c r="D219" s="1803"/>
      <c r="E219" s="1804"/>
      <c r="F219" s="1201"/>
      <c r="G219" s="969" t="s">
        <v>21</v>
      </c>
      <c r="H219" s="186">
        <v>0</v>
      </c>
      <c r="I219" s="269">
        <v>0</v>
      </c>
      <c r="J219" s="170">
        <v>0</v>
      </c>
      <c r="K219" s="106">
        <v>0</v>
      </c>
      <c r="L219" s="170">
        <v>0</v>
      </c>
      <c r="M219" s="743">
        <v>0</v>
      </c>
      <c r="N219" s="269">
        <v>0</v>
      </c>
      <c r="O219" s="106">
        <v>0</v>
      </c>
      <c r="P219" s="1203"/>
    </row>
    <row r="220" spans="1:16" ht="17.25" customHeight="1">
      <c r="A220" s="1354"/>
      <c r="B220" s="1229"/>
      <c r="C220" s="1434"/>
      <c r="D220" s="1803"/>
      <c r="E220" s="1804"/>
      <c r="F220" s="1201"/>
      <c r="G220" s="969" t="s">
        <v>22</v>
      </c>
      <c r="H220" s="186">
        <v>0</v>
      </c>
      <c r="I220" s="269">
        <v>0</v>
      </c>
      <c r="J220" s="170">
        <v>0</v>
      </c>
      <c r="K220" s="106">
        <v>0</v>
      </c>
      <c r="L220" s="170">
        <v>0</v>
      </c>
      <c r="M220" s="743">
        <v>0</v>
      </c>
      <c r="N220" s="269">
        <v>0</v>
      </c>
      <c r="O220" s="106">
        <f t="shared" ref="O220:O222" si="83">K220-H220</f>
        <v>0</v>
      </c>
      <c r="P220" s="1203"/>
    </row>
    <row r="221" spans="1:16" ht="17.25" customHeight="1">
      <c r="A221" s="1354"/>
      <c r="B221" s="1229"/>
      <c r="C221" s="1434"/>
      <c r="D221" s="1803"/>
      <c r="E221" s="1804"/>
      <c r="F221" s="1202"/>
      <c r="G221" s="969" t="s">
        <v>23</v>
      </c>
      <c r="H221" s="260">
        <v>0</v>
      </c>
      <c r="I221" s="267">
        <v>0</v>
      </c>
      <c r="J221" s="67">
        <v>0</v>
      </c>
      <c r="K221" s="19">
        <v>0</v>
      </c>
      <c r="L221" s="67">
        <v>0</v>
      </c>
      <c r="M221" s="741">
        <f t="shared" ref="M221:M222" si="84">J221-H221</f>
        <v>0</v>
      </c>
      <c r="N221" s="267">
        <v>0</v>
      </c>
      <c r="O221" s="19">
        <f t="shared" si="83"/>
        <v>0</v>
      </c>
      <c r="P221" s="1204"/>
    </row>
    <row r="222" spans="1:16" ht="23.25" customHeight="1">
      <c r="A222" s="1354" t="s">
        <v>795</v>
      </c>
      <c r="B222" s="1229" t="s">
        <v>906</v>
      </c>
      <c r="C222" s="1434" t="s">
        <v>1606</v>
      </c>
      <c r="D222" s="1803" t="s">
        <v>814</v>
      </c>
      <c r="E222" s="1804" t="s">
        <v>814</v>
      </c>
      <c r="F222" s="1302" t="s">
        <v>19</v>
      </c>
      <c r="G222" s="432" t="s">
        <v>20</v>
      </c>
      <c r="H222" s="189">
        <f>H223+H224+H225</f>
        <v>0</v>
      </c>
      <c r="I222" s="299">
        <f>I223+I224+I225</f>
        <v>0</v>
      </c>
      <c r="J222" s="173">
        <f>J223+J224+J225</f>
        <v>0</v>
      </c>
      <c r="K222" s="143">
        <f>K223+K224+K225</f>
        <v>0</v>
      </c>
      <c r="L222" s="173">
        <v>0</v>
      </c>
      <c r="M222" s="742">
        <f t="shared" si="84"/>
        <v>0</v>
      </c>
      <c r="N222" s="299">
        <v>0</v>
      </c>
      <c r="O222" s="143">
        <f t="shared" si="83"/>
        <v>0</v>
      </c>
      <c r="P222" s="1222"/>
    </row>
    <row r="223" spans="1:16" ht="15.75" customHeight="1">
      <c r="A223" s="1354"/>
      <c r="B223" s="1229"/>
      <c r="C223" s="1434"/>
      <c r="D223" s="1803"/>
      <c r="E223" s="1804"/>
      <c r="F223" s="1201"/>
      <c r="G223" s="1103" t="s">
        <v>21</v>
      </c>
      <c r="H223" s="186">
        <v>0</v>
      </c>
      <c r="I223" s="269">
        <v>0</v>
      </c>
      <c r="J223" s="170">
        <v>0</v>
      </c>
      <c r="K223" s="106">
        <v>0</v>
      </c>
      <c r="L223" s="170">
        <v>0</v>
      </c>
      <c r="M223" s="743">
        <v>0</v>
      </c>
      <c r="N223" s="269">
        <v>0</v>
      </c>
      <c r="O223" s="106">
        <v>0</v>
      </c>
      <c r="P223" s="1203"/>
    </row>
    <row r="224" spans="1:16" ht="15.75" customHeight="1">
      <c r="A224" s="1354"/>
      <c r="B224" s="1229"/>
      <c r="C224" s="1434"/>
      <c r="D224" s="1803"/>
      <c r="E224" s="1804"/>
      <c r="F224" s="1201"/>
      <c r="G224" s="1103" t="s">
        <v>22</v>
      </c>
      <c r="H224" s="186">
        <v>0</v>
      </c>
      <c r="I224" s="269">
        <v>0</v>
      </c>
      <c r="J224" s="170">
        <v>0</v>
      </c>
      <c r="K224" s="106">
        <v>0</v>
      </c>
      <c r="L224" s="170">
        <v>0</v>
      </c>
      <c r="M224" s="743">
        <v>0</v>
      </c>
      <c r="N224" s="269">
        <v>0</v>
      </c>
      <c r="O224" s="106">
        <f t="shared" ref="O224:O226" si="85">K224-H224</f>
        <v>0</v>
      </c>
      <c r="P224" s="1203"/>
    </row>
    <row r="225" spans="1:16" ht="15.75" customHeight="1">
      <c r="A225" s="1354"/>
      <c r="B225" s="1229"/>
      <c r="C225" s="1434"/>
      <c r="D225" s="1803"/>
      <c r="E225" s="1804"/>
      <c r="F225" s="1202"/>
      <c r="G225" s="1103" t="s">
        <v>23</v>
      </c>
      <c r="H225" s="260">
        <v>0</v>
      </c>
      <c r="I225" s="267">
        <v>0</v>
      </c>
      <c r="J225" s="67">
        <v>0</v>
      </c>
      <c r="K225" s="19">
        <v>0</v>
      </c>
      <c r="L225" s="67">
        <v>0</v>
      </c>
      <c r="M225" s="741">
        <f t="shared" ref="M225:M226" si="86">J225-H225</f>
        <v>0</v>
      </c>
      <c r="N225" s="267">
        <v>0</v>
      </c>
      <c r="O225" s="19">
        <f t="shared" si="85"/>
        <v>0</v>
      </c>
      <c r="P225" s="1204"/>
    </row>
    <row r="226" spans="1:16" ht="27" customHeight="1">
      <c r="A226" s="1354" t="s">
        <v>1052</v>
      </c>
      <c r="B226" s="1229" t="s">
        <v>1053</v>
      </c>
      <c r="C226" s="1434" t="s">
        <v>1606</v>
      </c>
      <c r="D226" s="1803" t="s">
        <v>814</v>
      </c>
      <c r="E226" s="1804" t="s">
        <v>814</v>
      </c>
      <c r="F226" s="1302" t="s">
        <v>19</v>
      </c>
      <c r="G226" s="432" t="s">
        <v>20</v>
      </c>
      <c r="H226" s="189">
        <f>H227+H228+H229</f>
        <v>0</v>
      </c>
      <c r="I226" s="299">
        <f>I227+I228+I229</f>
        <v>0</v>
      </c>
      <c r="J226" s="173">
        <f>J227+J228+J229</f>
        <v>0</v>
      </c>
      <c r="K226" s="143">
        <f>K227+K228+K229</f>
        <v>0</v>
      </c>
      <c r="L226" s="173">
        <v>0</v>
      </c>
      <c r="M226" s="742">
        <f t="shared" si="86"/>
        <v>0</v>
      </c>
      <c r="N226" s="299">
        <v>0</v>
      </c>
      <c r="O226" s="143">
        <f t="shared" si="85"/>
        <v>0</v>
      </c>
      <c r="P226" s="1222"/>
    </row>
    <row r="227" spans="1:16" ht="18.75" customHeight="1">
      <c r="A227" s="1354"/>
      <c r="B227" s="1229"/>
      <c r="C227" s="1434"/>
      <c r="D227" s="1803"/>
      <c r="E227" s="1804"/>
      <c r="F227" s="1201"/>
      <c r="G227" s="1103" t="s">
        <v>21</v>
      </c>
      <c r="H227" s="186">
        <v>0</v>
      </c>
      <c r="I227" s="269">
        <v>0</v>
      </c>
      <c r="J227" s="170">
        <v>0</v>
      </c>
      <c r="K227" s="106">
        <v>0</v>
      </c>
      <c r="L227" s="170">
        <v>0</v>
      </c>
      <c r="M227" s="743">
        <v>0</v>
      </c>
      <c r="N227" s="269">
        <v>0</v>
      </c>
      <c r="O227" s="106">
        <v>0</v>
      </c>
      <c r="P227" s="1203"/>
    </row>
    <row r="228" spans="1:16" ht="18.75" customHeight="1">
      <c r="A228" s="1354"/>
      <c r="B228" s="1229"/>
      <c r="C228" s="1434"/>
      <c r="D228" s="1803"/>
      <c r="E228" s="1804"/>
      <c r="F228" s="1201"/>
      <c r="G228" s="1103" t="s">
        <v>22</v>
      </c>
      <c r="H228" s="186">
        <v>0</v>
      </c>
      <c r="I228" s="269">
        <v>0</v>
      </c>
      <c r="J228" s="170">
        <v>0</v>
      </c>
      <c r="K228" s="106">
        <v>0</v>
      </c>
      <c r="L228" s="170">
        <v>0</v>
      </c>
      <c r="M228" s="743">
        <v>0</v>
      </c>
      <c r="N228" s="269">
        <v>0</v>
      </c>
      <c r="O228" s="106">
        <f t="shared" ref="O228:O230" si="87">K228-H228</f>
        <v>0</v>
      </c>
      <c r="P228" s="1203"/>
    </row>
    <row r="229" spans="1:16" ht="18.75" customHeight="1">
      <c r="A229" s="1354"/>
      <c r="B229" s="1229"/>
      <c r="C229" s="1434"/>
      <c r="D229" s="1803"/>
      <c r="E229" s="1804"/>
      <c r="F229" s="1202"/>
      <c r="G229" s="1103" t="s">
        <v>23</v>
      </c>
      <c r="H229" s="260">
        <v>0</v>
      </c>
      <c r="I229" s="267">
        <v>0</v>
      </c>
      <c r="J229" s="67">
        <v>0</v>
      </c>
      <c r="K229" s="19">
        <v>0</v>
      </c>
      <c r="L229" s="67">
        <v>0</v>
      </c>
      <c r="M229" s="741">
        <f t="shared" ref="M229:M230" si="88">J229-H229</f>
        <v>0</v>
      </c>
      <c r="N229" s="267">
        <v>0</v>
      </c>
      <c r="O229" s="19">
        <f t="shared" si="87"/>
        <v>0</v>
      </c>
      <c r="P229" s="1204"/>
    </row>
    <row r="230" spans="1:16" ht="20.25" customHeight="1">
      <c r="A230" s="1354" t="s">
        <v>1054</v>
      </c>
      <c r="B230" s="1229" t="s">
        <v>1055</v>
      </c>
      <c r="C230" s="1434" t="s">
        <v>1606</v>
      </c>
      <c r="D230" s="1803" t="s">
        <v>814</v>
      </c>
      <c r="E230" s="1804" t="s">
        <v>814</v>
      </c>
      <c r="F230" s="1302" t="s">
        <v>19</v>
      </c>
      <c r="G230" s="432" t="s">
        <v>20</v>
      </c>
      <c r="H230" s="189">
        <f>H231+H232+H233</f>
        <v>0</v>
      </c>
      <c r="I230" s="299">
        <f>I231+I232+I233</f>
        <v>0</v>
      </c>
      <c r="J230" s="173">
        <f>J231+J232+J233</f>
        <v>0</v>
      </c>
      <c r="K230" s="143">
        <f>K231+K232+K233</f>
        <v>0</v>
      </c>
      <c r="L230" s="173">
        <v>0</v>
      </c>
      <c r="M230" s="742">
        <f t="shared" si="88"/>
        <v>0</v>
      </c>
      <c r="N230" s="299">
        <v>0</v>
      </c>
      <c r="O230" s="143">
        <f t="shared" si="87"/>
        <v>0</v>
      </c>
      <c r="P230" s="1222"/>
    </row>
    <row r="231" spans="1:16" ht="16.5" customHeight="1">
      <c r="A231" s="1354"/>
      <c r="B231" s="1229"/>
      <c r="C231" s="1434"/>
      <c r="D231" s="1803"/>
      <c r="E231" s="1804"/>
      <c r="F231" s="1201"/>
      <c r="G231" s="1103" t="s">
        <v>21</v>
      </c>
      <c r="H231" s="186">
        <v>0</v>
      </c>
      <c r="I231" s="269">
        <v>0</v>
      </c>
      <c r="J231" s="170">
        <v>0</v>
      </c>
      <c r="K231" s="106">
        <v>0</v>
      </c>
      <c r="L231" s="170">
        <v>0</v>
      </c>
      <c r="M231" s="743">
        <v>0</v>
      </c>
      <c r="N231" s="269">
        <v>0</v>
      </c>
      <c r="O231" s="106">
        <v>0</v>
      </c>
      <c r="P231" s="1203"/>
    </row>
    <row r="232" spans="1:16" ht="16.5" customHeight="1">
      <c r="A232" s="1354"/>
      <c r="B232" s="1229"/>
      <c r="C232" s="1434"/>
      <c r="D232" s="1803"/>
      <c r="E232" s="1804"/>
      <c r="F232" s="1201"/>
      <c r="G232" s="1103" t="s">
        <v>22</v>
      </c>
      <c r="H232" s="186">
        <v>0</v>
      </c>
      <c r="I232" s="269">
        <v>0</v>
      </c>
      <c r="J232" s="170">
        <v>0</v>
      </c>
      <c r="K232" s="106">
        <v>0</v>
      </c>
      <c r="L232" s="170">
        <v>0</v>
      </c>
      <c r="M232" s="743">
        <v>0</v>
      </c>
      <c r="N232" s="269">
        <v>0</v>
      </c>
      <c r="O232" s="106">
        <f t="shared" ref="O232:O233" si="89">K232-H232</f>
        <v>0</v>
      </c>
      <c r="P232" s="1203"/>
    </row>
    <row r="233" spans="1:16" ht="16.5" customHeight="1">
      <c r="A233" s="1354"/>
      <c r="B233" s="1229"/>
      <c r="C233" s="1434"/>
      <c r="D233" s="1803"/>
      <c r="E233" s="1804"/>
      <c r="F233" s="1202"/>
      <c r="G233" s="1103" t="s">
        <v>23</v>
      </c>
      <c r="H233" s="260">
        <v>0</v>
      </c>
      <c r="I233" s="267">
        <v>0</v>
      </c>
      <c r="J233" s="67">
        <v>0</v>
      </c>
      <c r="K233" s="19">
        <v>0</v>
      </c>
      <c r="L233" s="67">
        <v>0</v>
      </c>
      <c r="M233" s="741">
        <f t="shared" ref="M233" si="90">J233-H233</f>
        <v>0</v>
      </c>
      <c r="N233" s="267">
        <v>0</v>
      </c>
      <c r="O233" s="19">
        <f t="shared" si="89"/>
        <v>0</v>
      </c>
      <c r="P233" s="1204"/>
    </row>
    <row r="234" spans="1:16" ht="28.5" customHeight="1">
      <c r="A234" s="1249" t="s">
        <v>36</v>
      </c>
      <c r="B234" s="1424" t="s">
        <v>1084</v>
      </c>
      <c r="C234" s="1464" t="s">
        <v>19</v>
      </c>
      <c r="D234" s="1465" t="s">
        <v>19</v>
      </c>
      <c r="E234" s="1466" t="s">
        <v>19</v>
      </c>
      <c r="F234" s="1467" t="s">
        <v>19</v>
      </c>
      <c r="G234" s="432" t="s">
        <v>20</v>
      </c>
      <c r="H234" s="234">
        <f>H235+H236+H237</f>
        <v>406.59999999999997</v>
      </c>
      <c r="I234" s="271">
        <f>I235+I236+I237</f>
        <v>334.90000000000003</v>
      </c>
      <c r="J234" s="53">
        <f>J235+J236+J237</f>
        <v>334.90000000000003</v>
      </c>
      <c r="K234" s="31">
        <f>K235+K236+K237</f>
        <v>334.90000000000003</v>
      </c>
      <c r="L234" s="53">
        <f>J234/H234*100</f>
        <v>82.365961633054624</v>
      </c>
      <c r="M234" s="31">
        <f t="shared" ref="M234:M236" si="91">J234-H234</f>
        <v>-71.699999999999932</v>
      </c>
      <c r="N234" s="53">
        <f>L234/J234*100</f>
        <v>24.594195769798333</v>
      </c>
      <c r="O234" s="31">
        <f t="shared" ref="O234:O236" si="92">K234-H234</f>
        <v>-71.699999999999932</v>
      </c>
      <c r="P234" s="1544"/>
    </row>
    <row r="235" spans="1:16" ht="21" customHeight="1">
      <c r="A235" s="1249"/>
      <c r="B235" s="1424"/>
      <c r="C235" s="1464"/>
      <c r="D235" s="1465"/>
      <c r="E235" s="1466"/>
      <c r="F235" s="1467"/>
      <c r="G235" s="969" t="s">
        <v>21</v>
      </c>
      <c r="H235" s="235">
        <f t="shared" ref="H235:K236" si="93">H239</f>
        <v>406.59999999999997</v>
      </c>
      <c r="I235" s="353">
        <f t="shared" si="93"/>
        <v>334.90000000000003</v>
      </c>
      <c r="J235" s="4">
        <f t="shared" si="93"/>
        <v>334.90000000000003</v>
      </c>
      <c r="K235" s="354">
        <f t="shared" si="93"/>
        <v>334.90000000000003</v>
      </c>
      <c r="L235" s="54">
        <f>J235/H235*100</f>
        <v>82.365961633054624</v>
      </c>
      <c r="M235" s="17">
        <f t="shared" si="91"/>
        <v>-71.699999999999932</v>
      </c>
      <c r="N235" s="54">
        <f>L235/J235*100</f>
        <v>24.594195769798333</v>
      </c>
      <c r="O235" s="17">
        <f t="shared" si="92"/>
        <v>-71.699999999999932</v>
      </c>
      <c r="P235" s="1544"/>
    </row>
    <row r="236" spans="1:16" ht="21" customHeight="1">
      <c r="A236" s="1249"/>
      <c r="B236" s="1424"/>
      <c r="C236" s="1464"/>
      <c r="D236" s="1465"/>
      <c r="E236" s="1466"/>
      <c r="F236" s="1467"/>
      <c r="G236" s="969" t="s">
        <v>22</v>
      </c>
      <c r="H236" s="260">
        <f t="shared" si="93"/>
        <v>0</v>
      </c>
      <c r="I236" s="355">
        <f t="shared" si="93"/>
        <v>0</v>
      </c>
      <c r="J236" s="16">
        <f t="shared" si="93"/>
        <v>0</v>
      </c>
      <c r="K236" s="356">
        <f t="shared" si="93"/>
        <v>0</v>
      </c>
      <c r="L236" s="67">
        <v>0</v>
      </c>
      <c r="M236" s="19">
        <f t="shared" si="91"/>
        <v>0</v>
      </c>
      <c r="N236" s="67">
        <v>0</v>
      </c>
      <c r="O236" s="19">
        <f t="shared" si="92"/>
        <v>0</v>
      </c>
      <c r="P236" s="1544"/>
    </row>
    <row r="237" spans="1:16" ht="21" customHeight="1">
      <c r="A237" s="1249"/>
      <c r="B237" s="1424"/>
      <c r="C237" s="1464"/>
      <c r="D237" s="1465"/>
      <c r="E237" s="1466"/>
      <c r="F237" s="1467"/>
      <c r="G237" s="969" t="s">
        <v>23</v>
      </c>
      <c r="H237" s="260">
        <v>0</v>
      </c>
      <c r="I237" s="267">
        <v>0</v>
      </c>
      <c r="J237" s="67">
        <v>0</v>
      </c>
      <c r="K237" s="19">
        <v>0</v>
      </c>
      <c r="L237" s="67">
        <v>0</v>
      </c>
      <c r="M237" s="19">
        <f t="shared" si="29"/>
        <v>0</v>
      </c>
      <c r="N237" s="67">
        <v>0</v>
      </c>
      <c r="O237" s="19">
        <f t="shared" si="16"/>
        <v>0</v>
      </c>
      <c r="P237" s="1544"/>
    </row>
    <row r="238" spans="1:16" ht="30.75" customHeight="1">
      <c r="A238" s="1354" t="s">
        <v>37</v>
      </c>
      <c r="B238" s="1229" t="s">
        <v>1085</v>
      </c>
      <c r="C238" s="1434" t="s">
        <v>19</v>
      </c>
      <c r="D238" s="1435" t="s">
        <v>19</v>
      </c>
      <c r="E238" s="1413" t="s">
        <v>19</v>
      </c>
      <c r="F238" s="1415" t="s">
        <v>19</v>
      </c>
      <c r="G238" s="432" t="s">
        <v>20</v>
      </c>
      <c r="H238" s="234">
        <f>H239+H240+H241</f>
        <v>406.59999999999997</v>
      </c>
      <c r="I238" s="271">
        <f>I239+I240+I241</f>
        <v>334.90000000000003</v>
      </c>
      <c r="J238" s="53">
        <f>J239+J240+J241</f>
        <v>334.90000000000003</v>
      </c>
      <c r="K238" s="31">
        <f>K239+K240+K241</f>
        <v>334.90000000000003</v>
      </c>
      <c r="L238" s="53">
        <f>J238/H238*100</f>
        <v>82.365961633054624</v>
      </c>
      <c r="M238" s="31">
        <f t="shared" si="29"/>
        <v>-71.699999999999932</v>
      </c>
      <c r="N238" s="53">
        <f>L238/J238*100</f>
        <v>24.594195769798333</v>
      </c>
      <c r="O238" s="31">
        <f t="shared" si="16"/>
        <v>-71.699999999999932</v>
      </c>
      <c r="P238" s="1544"/>
    </row>
    <row r="239" spans="1:16" ht="22.5" customHeight="1">
      <c r="A239" s="1354"/>
      <c r="B239" s="1229"/>
      <c r="C239" s="1434"/>
      <c r="D239" s="1435"/>
      <c r="E239" s="1413"/>
      <c r="F239" s="1415"/>
      <c r="G239" s="969" t="s">
        <v>21</v>
      </c>
      <c r="H239" s="235">
        <f>H243+H247+H251+H255+H259</f>
        <v>406.59999999999997</v>
      </c>
      <c r="I239" s="353">
        <f t="shared" ref="I239:K239" si="94">I243+I247+I251+I255+I259</f>
        <v>334.90000000000003</v>
      </c>
      <c r="J239" s="4">
        <f t="shared" si="94"/>
        <v>334.90000000000003</v>
      </c>
      <c r="K239" s="354">
        <f t="shared" si="94"/>
        <v>334.90000000000003</v>
      </c>
      <c r="L239" s="54">
        <f>J239/H239*100</f>
        <v>82.365961633054624</v>
      </c>
      <c r="M239" s="17">
        <f t="shared" si="29"/>
        <v>-71.699999999999932</v>
      </c>
      <c r="N239" s="54">
        <f>L239/J239*100</f>
        <v>24.594195769798333</v>
      </c>
      <c r="O239" s="17">
        <f t="shared" si="16"/>
        <v>-71.699999999999932</v>
      </c>
      <c r="P239" s="1544"/>
    </row>
    <row r="240" spans="1:16" ht="22.5" customHeight="1">
      <c r="A240" s="1354"/>
      <c r="B240" s="1229"/>
      <c r="C240" s="1434"/>
      <c r="D240" s="1435"/>
      <c r="E240" s="1413"/>
      <c r="F240" s="1415"/>
      <c r="G240" s="969" t="s">
        <v>22</v>
      </c>
      <c r="H240" s="260">
        <f t="shared" ref="H240:K241" si="95">H244+H248+H252+H256+H260</f>
        <v>0</v>
      </c>
      <c r="I240" s="355">
        <f t="shared" si="95"/>
        <v>0</v>
      </c>
      <c r="J240" s="16">
        <f t="shared" si="95"/>
        <v>0</v>
      </c>
      <c r="K240" s="356">
        <f t="shared" si="95"/>
        <v>0</v>
      </c>
      <c r="L240" s="67">
        <v>0</v>
      </c>
      <c r="M240" s="19">
        <f t="shared" si="29"/>
        <v>0</v>
      </c>
      <c r="N240" s="67">
        <v>0</v>
      </c>
      <c r="O240" s="19">
        <f t="shared" ref="O240" si="96">K240-H240</f>
        <v>0</v>
      </c>
      <c r="P240" s="1544"/>
    </row>
    <row r="241" spans="1:16" ht="22.5" customHeight="1">
      <c r="A241" s="1354"/>
      <c r="B241" s="1229"/>
      <c r="C241" s="1434"/>
      <c r="D241" s="1435"/>
      <c r="E241" s="1413"/>
      <c r="F241" s="1415"/>
      <c r="G241" s="969" t="s">
        <v>23</v>
      </c>
      <c r="H241" s="260">
        <f t="shared" si="95"/>
        <v>0</v>
      </c>
      <c r="I241" s="355">
        <f t="shared" si="95"/>
        <v>0</v>
      </c>
      <c r="J241" s="16">
        <f t="shared" si="95"/>
        <v>0</v>
      </c>
      <c r="K241" s="356">
        <f t="shared" si="95"/>
        <v>0</v>
      </c>
      <c r="L241" s="67">
        <v>0</v>
      </c>
      <c r="M241" s="19">
        <f t="shared" si="29"/>
        <v>0</v>
      </c>
      <c r="N241" s="67">
        <v>0</v>
      </c>
      <c r="O241" s="19">
        <f t="shared" ref="O241:O293" si="97">K241-H241</f>
        <v>0</v>
      </c>
      <c r="P241" s="1544"/>
    </row>
    <row r="242" spans="1:16" ht="55.5" customHeight="1">
      <c r="A242" s="1354" t="s">
        <v>38</v>
      </c>
      <c r="B242" s="1229" t="s">
        <v>327</v>
      </c>
      <c r="C242" s="1434" t="s">
        <v>1605</v>
      </c>
      <c r="D242" s="1210">
        <v>43891</v>
      </c>
      <c r="E242" s="1593">
        <v>43982</v>
      </c>
      <c r="F242" s="1231" t="s">
        <v>1588</v>
      </c>
      <c r="G242" s="432" t="s">
        <v>20</v>
      </c>
      <c r="H242" s="234">
        <f>H243+H244+H245</f>
        <v>45.9</v>
      </c>
      <c r="I242" s="271">
        <f>I243+I244+I245</f>
        <v>33.799999999999997</v>
      </c>
      <c r="J242" s="53">
        <f>J243+J244+J245</f>
        <v>33.799999999999997</v>
      </c>
      <c r="K242" s="31">
        <f>K243+K244+K245</f>
        <v>33.799999999999997</v>
      </c>
      <c r="L242" s="53">
        <f>J242/H242*100</f>
        <v>73.63834422657952</v>
      </c>
      <c r="M242" s="510">
        <f t="shared" ref="M242:M245" si="98">J242-H242</f>
        <v>-12.100000000000001</v>
      </c>
      <c r="N242" s="271">
        <f>K242/H242*100</f>
        <v>73.63834422657952</v>
      </c>
      <c r="O242" s="31">
        <f t="shared" si="97"/>
        <v>-12.100000000000001</v>
      </c>
      <c r="P242" s="1223" t="s">
        <v>1587</v>
      </c>
    </row>
    <row r="243" spans="1:16" ht="28.5" customHeight="1">
      <c r="A243" s="1354"/>
      <c r="B243" s="1229"/>
      <c r="C243" s="1434"/>
      <c r="D243" s="1659"/>
      <c r="E243" s="1661"/>
      <c r="F243" s="1232"/>
      <c r="G243" s="969" t="s">
        <v>21</v>
      </c>
      <c r="H243" s="236">
        <v>45.9</v>
      </c>
      <c r="I243" s="266">
        <v>33.799999999999997</v>
      </c>
      <c r="J243" s="229">
        <v>33.799999999999997</v>
      </c>
      <c r="K243" s="231">
        <v>33.799999999999997</v>
      </c>
      <c r="L243" s="54">
        <f>J243/H243*100</f>
        <v>73.63834422657952</v>
      </c>
      <c r="M243" s="511">
        <f t="shared" si="98"/>
        <v>-12.100000000000001</v>
      </c>
      <c r="N243" s="272">
        <f>K243/H243*100</f>
        <v>73.63834422657952</v>
      </c>
      <c r="O243" s="17">
        <f t="shared" si="97"/>
        <v>-12.100000000000001</v>
      </c>
      <c r="P243" s="1224"/>
    </row>
    <row r="244" spans="1:16" ht="28.5" customHeight="1">
      <c r="A244" s="1354"/>
      <c r="B244" s="1229"/>
      <c r="C244" s="1434"/>
      <c r="D244" s="1659"/>
      <c r="E244" s="1661"/>
      <c r="F244" s="1232"/>
      <c r="G244" s="969" t="s">
        <v>22</v>
      </c>
      <c r="H244" s="186">
        <v>0</v>
      </c>
      <c r="I244" s="269">
        <v>0</v>
      </c>
      <c r="J244" s="170">
        <v>0</v>
      </c>
      <c r="K244" s="19">
        <v>0</v>
      </c>
      <c r="L244" s="67">
        <v>0</v>
      </c>
      <c r="M244" s="741">
        <f t="shared" si="98"/>
        <v>0</v>
      </c>
      <c r="N244" s="267">
        <v>0</v>
      </c>
      <c r="O244" s="19">
        <f t="shared" si="97"/>
        <v>0</v>
      </c>
      <c r="P244" s="1224"/>
    </row>
    <row r="245" spans="1:16" ht="28.5" customHeight="1">
      <c r="A245" s="1354"/>
      <c r="B245" s="1229"/>
      <c r="C245" s="1434"/>
      <c r="D245" s="1660"/>
      <c r="E245" s="1662"/>
      <c r="F245" s="1233"/>
      <c r="G245" s="969" t="s">
        <v>23</v>
      </c>
      <c r="H245" s="260">
        <v>0</v>
      </c>
      <c r="I245" s="267">
        <v>0</v>
      </c>
      <c r="J245" s="67">
        <v>0</v>
      </c>
      <c r="K245" s="19">
        <v>0</v>
      </c>
      <c r="L245" s="67">
        <v>0</v>
      </c>
      <c r="M245" s="741">
        <f t="shared" si="98"/>
        <v>0</v>
      </c>
      <c r="N245" s="267">
        <v>0</v>
      </c>
      <c r="O245" s="19">
        <f t="shared" si="97"/>
        <v>0</v>
      </c>
      <c r="P245" s="1225"/>
    </row>
    <row r="246" spans="1:16" ht="48" customHeight="1">
      <c r="A246" s="1354" t="s">
        <v>91</v>
      </c>
      <c r="B246" s="1229" t="s">
        <v>343</v>
      </c>
      <c r="C246" s="1434" t="s">
        <v>1605</v>
      </c>
      <c r="D246" s="1210">
        <v>43831</v>
      </c>
      <c r="E246" s="1593">
        <v>44012</v>
      </c>
      <c r="F246" s="1231" t="s">
        <v>1588</v>
      </c>
      <c r="G246" s="432" t="s">
        <v>20</v>
      </c>
      <c r="H246" s="234">
        <f>H247+H248+H249</f>
        <v>360.7</v>
      </c>
      <c r="I246" s="271">
        <f>I247+I248+I249</f>
        <v>301.10000000000002</v>
      </c>
      <c r="J246" s="53">
        <f>J247+J248+J249</f>
        <v>301.10000000000002</v>
      </c>
      <c r="K246" s="31">
        <f>K247+K248+K249</f>
        <v>301.10000000000002</v>
      </c>
      <c r="L246" s="53">
        <f>J246/H246*100</f>
        <v>83.476573329636821</v>
      </c>
      <c r="M246" s="510">
        <f t="shared" ref="M246:M249" si="99">J246-H246</f>
        <v>-59.599999999999966</v>
      </c>
      <c r="N246" s="271">
        <f>K246/H246*100</f>
        <v>83.476573329636821</v>
      </c>
      <c r="O246" s="31">
        <f t="shared" ref="O246:O249" si="100">K246-H246</f>
        <v>-59.599999999999966</v>
      </c>
      <c r="P246" s="1223" t="s">
        <v>1589</v>
      </c>
    </row>
    <row r="247" spans="1:16" ht="32.25" customHeight="1">
      <c r="A247" s="1354"/>
      <c r="B247" s="1229"/>
      <c r="C247" s="1434"/>
      <c r="D247" s="1659"/>
      <c r="E247" s="1661"/>
      <c r="F247" s="1232"/>
      <c r="G247" s="969" t="s">
        <v>21</v>
      </c>
      <c r="H247" s="236">
        <v>360.7</v>
      </c>
      <c r="I247" s="266">
        <v>301.10000000000002</v>
      </c>
      <c r="J247" s="229">
        <v>301.10000000000002</v>
      </c>
      <c r="K247" s="231">
        <v>301.10000000000002</v>
      </c>
      <c r="L247" s="54">
        <f>J247/H247*100</f>
        <v>83.476573329636821</v>
      </c>
      <c r="M247" s="511">
        <f t="shared" si="99"/>
        <v>-59.599999999999966</v>
      </c>
      <c r="N247" s="272">
        <f>K247/H247*100</f>
        <v>83.476573329636821</v>
      </c>
      <c r="O247" s="17">
        <f t="shared" si="100"/>
        <v>-59.599999999999966</v>
      </c>
      <c r="P247" s="1224"/>
    </row>
    <row r="248" spans="1:16" ht="32.25" customHeight="1">
      <c r="A248" s="1354"/>
      <c r="B248" s="1229"/>
      <c r="C248" s="1434"/>
      <c r="D248" s="1659"/>
      <c r="E248" s="1661"/>
      <c r="F248" s="1232"/>
      <c r="G248" s="969" t="s">
        <v>22</v>
      </c>
      <c r="H248" s="186">
        <v>0</v>
      </c>
      <c r="I248" s="269">
        <v>0</v>
      </c>
      <c r="J248" s="170">
        <v>0</v>
      </c>
      <c r="K248" s="19">
        <v>0</v>
      </c>
      <c r="L248" s="67">
        <v>0</v>
      </c>
      <c r="M248" s="741">
        <f t="shared" si="99"/>
        <v>0</v>
      </c>
      <c r="N248" s="267">
        <v>0</v>
      </c>
      <c r="O248" s="19">
        <f t="shared" si="100"/>
        <v>0</v>
      </c>
      <c r="P248" s="1224"/>
    </row>
    <row r="249" spans="1:16" ht="32.25" customHeight="1">
      <c r="A249" s="1354"/>
      <c r="B249" s="1229"/>
      <c r="C249" s="1434"/>
      <c r="D249" s="1660"/>
      <c r="E249" s="1662"/>
      <c r="F249" s="1233"/>
      <c r="G249" s="969" t="s">
        <v>23</v>
      </c>
      <c r="H249" s="260">
        <v>0</v>
      </c>
      <c r="I249" s="267">
        <v>0</v>
      </c>
      <c r="J249" s="67">
        <v>0</v>
      </c>
      <c r="K249" s="19">
        <v>0</v>
      </c>
      <c r="L249" s="67">
        <v>0</v>
      </c>
      <c r="M249" s="741">
        <f t="shared" si="99"/>
        <v>0</v>
      </c>
      <c r="N249" s="267">
        <v>0</v>
      </c>
      <c r="O249" s="19">
        <f t="shared" si="100"/>
        <v>0</v>
      </c>
      <c r="P249" s="1225"/>
    </row>
    <row r="250" spans="1:16" ht="21" customHeight="1">
      <c r="A250" s="1354" t="s">
        <v>532</v>
      </c>
      <c r="B250" s="1229" t="s">
        <v>536</v>
      </c>
      <c r="C250" s="1434" t="s">
        <v>1605</v>
      </c>
      <c r="D250" s="1476" t="s">
        <v>809</v>
      </c>
      <c r="E250" s="1477" t="s">
        <v>809</v>
      </c>
      <c r="F250" s="1415" t="s">
        <v>19</v>
      </c>
      <c r="G250" s="432" t="s">
        <v>20</v>
      </c>
      <c r="H250" s="189">
        <f t="shared" ref="H250:K250" si="101">H251+H252+H253</f>
        <v>0</v>
      </c>
      <c r="I250" s="299">
        <f t="shared" si="101"/>
        <v>0</v>
      </c>
      <c r="J250" s="173">
        <f t="shared" si="101"/>
        <v>0</v>
      </c>
      <c r="K250" s="143">
        <f t="shared" si="101"/>
        <v>0</v>
      </c>
      <c r="L250" s="173">
        <v>0</v>
      </c>
      <c r="M250" s="742">
        <f t="shared" ref="M250:M252" si="102">J250-H250</f>
        <v>0</v>
      </c>
      <c r="N250" s="299">
        <v>0</v>
      </c>
      <c r="O250" s="143">
        <f t="shared" ref="O250:O260" si="103">K250-H250</f>
        <v>0</v>
      </c>
      <c r="P250" s="1222"/>
    </row>
    <row r="251" spans="1:16" ht="16.5" customHeight="1">
      <c r="A251" s="1354"/>
      <c r="B251" s="1229"/>
      <c r="C251" s="1434"/>
      <c r="D251" s="1448"/>
      <c r="E251" s="1334"/>
      <c r="F251" s="1415"/>
      <c r="G251" s="969" t="s">
        <v>21</v>
      </c>
      <c r="H251" s="186">
        <v>0</v>
      </c>
      <c r="I251" s="269">
        <v>0</v>
      </c>
      <c r="J251" s="170">
        <v>0</v>
      </c>
      <c r="K251" s="106">
        <v>0</v>
      </c>
      <c r="L251" s="170">
        <v>0</v>
      </c>
      <c r="M251" s="743">
        <f t="shared" si="102"/>
        <v>0</v>
      </c>
      <c r="N251" s="269">
        <v>0</v>
      </c>
      <c r="O251" s="106">
        <f t="shared" si="103"/>
        <v>0</v>
      </c>
      <c r="P251" s="1203"/>
    </row>
    <row r="252" spans="1:16" ht="16.5" customHeight="1">
      <c r="A252" s="1354"/>
      <c r="B252" s="1229"/>
      <c r="C252" s="1434"/>
      <c r="D252" s="1448"/>
      <c r="E252" s="1334"/>
      <c r="F252" s="1415"/>
      <c r="G252" s="969" t="s">
        <v>22</v>
      </c>
      <c r="H252" s="186">
        <v>0</v>
      </c>
      <c r="I252" s="269">
        <v>0</v>
      </c>
      <c r="J252" s="170">
        <v>0</v>
      </c>
      <c r="K252" s="106">
        <v>0</v>
      </c>
      <c r="L252" s="170">
        <v>0</v>
      </c>
      <c r="M252" s="743">
        <f t="shared" si="102"/>
        <v>0</v>
      </c>
      <c r="N252" s="269">
        <v>0</v>
      </c>
      <c r="O252" s="106">
        <f t="shared" si="103"/>
        <v>0</v>
      </c>
      <c r="P252" s="1203"/>
    </row>
    <row r="253" spans="1:16" ht="16.5" customHeight="1">
      <c r="A253" s="1354"/>
      <c r="B253" s="1229"/>
      <c r="C253" s="1434"/>
      <c r="D253" s="1448"/>
      <c r="E253" s="1334"/>
      <c r="F253" s="1415"/>
      <c r="G253" s="969" t="s">
        <v>23</v>
      </c>
      <c r="H253" s="260">
        <v>0</v>
      </c>
      <c r="I253" s="267">
        <v>0</v>
      </c>
      <c r="J253" s="67">
        <v>0</v>
      </c>
      <c r="K253" s="19">
        <v>0</v>
      </c>
      <c r="L253" s="67">
        <v>0</v>
      </c>
      <c r="M253" s="741">
        <v>0</v>
      </c>
      <c r="N253" s="267">
        <v>0</v>
      </c>
      <c r="O253" s="19">
        <f t="shared" si="103"/>
        <v>0</v>
      </c>
      <c r="P253" s="1204"/>
    </row>
    <row r="254" spans="1:16" ht="23.25" customHeight="1">
      <c r="A254" s="1354" t="s">
        <v>535</v>
      </c>
      <c r="B254" s="1229" t="s">
        <v>537</v>
      </c>
      <c r="C254" s="1434" t="s">
        <v>1605</v>
      </c>
      <c r="D254" s="1476" t="s">
        <v>977</v>
      </c>
      <c r="E254" s="1477" t="s">
        <v>977</v>
      </c>
      <c r="F254" s="1415" t="s">
        <v>19</v>
      </c>
      <c r="G254" s="432" t="s">
        <v>20</v>
      </c>
      <c r="H254" s="189">
        <f t="shared" ref="H254:K254" si="104">H255+H256+H257</f>
        <v>0</v>
      </c>
      <c r="I254" s="299">
        <f t="shared" si="104"/>
        <v>0</v>
      </c>
      <c r="J254" s="173">
        <f t="shared" si="104"/>
        <v>0</v>
      </c>
      <c r="K254" s="143">
        <f t="shared" si="104"/>
        <v>0</v>
      </c>
      <c r="L254" s="173">
        <v>0</v>
      </c>
      <c r="M254" s="742">
        <f t="shared" ref="M254:M256" si="105">J254-H254</f>
        <v>0</v>
      </c>
      <c r="N254" s="299">
        <v>0</v>
      </c>
      <c r="O254" s="143">
        <f t="shared" si="103"/>
        <v>0</v>
      </c>
      <c r="P254" s="1222"/>
    </row>
    <row r="255" spans="1:16" ht="15.75" customHeight="1">
      <c r="A255" s="1354"/>
      <c r="B255" s="1229"/>
      <c r="C255" s="1434"/>
      <c r="D255" s="1448"/>
      <c r="E255" s="1334"/>
      <c r="F255" s="1415"/>
      <c r="G255" s="969" t="s">
        <v>21</v>
      </c>
      <c r="H255" s="186">
        <v>0</v>
      </c>
      <c r="I255" s="269">
        <v>0</v>
      </c>
      <c r="J255" s="170">
        <v>0</v>
      </c>
      <c r="K255" s="106">
        <v>0</v>
      </c>
      <c r="L255" s="170">
        <v>0</v>
      </c>
      <c r="M255" s="743">
        <f t="shared" si="105"/>
        <v>0</v>
      </c>
      <c r="N255" s="269">
        <v>0</v>
      </c>
      <c r="O255" s="106">
        <f t="shared" si="103"/>
        <v>0</v>
      </c>
      <c r="P255" s="1203"/>
    </row>
    <row r="256" spans="1:16" ht="15.75" customHeight="1">
      <c r="A256" s="1354"/>
      <c r="B256" s="1229"/>
      <c r="C256" s="1434"/>
      <c r="D256" s="1448"/>
      <c r="E256" s="1334"/>
      <c r="F256" s="1415"/>
      <c r="G256" s="969" t="s">
        <v>22</v>
      </c>
      <c r="H256" s="186">
        <v>0</v>
      </c>
      <c r="I256" s="269">
        <v>0</v>
      </c>
      <c r="J256" s="170">
        <v>0</v>
      </c>
      <c r="K256" s="106">
        <v>0</v>
      </c>
      <c r="L256" s="170">
        <v>0</v>
      </c>
      <c r="M256" s="743">
        <f t="shared" si="105"/>
        <v>0</v>
      </c>
      <c r="N256" s="269">
        <v>0</v>
      </c>
      <c r="O256" s="106">
        <f t="shared" si="103"/>
        <v>0</v>
      </c>
      <c r="P256" s="1203"/>
    </row>
    <row r="257" spans="1:16" ht="15.75" customHeight="1">
      <c r="A257" s="1354"/>
      <c r="B257" s="1229"/>
      <c r="C257" s="1434"/>
      <c r="D257" s="1448"/>
      <c r="E257" s="1334"/>
      <c r="F257" s="1415"/>
      <c r="G257" s="969" t="s">
        <v>23</v>
      </c>
      <c r="H257" s="260">
        <v>0</v>
      </c>
      <c r="I257" s="267">
        <v>0</v>
      </c>
      <c r="J257" s="67">
        <v>0</v>
      </c>
      <c r="K257" s="19">
        <v>0</v>
      </c>
      <c r="L257" s="67">
        <v>0</v>
      </c>
      <c r="M257" s="741">
        <v>0</v>
      </c>
      <c r="N257" s="267">
        <v>0</v>
      </c>
      <c r="O257" s="19">
        <f t="shared" si="103"/>
        <v>0</v>
      </c>
      <c r="P257" s="1204"/>
    </row>
    <row r="258" spans="1:16" ht="22.5" customHeight="1">
      <c r="A258" s="1354" t="s">
        <v>907</v>
      </c>
      <c r="B258" s="1229" t="s">
        <v>908</v>
      </c>
      <c r="C258" s="1434" t="s">
        <v>1605</v>
      </c>
      <c r="D258" s="1476" t="s">
        <v>977</v>
      </c>
      <c r="E258" s="1477" t="s">
        <v>977</v>
      </c>
      <c r="F258" s="1415" t="s">
        <v>19</v>
      </c>
      <c r="G258" s="432" t="s">
        <v>20</v>
      </c>
      <c r="H258" s="189">
        <f t="shared" ref="H258:K258" si="106">H259+H260+H261</f>
        <v>0</v>
      </c>
      <c r="I258" s="299">
        <f t="shared" si="106"/>
        <v>0</v>
      </c>
      <c r="J258" s="173">
        <f t="shared" si="106"/>
        <v>0</v>
      </c>
      <c r="K258" s="143">
        <f t="shared" si="106"/>
        <v>0</v>
      </c>
      <c r="L258" s="358">
        <v>0</v>
      </c>
      <c r="M258" s="744">
        <f t="shared" ref="M258:M260" si="107">J258-H258</f>
        <v>0</v>
      </c>
      <c r="N258" s="528">
        <v>0</v>
      </c>
      <c r="O258" s="459">
        <f t="shared" si="103"/>
        <v>0</v>
      </c>
      <c r="P258" s="1222"/>
    </row>
    <row r="259" spans="1:16" ht="17.25" customHeight="1">
      <c r="A259" s="1354"/>
      <c r="B259" s="1229"/>
      <c r="C259" s="1434"/>
      <c r="D259" s="1448"/>
      <c r="E259" s="1334"/>
      <c r="F259" s="1415"/>
      <c r="G259" s="969" t="s">
        <v>21</v>
      </c>
      <c r="H259" s="186">
        <v>0</v>
      </c>
      <c r="I259" s="269">
        <v>0</v>
      </c>
      <c r="J259" s="170">
        <v>0</v>
      </c>
      <c r="K259" s="106">
        <v>0</v>
      </c>
      <c r="L259" s="67">
        <v>0</v>
      </c>
      <c r="M259" s="741">
        <f t="shared" si="107"/>
        <v>0</v>
      </c>
      <c r="N259" s="267">
        <v>0</v>
      </c>
      <c r="O259" s="19">
        <f t="shared" si="103"/>
        <v>0</v>
      </c>
      <c r="P259" s="1203"/>
    </row>
    <row r="260" spans="1:16" ht="17.25" customHeight="1">
      <c r="A260" s="1354"/>
      <c r="B260" s="1229"/>
      <c r="C260" s="1434"/>
      <c r="D260" s="1448"/>
      <c r="E260" s="1334"/>
      <c r="F260" s="1415"/>
      <c r="G260" s="969" t="s">
        <v>22</v>
      </c>
      <c r="H260" s="186">
        <v>0</v>
      </c>
      <c r="I260" s="269">
        <v>0</v>
      </c>
      <c r="J260" s="170">
        <v>0</v>
      </c>
      <c r="K260" s="106">
        <v>0</v>
      </c>
      <c r="L260" s="67">
        <v>0</v>
      </c>
      <c r="M260" s="741">
        <f t="shared" si="107"/>
        <v>0</v>
      </c>
      <c r="N260" s="267">
        <v>0</v>
      </c>
      <c r="O260" s="19">
        <f t="shared" si="103"/>
        <v>0</v>
      </c>
      <c r="P260" s="1203"/>
    </row>
    <row r="261" spans="1:16" ht="17.25" customHeight="1">
      <c r="A261" s="1354"/>
      <c r="B261" s="1229"/>
      <c r="C261" s="1434"/>
      <c r="D261" s="1448"/>
      <c r="E261" s="1334"/>
      <c r="F261" s="1415"/>
      <c r="G261" s="969" t="s">
        <v>23</v>
      </c>
      <c r="H261" s="260">
        <v>0</v>
      </c>
      <c r="I261" s="267">
        <v>0</v>
      </c>
      <c r="J261" s="67">
        <v>0</v>
      </c>
      <c r="K261" s="19">
        <v>0</v>
      </c>
      <c r="L261" s="67">
        <v>0</v>
      </c>
      <c r="M261" s="741">
        <v>0</v>
      </c>
      <c r="N261" s="267">
        <v>0</v>
      </c>
      <c r="O261" s="19">
        <f t="shared" ref="O261:O272" si="108">K261-H261</f>
        <v>0</v>
      </c>
      <c r="P261" s="1204"/>
    </row>
    <row r="262" spans="1:16" ht="22.5" customHeight="1">
      <c r="A262" s="1266" t="s">
        <v>1056</v>
      </c>
      <c r="B262" s="1329" t="s">
        <v>1086</v>
      </c>
      <c r="C262" s="1294" t="s">
        <v>19</v>
      </c>
      <c r="D262" s="1257" t="s">
        <v>19</v>
      </c>
      <c r="E262" s="1297" t="s">
        <v>19</v>
      </c>
      <c r="F262" s="1260" t="s">
        <v>19</v>
      </c>
      <c r="G262" s="449" t="s">
        <v>20</v>
      </c>
      <c r="H262" s="357">
        <f>H263+H264+H265</f>
        <v>0</v>
      </c>
      <c r="I262" s="1111">
        <f>I263+I264+I265</f>
        <v>0</v>
      </c>
      <c r="J262" s="359">
        <f>J263+J264+J265</f>
        <v>0</v>
      </c>
      <c r="K262" s="1129">
        <f>K263+K264+K265</f>
        <v>0</v>
      </c>
      <c r="L262" s="358">
        <v>0</v>
      </c>
      <c r="M262" s="744">
        <f t="shared" ref="M262:M272" si="109">J262-H262</f>
        <v>0</v>
      </c>
      <c r="N262" s="296">
        <v>0</v>
      </c>
      <c r="O262" s="298">
        <f t="shared" si="108"/>
        <v>0</v>
      </c>
      <c r="P262" s="1800"/>
    </row>
    <row r="263" spans="1:16" ht="16.5" customHeight="1">
      <c r="A263" s="1249"/>
      <c r="B263" s="1424"/>
      <c r="C263" s="1464"/>
      <c r="D263" s="1465"/>
      <c r="E263" s="1466"/>
      <c r="F263" s="1467"/>
      <c r="G263" s="969" t="s">
        <v>21</v>
      </c>
      <c r="H263" s="260">
        <f>H267</f>
        <v>0</v>
      </c>
      <c r="I263" s="355">
        <f t="shared" ref="I263:K263" si="110">I267</f>
        <v>0</v>
      </c>
      <c r="J263" s="16">
        <f t="shared" si="110"/>
        <v>0</v>
      </c>
      <c r="K263" s="356">
        <f t="shared" si="110"/>
        <v>0</v>
      </c>
      <c r="L263" s="67">
        <v>0</v>
      </c>
      <c r="M263" s="741">
        <f t="shared" si="109"/>
        <v>0</v>
      </c>
      <c r="N263" s="268">
        <v>0</v>
      </c>
      <c r="O263" s="104">
        <f t="shared" si="108"/>
        <v>0</v>
      </c>
      <c r="P263" s="1544"/>
    </row>
    <row r="264" spans="1:16" ht="16.5" customHeight="1">
      <c r="A264" s="1249"/>
      <c r="B264" s="1424"/>
      <c r="C264" s="1464"/>
      <c r="D264" s="1465"/>
      <c r="E264" s="1466"/>
      <c r="F264" s="1467"/>
      <c r="G264" s="969" t="s">
        <v>22</v>
      </c>
      <c r="H264" s="260">
        <f t="shared" ref="H264:K264" si="111">H268</f>
        <v>0</v>
      </c>
      <c r="I264" s="355">
        <f t="shared" si="111"/>
        <v>0</v>
      </c>
      <c r="J264" s="16">
        <f t="shared" si="111"/>
        <v>0</v>
      </c>
      <c r="K264" s="356">
        <f t="shared" si="111"/>
        <v>0</v>
      </c>
      <c r="L264" s="67">
        <v>0</v>
      </c>
      <c r="M264" s="741">
        <f t="shared" si="109"/>
        <v>0</v>
      </c>
      <c r="N264" s="268">
        <v>0</v>
      </c>
      <c r="O264" s="104">
        <f t="shared" si="108"/>
        <v>0</v>
      </c>
      <c r="P264" s="1544"/>
    </row>
    <row r="265" spans="1:16" ht="16.5" customHeight="1">
      <c r="A265" s="1249"/>
      <c r="B265" s="1424"/>
      <c r="C265" s="1464"/>
      <c r="D265" s="1465"/>
      <c r="E265" s="1466"/>
      <c r="F265" s="1467"/>
      <c r="G265" s="969" t="s">
        <v>23</v>
      </c>
      <c r="H265" s="260">
        <v>0</v>
      </c>
      <c r="I265" s="267">
        <v>0</v>
      </c>
      <c r="J265" s="67">
        <v>0</v>
      </c>
      <c r="K265" s="19">
        <v>0</v>
      </c>
      <c r="L265" s="67">
        <v>0</v>
      </c>
      <c r="M265" s="741">
        <f t="shared" si="109"/>
        <v>0</v>
      </c>
      <c r="N265" s="267">
        <v>0</v>
      </c>
      <c r="O265" s="19">
        <f t="shared" si="108"/>
        <v>0</v>
      </c>
      <c r="P265" s="1544"/>
    </row>
    <row r="266" spans="1:16" ht="21" customHeight="1">
      <c r="A266" s="1354" t="s">
        <v>1057</v>
      </c>
      <c r="B266" s="1229" t="s">
        <v>1087</v>
      </c>
      <c r="C266" s="1434" t="s">
        <v>19</v>
      </c>
      <c r="D266" s="1435" t="s">
        <v>19</v>
      </c>
      <c r="E266" s="1413" t="s">
        <v>19</v>
      </c>
      <c r="F266" s="1415" t="s">
        <v>19</v>
      </c>
      <c r="G266" s="432" t="s">
        <v>20</v>
      </c>
      <c r="H266" s="357">
        <f>H267+H268+H269</f>
        <v>0</v>
      </c>
      <c r="I266" s="1111">
        <f>I267+I268+I269</f>
        <v>0</v>
      </c>
      <c r="J266" s="359">
        <f>J267+J268+J269</f>
        <v>0</v>
      </c>
      <c r="K266" s="1129">
        <f>K267+K268+K269</f>
        <v>0</v>
      </c>
      <c r="L266" s="358">
        <v>0</v>
      </c>
      <c r="M266" s="744">
        <f t="shared" si="109"/>
        <v>0</v>
      </c>
      <c r="N266" s="296">
        <v>0</v>
      </c>
      <c r="O266" s="298">
        <f t="shared" si="108"/>
        <v>0</v>
      </c>
      <c r="P266" s="1544"/>
    </row>
    <row r="267" spans="1:16" ht="15" customHeight="1">
      <c r="A267" s="1354"/>
      <c r="B267" s="1229"/>
      <c r="C267" s="1434"/>
      <c r="D267" s="1435"/>
      <c r="E267" s="1413"/>
      <c r="F267" s="1415"/>
      <c r="G267" s="969" t="s">
        <v>21</v>
      </c>
      <c r="H267" s="260">
        <f>H271</f>
        <v>0</v>
      </c>
      <c r="I267" s="355">
        <f t="shared" ref="I267:K267" si="112">I271</f>
        <v>0</v>
      </c>
      <c r="J267" s="16">
        <f t="shared" si="112"/>
        <v>0</v>
      </c>
      <c r="K267" s="356">
        <f t="shared" si="112"/>
        <v>0</v>
      </c>
      <c r="L267" s="67">
        <v>0</v>
      </c>
      <c r="M267" s="741">
        <f t="shared" si="109"/>
        <v>0</v>
      </c>
      <c r="N267" s="268">
        <v>0</v>
      </c>
      <c r="O267" s="104">
        <f t="shared" si="108"/>
        <v>0</v>
      </c>
      <c r="P267" s="1544"/>
    </row>
    <row r="268" spans="1:16" ht="15" customHeight="1">
      <c r="A268" s="1354"/>
      <c r="B268" s="1229"/>
      <c r="C268" s="1434"/>
      <c r="D268" s="1435"/>
      <c r="E268" s="1413"/>
      <c r="F268" s="1415"/>
      <c r="G268" s="969" t="s">
        <v>22</v>
      </c>
      <c r="H268" s="260">
        <f t="shared" ref="H268:K269" si="113">H272</f>
        <v>0</v>
      </c>
      <c r="I268" s="355">
        <f t="shared" si="113"/>
        <v>0</v>
      </c>
      <c r="J268" s="16">
        <f t="shared" si="113"/>
        <v>0</v>
      </c>
      <c r="K268" s="356">
        <f t="shared" si="113"/>
        <v>0</v>
      </c>
      <c r="L268" s="67">
        <v>0</v>
      </c>
      <c r="M268" s="741">
        <f t="shared" si="109"/>
        <v>0</v>
      </c>
      <c r="N268" s="268">
        <v>0</v>
      </c>
      <c r="O268" s="104">
        <f t="shared" si="108"/>
        <v>0</v>
      </c>
      <c r="P268" s="1544"/>
    </row>
    <row r="269" spans="1:16" ht="15" customHeight="1">
      <c r="A269" s="1354"/>
      <c r="B269" s="1229"/>
      <c r="C269" s="1434"/>
      <c r="D269" s="1435"/>
      <c r="E269" s="1413"/>
      <c r="F269" s="1415"/>
      <c r="G269" s="969" t="s">
        <v>23</v>
      </c>
      <c r="H269" s="260">
        <f t="shared" si="113"/>
        <v>0</v>
      </c>
      <c r="I269" s="355">
        <f t="shared" si="113"/>
        <v>0</v>
      </c>
      <c r="J269" s="16">
        <f t="shared" si="113"/>
        <v>0</v>
      </c>
      <c r="K269" s="356">
        <f t="shared" si="113"/>
        <v>0</v>
      </c>
      <c r="L269" s="67">
        <v>0</v>
      </c>
      <c r="M269" s="741">
        <f t="shared" si="109"/>
        <v>0</v>
      </c>
      <c r="N269" s="267">
        <v>0</v>
      </c>
      <c r="O269" s="19">
        <f t="shared" si="108"/>
        <v>0</v>
      </c>
      <c r="P269" s="1544"/>
    </row>
    <row r="270" spans="1:16" ht="21.75" customHeight="1">
      <c r="A270" s="1354" t="s">
        <v>1058</v>
      </c>
      <c r="B270" s="1229" t="s">
        <v>1059</v>
      </c>
      <c r="C270" s="1434" t="s">
        <v>1605</v>
      </c>
      <c r="D270" s="1476" t="s">
        <v>814</v>
      </c>
      <c r="E270" s="1477" t="s">
        <v>814</v>
      </c>
      <c r="F270" s="1415" t="s">
        <v>19</v>
      </c>
      <c r="G270" s="432" t="s">
        <v>20</v>
      </c>
      <c r="H270" s="189">
        <f t="shared" ref="H270:K270" si="114">H271+H272+H273</f>
        <v>0</v>
      </c>
      <c r="I270" s="299">
        <f t="shared" si="114"/>
        <v>0</v>
      </c>
      <c r="J270" s="173">
        <f t="shared" si="114"/>
        <v>0</v>
      </c>
      <c r="K270" s="143">
        <f t="shared" si="114"/>
        <v>0</v>
      </c>
      <c r="L270" s="358">
        <v>0</v>
      </c>
      <c r="M270" s="744">
        <f t="shared" si="109"/>
        <v>0</v>
      </c>
      <c r="N270" s="528">
        <v>0</v>
      </c>
      <c r="O270" s="459">
        <f t="shared" si="108"/>
        <v>0</v>
      </c>
      <c r="P270" s="1222"/>
    </row>
    <row r="271" spans="1:16" ht="15" customHeight="1">
      <c r="A271" s="1354"/>
      <c r="B271" s="1229"/>
      <c r="C271" s="1434"/>
      <c r="D271" s="1448"/>
      <c r="E271" s="1334"/>
      <c r="F271" s="1415"/>
      <c r="G271" s="1103" t="s">
        <v>21</v>
      </c>
      <c r="H271" s="186">
        <v>0</v>
      </c>
      <c r="I271" s="269">
        <v>0</v>
      </c>
      <c r="J271" s="170">
        <v>0</v>
      </c>
      <c r="K271" s="106">
        <v>0</v>
      </c>
      <c r="L271" s="67">
        <v>0</v>
      </c>
      <c r="M271" s="741">
        <f t="shared" si="109"/>
        <v>0</v>
      </c>
      <c r="N271" s="267">
        <v>0</v>
      </c>
      <c r="O271" s="19">
        <f t="shared" si="108"/>
        <v>0</v>
      </c>
      <c r="P271" s="1203"/>
    </row>
    <row r="272" spans="1:16" ht="15" customHeight="1">
      <c r="A272" s="1354"/>
      <c r="B272" s="1229"/>
      <c r="C272" s="1434"/>
      <c r="D272" s="1448"/>
      <c r="E272" s="1334"/>
      <c r="F272" s="1415"/>
      <c r="G272" s="1103" t="s">
        <v>22</v>
      </c>
      <c r="H272" s="186">
        <v>0</v>
      </c>
      <c r="I272" s="269">
        <v>0</v>
      </c>
      <c r="J272" s="170">
        <v>0</v>
      </c>
      <c r="K272" s="106">
        <v>0</v>
      </c>
      <c r="L272" s="67">
        <v>0</v>
      </c>
      <c r="M272" s="741">
        <f t="shared" si="109"/>
        <v>0</v>
      </c>
      <c r="N272" s="267">
        <v>0</v>
      </c>
      <c r="O272" s="19">
        <f t="shared" si="108"/>
        <v>0</v>
      </c>
      <c r="P272" s="1203"/>
    </row>
    <row r="273" spans="1:16" ht="15" customHeight="1">
      <c r="A273" s="1354"/>
      <c r="B273" s="1229"/>
      <c r="C273" s="1434"/>
      <c r="D273" s="1448"/>
      <c r="E273" s="1334"/>
      <c r="F273" s="1415"/>
      <c r="G273" s="1103" t="s">
        <v>23</v>
      </c>
      <c r="H273" s="260">
        <v>0</v>
      </c>
      <c r="I273" s="267">
        <v>0</v>
      </c>
      <c r="J273" s="67">
        <v>0</v>
      </c>
      <c r="K273" s="19">
        <v>0</v>
      </c>
      <c r="L273" s="67">
        <v>0</v>
      </c>
      <c r="M273" s="741">
        <v>0</v>
      </c>
      <c r="N273" s="267">
        <v>0</v>
      </c>
      <c r="O273" s="19">
        <f t="shared" ref="O273" si="115">K273-H273</f>
        <v>0</v>
      </c>
      <c r="P273" s="1204"/>
    </row>
    <row r="274" spans="1:16" ht="26.25" customHeight="1">
      <c r="A274" s="1266" t="s">
        <v>1060</v>
      </c>
      <c r="B274" s="1329" t="s">
        <v>1061</v>
      </c>
      <c r="C274" s="1294" t="s">
        <v>19</v>
      </c>
      <c r="D274" s="1257" t="s">
        <v>19</v>
      </c>
      <c r="E274" s="1297" t="s">
        <v>19</v>
      </c>
      <c r="F274" s="1260" t="s">
        <v>19</v>
      </c>
      <c r="G274" s="449" t="s">
        <v>20</v>
      </c>
      <c r="H274" s="237">
        <f>H275+H276+H277</f>
        <v>2380.1999999999998</v>
      </c>
      <c r="I274" s="864">
        <f>I275+I276+I277</f>
        <v>2380.1999999999998</v>
      </c>
      <c r="J274" s="865">
        <f>J275+J276+J277</f>
        <v>2380.1999999999998</v>
      </c>
      <c r="K274" s="866">
        <f>K275+K276+K277</f>
        <v>2380.1999999999998</v>
      </c>
      <c r="L274" s="865">
        <f>J274/H274*100</f>
        <v>100</v>
      </c>
      <c r="M274" s="1130">
        <f t="shared" ref="M274:M281" si="116">J274-H274</f>
        <v>0</v>
      </c>
      <c r="N274" s="864">
        <f>K274/H274*100</f>
        <v>100</v>
      </c>
      <c r="O274" s="563">
        <f t="shared" ref="O274:O281" si="117">K274-H274</f>
        <v>0</v>
      </c>
      <c r="P274" s="1800"/>
    </row>
    <row r="275" spans="1:16" ht="24" customHeight="1">
      <c r="A275" s="1249"/>
      <c r="B275" s="1424"/>
      <c r="C275" s="1464"/>
      <c r="D275" s="1465"/>
      <c r="E275" s="1466"/>
      <c r="F275" s="1467"/>
      <c r="G275" s="969" t="s">
        <v>21</v>
      </c>
      <c r="H275" s="235">
        <f t="shared" ref="H275:K275" si="118">H279</f>
        <v>119</v>
      </c>
      <c r="I275" s="958">
        <f t="shared" si="118"/>
        <v>119</v>
      </c>
      <c r="J275" s="764">
        <f t="shared" si="118"/>
        <v>119</v>
      </c>
      <c r="K275" s="988">
        <f t="shared" si="118"/>
        <v>119</v>
      </c>
      <c r="L275" s="859">
        <f>J275/H275*100</f>
        <v>100</v>
      </c>
      <c r="M275" s="741">
        <f t="shared" si="116"/>
        <v>0</v>
      </c>
      <c r="N275" s="858">
        <f>K275/H275*100</f>
        <v>100</v>
      </c>
      <c r="O275" s="19">
        <f t="shared" si="117"/>
        <v>0</v>
      </c>
      <c r="P275" s="1544"/>
    </row>
    <row r="276" spans="1:16" ht="24" customHeight="1">
      <c r="A276" s="1249"/>
      <c r="B276" s="1424"/>
      <c r="C276" s="1464"/>
      <c r="D276" s="1465"/>
      <c r="E276" s="1466"/>
      <c r="F276" s="1467"/>
      <c r="G276" s="969" t="s">
        <v>22</v>
      </c>
      <c r="H276" s="235">
        <f t="shared" ref="H276:K276" si="119">H280</f>
        <v>2261.1999999999998</v>
      </c>
      <c r="I276" s="958">
        <f t="shared" si="119"/>
        <v>2261.1999999999998</v>
      </c>
      <c r="J276" s="764">
        <f t="shared" si="119"/>
        <v>2261.1999999999998</v>
      </c>
      <c r="K276" s="988">
        <f t="shared" si="119"/>
        <v>2261.1999999999998</v>
      </c>
      <c r="L276" s="859">
        <f>J276/H276*100</f>
        <v>100</v>
      </c>
      <c r="M276" s="741">
        <f t="shared" si="116"/>
        <v>0</v>
      </c>
      <c r="N276" s="858">
        <f>K276/H276*100</f>
        <v>100</v>
      </c>
      <c r="O276" s="19">
        <f t="shared" si="117"/>
        <v>0</v>
      </c>
      <c r="P276" s="1544"/>
    </row>
    <row r="277" spans="1:16" ht="24" customHeight="1">
      <c r="A277" s="1249"/>
      <c r="B277" s="1424"/>
      <c r="C277" s="1464"/>
      <c r="D277" s="1465"/>
      <c r="E277" s="1466"/>
      <c r="F277" s="1467"/>
      <c r="G277" s="969" t="s">
        <v>23</v>
      </c>
      <c r="H277" s="260">
        <v>0</v>
      </c>
      <c r="I277" s="267">
        <v>0</v>
      </c>
      <c r="J277" s="67">
        <v>0</v>
      </c>
      <c r="K277" s="19">
        <v>0</v>
      </c>
      <c r="L277" s="67">
        <v>0</v>
      </c>
      <c r="M277" s="741">
        <f t="shared" si="116"/>
        <v>0</v>
      </c>
      <c r="N277" s="267">
        <v>0</v>
      </c>
      <c r="O277" s="19">
        <f t="shared" si="117"/>
        <v>0</v>
      </c>
      <c r="P277" s="1544"/>
    </row>
    <row r="278" spans="1:16" ht="21.75" customHeight="1">
      <c r="A278" s="1354" t="s">
        <v>1062</v>
      </c>
      <c r="B278" s="1229" t="s">
        <v>1063</v>
      </c>
      <c r="C278" s="1434" t="s">
        <v>19</v>
      </c>
      <c r="D278" s="1435" t="s">
        <v>19</v>
      </c>
      <c r="E278" s="1413" t="s">
        <v>19</v>
      </c>
      <c r="F278" s="1415" t="s">
        <v>19</v>
      </c>
      <c r="G278" s="432" t="s">
        <v>20</v>
      </c>
      <c r="H278" s="234">
        <f>H279+H280+H281</f>
        <v>2380.1999999999998</v>
      </c>
      <c r="I278" s="856">
        <f>I279+I280+I281</f>
        <v>2380.1999999999998</v>
      </c>
      <c r="J278" s="857">
        <f>J279+J280+J281</f>
        <v>2380.1999999999998</v>
      </c>
      <c r="K278" s="613">
        <f>K279+K280+K281</f>
        <v>2380.1999999999998</v>
      </c>
      <c r="L278" s="857">
        <f>J278/H278*100</f>
        <v>100</v>
      </c>
      <c r="M278" s="744">
        <f t="shared" si="116"/>
        <v>0</v>
      </c>
      <c r="N278" s="856">
        <f>K278/H278*100</f>
        <v>100</v>
      </c>
      <c r="O278" s="459">
        <f t="shared" si="117"/>
        <v>0</v>
      </c>
      <c r="P278" s="1544"/>
    </row>
    <row r="279" spans="1:16" ht="17.25" customHeight="1">
      <c r="A279" s="1354"/>
      <c r="B279" s="1229"/>
      <c r="C279" s="1434"/>
      <c r="D279" s="1435"/>
      <c r="E279" s="1413"/>
      <c r="F279" s="1415"/>
      <c r="G279" s="969" t="s">
        <v>21</v>
      </c>
      <c r="H279" s="235">
        <f>H283</f>
        <v>119</v>
      </c>
      <c r="I279" s="353">
        <f t="shared" ref="I279:K279" si="120">I283</f>
        <v>119</v>
      </c>
      <c r="J279" s="4">
        <f t="shared" si="120"/>
        <v>119</v>
      </c>
      <c r="K279" s="354">
        <f t="shared" si="120"/>
        <v>119</v>
      </c>
      <c r="L279" s="859">
        <f>J279/H279*100</f>
        <v>100</v>
      </c>
      <c r="M279" s="741">
        <f t="shared" si="116"/>
        <v>0</v>
      </c>
      <c r="N279" s="858">
        <f>K279/H279*100</f>
        <v>100</v>
      </c>
      <c r="O279" s="19">
        <f t="shared" si="117"/>
        <v>0</v>
      </c>
      <c r="P279" s="1544"/>
    </row>
    <row r="280" spans="1:16" ht="17.25" customHeight="1">
      <c r="A280" s="1354"/>
      <c r="B280" s="1229"/>
      <c r="C280" s="1434"/>
      <c r="D280" s="1435"/>
      <c r="E280" s="1413"/>
      <c r="F280" s="1415"/>
      <c r="G280" s="969" t="s">
        <v>22</v>
      </c>
      <c r="H280" s="235">
        <f t="shared" ref="H280:K281" si="121">H284</f>
        <v>2261.1999999999998</v>
      </c>
      <c r="I280" s="353">
        <f t="shared" si="121"/>
        <v>2261.1999999999998</v>
      </c>
      <c r="J280" s="4">
        <f t="shared" si="121"/>
        <v>2261.1999999999998</v>
      </c>
      <c r="K280" s="354">
        <f t="shared" si="121"/>
        <v>2261.1999999999998</v>
      </c>
      <c r="L280" s="859">
        <f>J280/H280*100</f>
        <v>100</v>
      </c>
      <c r="M280" s="741">
        <f t="shared" si="116"/>
        <v>0</v>
      </c>
      <c r="N280" s="858">
        <f>K280/H280*100</f>
        <v>100</v>
      </c>
      <c r="O280" s="19">
        <f t="shared" si="117"/>
        <v>0</v>
      </c>
      <c r="P280" s="1544"/>
    </row>
    <row r="281" spans="1:16" ht="17.25" customHeight="1">
      <c r="A281" s="1354"/>
      <c r="B281" s="1229"/>
      <c r="C281" s="1434"/>
      <c r="D281" s="1435"/>
      <c r="E281" s="1413"/>
      <c r="F281" s="1415"/>
      <c r="G281" s="969" t="s">
        <v>23</v>
      </c>
      <c r="H281" s="260">
        <f t="shared" si="121"/>
        <v>0</v>
      </c>
      <c r="I281" s="355">
        <f t="shared" si="121"/>
        <v>0</v>
      </c>
      <c r="J281" s="16">
        <f t="shared" si="121"/>
        <v>0</v>
      </c>
      <c r="K281" s="356">
        <f t="shared" si="121"/>
        <v>0</v>
      </c>
      <c r="L281" s="67">
        <v>0</v>
      </c>
      <c r="M281" s="741">
        <f t="shared" si="116"/>
        <v>0</v>
      </c>
      <c r="N281" s="267">
        <v>0</v>
      </c>
      <c r="O281" s="19">
        <f t="shared" si="117"/>
        <v>0</v>
      </c>
      <c r="P281" s="1544"/>
    </row>
    <row r="282" spans="1:16" ht="52.5" customHeight="1">
      <c r="A282" s="1354" t="s">
        <v>1064</v>
      </c>
      <c r="B282" s="1229" t="s">
        <v>1065</v>
      </c>
      <c r="C282" s="1434" t="s">
        <v>1605</v>
      </c>
      <c r="D282" s="1210">
        <v>43891</v>
      </c>
      <c r="E282" s="1593">
        <v>43951</v>
      </c>
      <c r="F282" s="1231" t="s">
        <v>1588</v>
      </c>
      <c r="G282" s="432" t="s">
        <v>20</v>
      </c>
      <c r="H282" s="234">
        <f t="shared" ref="H282:K282" si="122">H283+H284+H285</f>
        <v>2380.1999999999998</v>
      </c>
      <c r="I282" s="615">
        <f t="shared" si="122"/>
        <v>2380.1999999999998</v>
      </c>
      <c r="J282" s="168">
        <f t="shared" si="122"/>
        <v>2380.1999999999998</v>
      </c>
      <c r="K282" s="48">
        <f t="shared" si="122"/>
        <v>2380.1999999999998</v>
      </c>
      <c r="L282" s="53">
        <f>J282/H282*100</f>
        <v>100</v>
      </c>
      <c r="M282" s="744">
        <f>J282-H282</f>
        <v>0</v>
      </c>
      <c r="N282" s="41">
        <f>K282/H282*100</f>
        <v>100</v>
      </c>
      <c r="O282" s="298">
        <f>K282-H282</f>
        <v>0</v>
      </c>
      <c r="P282" s="1827" t="s">
        <v>1587</v>
      </c>
    </row>
    <row r="283" spans="1:16" ht="30" customHeight="1">
      <c r="A283" s="1354"/>
      <c r="B283" s="1229"/>
      <c r="C283" s="1434"/>
      <c r="D283" s="1659"/>
      <c r="E283" s="1661"/>
      <c r="F283" s="1232"/>
      <c r="G283" s="969" t="s">
        <v>21</v>
      </c>
      <c r="H283" s="236">
        <v>119</v>
      </c>
      <c r="I283" s="266">
        <v>119</v>
      </c>
      <c r="J283" s="229">
        <v>119</v>
      </c>
      <c r="K283" s="231">
        <v>119</v>
      </c>
      <c r="L283" s="54">
        <f>J283/H283*100</f>
        <v>100</v>
      </c>
      <c r="M283" s="741">
        <f>J283-H283</f>
        <v>0</v>
      </c>
      <c r="N283" s="32">
        <f>K283/H283*100</f>
        <v>100</v>
      </c>
      <c r="O283" s="104">
        <f>K283-H283</f>
        <v>0</v>
      </c>
      <c r="P283" s="1828"/>
    </row>
    <row r="284" spans="1:16" ht="30" customHeight="1">
      <c r="A284" s="1354"/>
      <c r="B284" s="1229"/>
      <c r="C284" s="1434"/>
      <c r="D284" s="1659"/>
      <c r="E284" s="1661"/>
      <c r="F284" s="1232"/>
      <c r="G284" s="969" t="s">
        <v>22</v>
      </c>
      <c r="H284" s="236">
        <v>2261.1999999999998</v>
      </c>
      <c r="I284" s="266">
        <v>2261.1999999999998</v>
      </c>
      <c r="J284" s="229">
        <v>2261.1999999999998</v>
      </c>
      <c r="K284" s="231">
        <v>2261.1999999999998</v>
      </c>
      <c r="L284" s="54">
        <f>J284/H284*100</f>
        <v>100</v>
      </c>
      <c r="M284" s="741">
        <f>J284-H284</f>
        <v>0</v>
      </c>
      <c r="N284" s="32">
        <f>K284/H284*100</f>
        <v>100</v>
      </c>
      <c r="O284" s="104">
        <f>K284-H284</f>
        <v>0</v>
      </c>
      <c r="P284" s="1828"/>
    </row>
    <row r="285" spans="1:16" ht="30" customHeight="1" thickBot="1">
      <c r="A285" s="1354"/>
      <c r="B285" s="1229"/>
      <c r="C285" s="1508"/>
      <c r="D285" s="1660"/>
      <c r="E285" s="1662"/>
      <c r="F285" s="1233"/>
      <c r="G285" s="969" t="s">
        <v>23</v>
      </c>
      <c r="H285" s="260">
        <v>0</v>
      </c>
      <c r="I285" s="267">
        <v>0</v>
      </c>
      <c r="J285" s="67">
        <v>0</v>
      </c>
      <c r="K285" s="19">
        <v>0</v>
      </c>
      <c r="L285" s="67">
        <v>0</v>
      </c>
      <c r="M285" s="741">
        <v>0</v>
      </c>
      <c r="N285" s="267">
        <v>0</v>
      </c>
      <c r="O285" s="19">
        <f t="shared" ref="O285" si="123">K285-H285</f>
        <v>0</v>
      </c>
      <c r="P285" s="1829"/>
    </row>
    <row r="286" spans="1:16" ht="27" customHeight="1">
      <c r="A286" s="1309" t="s">
        <v>39</v>
      </c>
      <c r="B286" s="1311" t="s">
        <v>133</v>
      </c>
      <c r="C286" s="1450" t="s">
        <v>292</v>
      </c>
      <c r="D286" s="1489" t="s">
        <v>19</v>
      </c>
      <c r="E286" s="1491" t="s">
        <v>19</v>
      </c>
      <c r="F286" s="1493" t="s">
        <v>19</v>
      </c>
      <c r="G286" s="165" t="s">
        <v>20</v>
      </c>
      <c r="H286" s="181">
        <f>H287+H288+H289</f>
        <v>11000</v>
      </c>
      <c r="I286" s="33">
        <f>I287+I288+I289</f>
        <v>11000</v>
      </c>
      <c r="J286" s="51">
        <f>J287+J288+J289</f>
        <v>11000</v>
      </c>
      <c r="K286" s="28">
        <f>K287+K288+K289</f>
        <v>11000</v>
      </c>
      <c r="L286" s="51">
        <f>J286/H286*100</f>
        <v>100</v>
      </c>
      <c r="M286" s="747">
        <f t="shared" ref="M286:M293" si="124">J286-H286</f>
        <v>0</v>
      </c>
      <c r="N286" s="33">
        <f>K286/H286*100</f>
        <v>100</v>
      </c>
      <c r="O286" s="530">
        <f t="shared" si="97"/>
        <v>0</v>
      </c>
      <c r="P286" s="1313"/>
    </row>
    <row r="287" spans="1:16" ht="18.75" customHeight="1">
      <c r="A287" s="1310"/>
      <c r="B287" s="1312"/>
      <c r="C287" s="1451"/>
      <c r="D287" s="1490"/>
      <c r="E287" s="1492"/>
      <c r="F287" s="1494"/>
      <c r="G287" s="166" t="s">
        <v>21</v>
      </c>
      <c r="H287" s="182">
        <f t="shared" ref="H287:K289" si="125">H291</f>
        <v>11000</v>
      </c>
      <c r="I287" s="280">
        <f t="shared" si="125"/>
        <v>11000</v>
      </c>
      <c r="J287" s="55">
        <f t="shared" si="125"/>
        <v>11000</v>
      </c>
      <c r="K287" s="34">
        <f t="shared" si="125"/>
        <v>11000</v>
      </c>
      <c r="L287" s="55">
        <f>J287/H287*100</f>
        <v>100</v>
      </c>
      <c r="M287" s="740">
        <f t="shared" si="124"/>
        <v>0</v>
      </c>
      <c r="N287" s="280">
        <f>K287/H287*100</f>
        <v>100</v>
      </c>
      <c r="O287" s="140">
        <f t="shared" si="97"/>
        <v>0</v>
      </c>
      <c r="P287" s="1314"/>
    </row>
    <row r="288" spans="1:16" ht="18.75" customHeight="1">
      <c r="A288" s="1310"/>
      <c r="B288" s="1312"/>
      <c r="C288" s="1451"/>
      <c r="D288" s="1490"/>
      <c r="E288" s="1492"/>
      <c r="F288" s="1494"/>
      <c r="G288" s="166" t="s">
        <v>22</v>
      </c>
      <c r="H288" s="183">
        <f t="shared" si="125"/>
        <v>0</v>
      </c>
      <c r="I288" s="525">
        <f t="shared" si="125"/>
        <v>0</v>
      </c>
      <c r="J288" s="65">
        <f t="shared" si="125"/>
        <v>0</v>
      </c>
      <c r="K288" s="140">
        <f t="shared" si="125"/>
        <v>0</v>
      </c>
      <c r="L288" s="65">
        <v>0</v>
      </c>
      <c r="M288" s="740">
        <f t="shared" si="124"/>
        <v>0</v>
      </c>
      <c r="N288" s="525">
        <v>0</v>
      </c>
      <c r="O288" s="140">
        <f t="shared" si="97"/>
        <v>0</v>
      </c>
      <c r="P288" s="1314"/>
    </row>
    <row r="289" spans="1:16" ht="18.75" customHeight="1">
      <c r="A289" s="1310"/>
      <c r="B289" s="1312"/>
      <c r="C289" s="1451"/>
      <c r="D289" s="1490"/>
      <c r="E289" s="1492"/>
      <c r="F289" s="1494"/>
      <c r="G289" s="166" t="s">
        <v>23</v>
      </c>
      <c r="H289" s="183">
        <f t="shared" si="125"/>
        <v>0</v>
      </c>
      <c r="I289" s="525">
        <f t="shared" si="125"/>
        <v>0</v>
      </c>
      <c r="J289" s="65">
        <f t="shared" si="125"/>
        <v>0</v>
      </c>
      <c r="K289" s="140">
        <f t="shared" si="125"/>
        <v>0</v>
      </c>
      <c r="L289" s="65">
        <v>0</v>
      </c>
      <c r="M289" s="740">
        <f t="shared" si="124"/>
        <v>0</v>
      </c>
      <c r="N289" s="525">
        <v>0</v>
      </c>
      <c r="O289" s="140">
        <f t="shared" si="97"/>
        <v>0</v>
      </c>
      <c r="P289" s="1314"/>
    </row>
    <row r="290" spans="1:16" ht="21.75" customHeight="1">
      <c r="A290" s="1249" t="s">
        <v>41</v>
      </c>
      <c r="B290" s="1250" t="s">
        <v>742</v>
      </c>
      <c r="C290" s="1464"/>
      <c r="D290" s="1465" t="s">
        <v>19</v>
      </c>
      <c r="E290" s="1466" t="s">
        <v>19</v>
      </c>
      <c r="F290" s="1467" t="s">
        <v>19</v>
      </c>
      <c r="G290" s="432" t="s">
        <v>20</v>
      </c>
      <c r="H290" s="234">
        <f>H291+H292+H293</f>
        <v>11000</v>
      </c>
      <c r="I290" s="271">
        <f>I291+I292+I293</f>
        <v>11000</v>
      </c>
      <c r="J290" s="53">
        <f>J291+J292+J293</f>
        <v>11000</v>
      </c>
      <c r="K290" s="31">
        <f>K291+K292+K293</f>
        <v>11000</v>
      </c>
      <c r="L290" s="53">
        <f>J290/H290*100</f>
        <v>100</v>
      </c>
      <c r="M290" s="744">
        <f t="shared" si="124"/>
        <v>0</v>
      </c>
      <c r="N290" s="271">
        <f>K290/H290*100</f>
        <v>100</v>
      </c>
      <c r="O290" s="459">
        <f t="shared" si="97"/>
        <v>0</v>
      </c>
      <c r="P290" s="1544"/>
    </row>
    <row r="291" spans="1:16" ht="15.75" customHeight="1">
      <c r="A291" s="1249"/>
      <c r="B291" s="1424"/>
      <c r="C291" s="1464"/>
      <c r="D291" s="1465"/>
      <c r="E291" s="1466"/>
      <c r="F291" s="1467"/>
      <c r="G291" s="969" t="s">
        <v>21</v>
      </c>
      <c r="H291" s="235">
        <f>H295</f>
        <v>11000</v>
      </c>
      <c r="I291" s="272">
        <f>I295</f>
        <v>11000</v>
      </c>
      <c r="J291" s="54">
        <f>J295</f>
        <v>11000</v>
      </c>
      <c r="K291" s="17">
        <f>K295</f>
        <v>11000</v>
      </c>
      <c r="L291" s="54">
        <f>J291/H291*100</f>
        <v>100</v>
      </c>
      <c r="M291" s="741">
        <f t="shared" si="124"/>
        <v>0</v>
      </c>
      <c r="N291" s="272">
        <f>K291/H291*100</f>
        <v>100</v>
      </c>
      <c r="O291" s="19">
        <f t="shared" si="97"/>
        <v>0</v>
      </c>
      <c r="P291" s="1544"/>
    </row>
    <row r="292" spans="1:16" ht="15.75" customHeight="1">
      <c r="A292" s="1249"/>
      <c r="B292" s="1424"/>
      <c r="C292" s="1464"/>
      <c r="D292" s="1465"/>
      <c r="E292" s="1466"/>
      <c r="F292" s="1467"/>
      <c r="G292" s="969" t="s">
        <v>22</v>
      </c>
      <c r="H292" s="260">
        <v>0</v>
      </c>
      <c r="I292" s="267">
        <v>0</v>
      </c>
      <c r="J292" s="67">
        <v>0</v>
      </c>
      <c r="K292" s="19">
        <v>0</v>
      </c>
      <c r="L292" s="67">
        <v>0</v>
      </c>
      <c r="M292" s="741">
        <f t="shared" si="124"/>
        <v>0</v>
      </c>
      <c r="N292" s="267">
        <v>0</v>
      </c>
      <c r="O292" s="19">
        <f t="shared" si="97"/>
        <v>0</v>
      </c>
      <c r="P292" s="1544"/>
    </row>
    <row r="293" spans="1:16" ht="15.75" customHeight="1">
      <c r="A293" s="1249"/>
      <c r="B293" s="1424"/>
      <c r="C293" s="1464"/>
      <c r="D293" s="1465"/>
      <c r="E293" s="1466"/>
      <c r="F293" s="1467"/>
      <c r="G293" s="969" t="s">
        <v>23</v>
      </c>
      <c r="H293" s="260">
        <v>0</v>
      </c>
      <c r="I293" s="267">
        <v>0</v>
      </c>
      <c r="J293" s="67">
        <v>0</v>
      </c>
      <c r="K293" s="19">
        <v>0</v>
      </c>
      <c r="L293" s="67">
        <v>0</v>
      </c>
      <c r="M293" s="741">
        <f t="shared" si="124"/>
        <v>0</v>
      </c>
      <c r="N293" s="267">
        <v>0</v>
      </c>
      <c r="O293" s="19">
        <f t="shared" si="97"/>
        <v>0</v>
      </c>
      <c r="P293" s="1544"/>
    </row>
    <row r="294" spans="1:16" ht="21" customHeight="1">
      <c r="A294" s="1354" t="s">
        <v>42</v>
      </c>
      <c r="B294" s="1229" t="s">
        <v>743</v>
      </c>
      <c r="C294" s="1434"/>
      <c r="D294" s="1435" t="s">
        <v>19</v>
      </c>
      <c r="E294" s="1413" t="s">
        <v>19</v>
      </c>
      <c r="F294" s="1415" t="s">
        <v>19</v>
      </c>
      <c r="G294" s="432" t="s">
        <v>20</v>
      </c>
      <c r="H294" s="234">
        <f>H295+H296+H297</f>
        <v>11000</v>
      </c>
      <c r="I294" s="271">
        <f>I295+I296+I297</f>
        <v>11000</v>
      </c>
      <c r="J294" s="53">
        <f>J295+J296+J297</f>
        <v>11000</v>
      </c>
      <c r="K294" s="31">
        <f>K295+K296+K297</f>
        <v>11000</v>
      </c>
      <c r="L294" s="53">
        <f>J294/H294*100</f>
        <v>100</v>
      </c>
      <c r="M294" s="744">
        <f>J294-H294</f>
        <v>0</v>
      </c>
      <c r="N294" s="271">
        <f>K294/H294*100</f>
        <v>100</v>
      </c>
      <c r="O294" s="459">
        <f>K294-H294</f>
        <v>0</v>
      </c>
      <c r="P294" s="1544"/>
    </row>
    <row r="295" spans="1:16" ht="15.75" customHeight="1">
      <c r="A295" s="1354"/>
      <c r="B295" s="1229"/>
      <c r="C295" s="1434"/>
      <c r="D295" s="1435"/>
      <c r="E295" s="1413"/>
      <c r="F295" s="1415"/>
      <c r="G295" s="969" t="s">
        <v>21</v>
      </c>
      <c r="H295" s="235">
        <f>H299</f>
        <v>11000</v>
      </c>
      <c r="I295" s="272">
        <f>I299</f>
        <v>11000</v>
      </c>
      <c r="J295" s="54">
        <f>J299</f>
        <v>11000</v>
      </c>
      <c r="K295" s="17">
        <f>K299</f>
        <v>11000</v>
      </c>
      <c r="L295" s="54">
        <f>J295/H295*100</f>
        <v>100</v>
      </c>
      <c r="M295" s="741">
        <f>J295-H295</f>
        <v>0</v>
      </c>
      <c r="N295" s="272">
        <f>K295/H295*100</f>
        <v>100</v>
      </c>
      <c r="O295" s="19">
        <f>K295-H295</f>
        <v>0</v>
      </c>
      <c r="P295" s="1544"/>
    </row>
    <row r="296" spans="1:16" ht="15.75" customHeight="1">
      <c r="A296" s="1354"/>
      <c r="B296" s="1229"/>
      <c r="C296" s="1434"/>
      <c r="D296" s="1435"/>
      <c r="E296" s="1413"/>
      <c r="F296" s="1415"/>
      <c r="G296" s="969" t="s">
        <v>22</v>
      </c>
      <c r="H296" s="260">
        <v>0</v>
      </c>
      <c r="I296" s="267">
        <v>0</v>
      </c>
      <c r="J296" s="67">
        <v>0</v>
      </c>
      <c r="K296" s="19">
        <v>0</v>
      </c>
      <c r="L296" s="67">
        <v>0</v>
      </c>
      <c r="M296" s="741">
        <f>J296-H296</f>
        <v>0</v>
      </c>
      <c r="N296" s="267">
        <v>0</v>
      </c>
      <c r="O296" s="19">
        <f>K296-H296</f>
        <v>0</v>
      </c>
      <c r="P296" s="1544"/>
    </row>
    <row r="297" spans="1:16" ht="15.75" customHeight="1">
      <c r="A297" s="1354"/>
      <c r="B297" s="1229"/>
      <c r="C297" s="1434"/>
      <c r="D297" s="1435"/>
      <c r="E297" s="1413"/>
      <c r="F297" s="1415"/>
      <c r="G297" s="969" t="s">
        <v>23</v>
      </c>
      <c r="H297" s="260">
        <v>0</v>
      </c>
      <c r="I297" s="267">
        <v>0</v>
      </c>
      <c r="J297" s="67">
        <v>0</v>
      </c>
      <c r="K297" s="19">
        <v>0</v>
      </c>
      <c r="L297" s="67">
        <v>0</v>
      </c>
      <c r="M297" s="741">
        <f>J297-H297</f>
        <v>0</v>
      </c>
      <c r="N297" s="267">
        <v>0</v>
      </c>
      <c r="O297" s="19">
        <f>K297-H297</f>
        <v>0</v>
      </c>
      <c r="P297" s="1544"/>
    </row>
    <row r="298" spans="1:16" ht="19.5" customHeight="1">
      <c r="A298" s="1354" t="s">
        <v>43</v>
      </c>
      <c r="B298" s="1229" t="s">
        <v>328</v>
      </c>
      <c r="C298" s="1666" t="s">
        <v>758</v>
      </c>
      <c r="D298" s="1803">
        <v>43831</v>
      </c>
      <c r="E298" s="1804">
        <v>44196</v>
      </c>
      <c r="F298" s="1355" t="s">
        <v>1590</v>
      </c>
      <c r="G298" s="432" t="s">
        <v>20</v>
      </c>
      <c r="H298" s="234">
        <f>H299+H300+H301</f>
        <v>11000</v>
      </c>
      <c r="I298" s="271">
        <f>I299+I300+I301</f>
        <v>11000</v>
      </c>
      <c r="J298" s="53">
        <f>J299+J300+J301</f>
        <v>11000</v>
      </c>
      <c r="K298" s="31">
        <f>K299+K300+K301</f>
        <v>11000</v>
      </c>
      <c r="L298" s="53">
        <f>J298/H298*100</f>
        <v>100</v>
      </c>
      <c r="M298" s="744">
        <f t="shared" ref="M298:M381" si="126">J298-H298</f>
        <v>0</v>
      </c>
      <c r="N298" s="271">
        <f>K298/H298*100</f>
        <v>100</v>
      </c>
      <c r="O298" s="459">
        <f t="shared" ref="O298:O381" si="127">K298-H298</f>
        <v>0</v>
      </c>
      <c r="P298" s="1368" t="s">
        <v>1591</v>
      </c>
    </row>
    <row r="299" spans="1:16" ht="14.25" customHeight="1">
      <c r="A299" s="1354"/>
      <c r="B299" s="1229"/>
      <c r="C299" s="1666"/>
      <c r="D299" s="1803"/>
      <c r="E299" s="1804"/>
      <c r="F299" s="1356"/>
      <c r="G299" s="969" t="s">
        <v>21</v>
      </c>
      <c r="H299" s="236">
        <v>11000</v>
      </c>
      <c r="I299" s="266">
        <v>11000</v>
      </c>
      <c r="J299" s="229">
        <v>11000</v>
      </c>
      <c r="K299" s="231">
        <v>11000</v>
      </c>
      <c r="L299" s="54">
        <f>J299/H299*100</f>
        <v>100</v>
      </c>
      <c r="M299" s="741">
        <f t="shared" si="126"/>
        <v>0</v>
      </c>
      <c r="N299" s="272">
        <f>K299/H299*100</f>
        <v>100</v>
      </c>
      <c r="O299" s="19">
        <f t="shared" si="127"/>
        <v>0</v>
      </c>
      <c r="P299" s="1369"/>
    </row>
    <row r="300" spans="1:16" ht="14.25" customHeight="1">
      <c r="A300" s="1354"/>
      <c r="B300" s="1229"/>
      <c r="C300" s="1666"/>
      <c r="D300" s="1803"/>
      <c r="E300" s="1804"/>
      <c r="F300" s="1356"/>
      <c r="G300" s="969" t="s">
        <v>22</v>
      </c>
      <c r="H300" s="260">
        <v>0</v>
      </c>
      <c r="I300" s="267">
        <v>0</v>
      </c>
      <c r="J300" s="67">
        <v>0</v>
      </c>
      <c r="K300" s="19">
        <v>0</v>
      </c>
      <c r="L300" s="67">
        <v>0</v>
      </c>
      <c r="M300" s="741">
        <f t="shared" si="126"/>
        <v>0</v>
      </c>
      <c r="N300" s="267">
        <v>0</v>
      </c>
      <c r="O300" s="19">
        <f t="shared" si="127"/>
        <v>0</v>
      </c>
      <c r="P300" s="1369"/>
    </row>
    <row r="301" spans="1:16" ht="14.25" customHeight="1" thickBot="1">
      <c r="A301" s="1370"/>
      <c r="B301" s="1371"/>
      <c r="C301" s="1666"/>
      <c r="D301" s="1803"/>
      <c r="E301" s="1804"/>
      <c r="F301" s="1837"/>
      <c r="G301" s="440" t="s">
        <v>23</v>
      </c>
      <c r="H301" s="284">
        <v>0</v>
      </c>
      <c r="I301" s="532">
        <v>0</v>
      </c>
      <c r="J301" s="69">
        <v>0</v>
      </c>
      <c r="K301" s="533">
        <v>0</v>
      </c>
      <c r="L301" s="69">
        <v>0</v>
      </c>
      <c r="M301" s="745">
        <f t="shared" si="126"/>
        <v>0</v>
      </c>
      <c r="N301" s="532">
        <v>0</v>
      </c>
      <c r="O301" s="533">
        <f t="shared" si="127"/>
        <v>0</v>
      </c>
      <c r="P301" s="1721"/>
    </row>
    <row r="302" spans="1:16" ht="25.5" customHeight="1">
      <c r="A302" s="1309" t="s">
        <v>52</v>
      </c>
      <c r="B302" s="1311" t="s">
        <v>329</v>
      </c>
      <c r="C302" s="1450" t="s">
        <v>754</v>
      </c>
      <c r="D302" s="1489" t="s">
        <v>19</v>
      </c>
      <c r="E302" s="1491" t="s">
        <v>19</v>
      </c>
      <c r="F302" s="1493" t="s">
        <v>19</v>
      </c>
      <c r="G302" s="165" t="s">
        <v>20</v>
      </c>
      <c r="H302" s="181">
        <f>H303+H304+H305</f>
        <v>1400</v>
      </c>
      <c r="I302" s="33">
        <f>I303+I304+I305</f>
        <v>1300</v>
      </c>
      <c r="J302" s="51">
        <f>J303+J304+J305</f>
        <v>1300</v>
      </c>
      <c r="K302" s="28">
        <f>K303+K304+K305</f>
        <v>1300</v>
      </c>
      <c r="L302" s="51">
        <f>J302/H302*100</f>
        <v>92.857142857142861</v>
      </c>
      <c r="M302" s="738">
        <f t="shared" si="126"/>
        <v>-100</v>
      </c>
      <c r="N302" s="33">
        <f>K302/H302*100</f>
        <v>92.857142857142861</v>
      </c>
      <c r="O302" s="28">
        <f t="shared" si="127"/>
        <v>-100</v>
      </c>
      <c r="P302" s="1313"/>
    </row>
    <row r="303" spans="1:16" ht="19.5" customHeight="1">
      <c r="A303" s="1310"/>
      <c r="B303" s="1312"/>
      <c r="C303" s="1451"/>
      <c r="D303" s="1490"/>
      <c r="E303" s="1492"/>
      <c r="F303" s="1494"/>
      <c r="G303" s="166" t="s">
        <v>21</v>
      </c>
      <c r="H303" s="182">
        <f t="shared" ref="H303:K305" si="128">H307</f>
        <v>1400</v>
      </c>
      <c r="I303" s="280">
        <f t="shared" si="128"/>
        <v>1300</v>
      </c>
      <c r="J303" s="55">
        <f t="shared" si="128"/>
        <v>1300</v>
      </c>
      <c r="K303" s="34">
        <f t="shared" si="128"/>
        <v>1300</v>
      </c>
      <c r="L303" s="55">
        <f>J303/H303*100</f>
        <v>92.857142857142861</v>
      </c>
      <c r="M303" s="739">
        <f t="shared" si="126"/>
        <v>-100</v>
      </c>
      <c r="N303" s="280">
        <f>K303/H303*100</f>
        <v>92.857142857142861</v>
      </c>
      <c r="O303" s="34">
        <f t="shared" si="127"/>
        <v>-100</v>
      </c>
      <c r="P303" s="1314"/>
    </row>
    <row r="304" spans="1:16" ht="19.5" customHeight="1">
      <c r="A304" s="1310"/>
      <c r="B304" s="1312"/>
      <c r="C304" s="1451"/>
      <c r="D304" s="1490"/>
      <c r="E304" s="1492"/>
      <c r="F304" s="1494"/>
      <c r="G304" s="166" t="s">
        <v>22</v>
      </c>
      <c r="H304" s="183">
        <f t="shared" si="128"/>
        <v>0</v>
      </c>
      <c r="I304" s="525">
        <f t="shared" si="128"/>
        <v>0</v>
      </c>
      <c r="J304" s="65">
        <f t="shared" si="128"/>
        <v>0</v>
      </c>
      <c r="K304" s="140">
        <f t="shared" si="128"/>
        <v>0</v>
      </c>
      <c r="L304" s="65">
        <v>0</v>
      </c>
      <c r="M304" s="740">
        <f t="shared" si="126"/>
        <v>0</v>
      </c>
      <c r="N304" s="525">
        <v>0</v>
      </c>
      <c r="O304" s="140">
        <f t="shared" si="127"/>
        <v>0</v>
      </c>
      <c r="P304" s="1314"/>
    </row>
    <row r="305" spans="1:16" ht="19.5" customHeight="1">
      <c r="A305" s="1310"/>
      <c r="B305" s="1312"/>
      <c r="C305" s="1451"/>
      <c r="D305" s="1490"/>
      <c r="E305" s="1492"/>
      <c r="F305" s="1494"/>
      <c r="G305" s="166" t="s">
        <v>23</v>
      </c>
      <c r="H305" s="183">
        <f t="shared" si="128"/>
        <v>0</v>
      </c>
      <c r="I305" s="525">
        <f t="shared" si="128"/>
        <v>0</v>
      </c>
      <c r="J305" s="65">
        <f t="shared" si="128"/>
        <v>0</v>
      </c>
      <c r="K305" s="140">
        <f t="shared" si="128"/>
        <v>0</v>
      </c>
      <c r="L305" s="65">
        <v>0</v>
      </c>
      <c r="M305" s="740">
        <f t="shared" si="126"/>
        <v>0</v>
      </c>
      <c r="N305" s="525">
        <v>0</v>
      </c>
      <c r="O305" s="140">
        <f t="shared" si="127"/>
        <v>0</v>
      </c>
      <c r="P305" s="1314"/>
    </row>
    <row r="306" spans="1:16" ht="25.5" customHeight="1">
      <c r="A306" s="1249" t="s">
        <v>53</v>
      </c>
      <c r="B306" s="1424" t="s">
        <v>744</v>
      </c>
      <c r="C306" s="1464" t="s">
        <v>19</v>
      </c>
      <c r="D306" s="1465" t="s">
        <v>19</v>
      </c>
      <c r="E306" s="1466" t="s">
        <v>19</v>
      </c>
      <c r="F306" s="1467" t="s">
        <v>19</v>
      </c>
      <c r="G306" s="432" t="s">
        <v>20</v>
      </c>
      <c r="H306" s="234">
        <f>H307+H308+H309</f>
        <v>1400</v>
      </c>
      <c r="I306" s="271">
        <f>I307+I308+I309</f>
        <v>1300</v>
      </c>
      <c r="J306" s="53">
        <f>J307+J308+J309</f>
        <v>1300</v>
      </c>
      <c r="K306" s="31">
        <f>K307+K308+K309</f>
        <v>1300</v>
      </c>
      <c r="L306" s="53">
        <f>J306/H306*100</f>
        <v>92.857142857142861</v>
      </c>
      <c r="M306" s="510">
        <f t="shared" si="126"/>
        <v>-100</v>
      </c>
      <c r="N306" s="271">
        <f>K306/H306*100</f>
        <v>92.857142857142861</v>
      </c>
      <c r="O306" s="31">
        <f t="shared" si="127"/>
        <v>-100</v>
      </c>
      <c r="P306" s="1544"/>
    </row>
    <row r="307" spans="1:16" ht="19.5" customHeight="1">
      <c r="A307" s="1249"/>
      <c r="B307" s="1424"/>
      <c r="C307" s="1464"/>
      <c r="D307" s="1465"/>
      <c r="E307" s="1466"/>
      <c r="F307" s="1467"/>
      <c r="G307" s="969" t="s">
        <v>21</v>
      </c>
      <c r="H307" s="235">
        <f>H311</f>
        <v>1400</v>
      </c>
      <c r="I307" s="272">
        <f>I311</f>
        <v>1300</v>
      </c>
      <c r="J307" s="54">
        <f>J311</f>
        <v>1300</v>
      </c>
      <c r="K307" s="17">
        <f>K311</f>
        <v>1300</v>
      </c>
      <c r="L307" s="54">
        <f>J307/H307*100</f>
        <v>92.857142857142861</v>
      </c>
      <c r="M307" s="511">
        <f t="shared" si="126"/>
        <v>-100</v>
      </c>
      <c r="N307" s="272">
        <f>K307/H307*100</f>
        <v>92.857142857142861</v>
      </c>
      <c r="O307" s="17">
        <f t="shared" si="127"/>
        <v>-100</v>
      </c>
      <c r="P307" s="1544"/>
    </row>
    <row r="308" spans="1:16" ht="19.5" customHeight="1">
      <c r="A308" s="1249"/>
      <c r="B308" s="1424"/>
      <c r="C308" s="1464"/>
      <c r="D308" s="1465"/>
      <c r="E308" s="1466"/>
      <c r="F308" s="1467"/>
      <c r="G308" s="969" t="s">
        <v>22</v>
      </c>
      <c r="H308" s="260">
        <v>0</v>
      </c>
      <c r="I308" s="267">
        <v>0</v>
      </c>
      <c r="J308" s="67">
        <v>0</v>
      </c>
      <c r="K308" s="19">
        <v>0</v>
      </c>
      <c r="L308" s="67">
        <v>0</v>
      </c>
      <c r="M308" s="741">
        <f t="shared" si="126"/>
        <v>0</v>
      </c>
      <c r="N308" s="267">
        <v>0</v>
      </c>
      <c r="O308" s="19">
        <f t="shared" si="127"/>
        <v>0</v>
      </c>
      <c r="P308" s="1544"/>
    </row>
    <row r="309" spans="1:16" ht="19.5" customHeight="1">
      <c r="A309" s="1249"/>
      <c r="B309" s="1424"/>
      <c r="C309" s="1464"/>
      <c r="D309" s="1465"/>
      <c r="E309" s="1466"/>
      <c r="F309" s="1467"/>
      <c r="G309" s="969" t="s">
        <v>23</v>
      </c>
      <c r="H309" s="260">
        <v>0</v>
      </c>
      <c r="I309" s="267">
        <v>0</v>
      </c>
      <c r="J309" s="67">
        <v>0</v>
      </c>
      <c r="K309" s="19">
        <v>0</v>
      </c>
      <c r="L309" s="67">
        <v>0</v>
      </c>
      <c r="M309" s="741">
        <f t="shared" si="126"/>
        <v>0</v>
      </c>
      <c r="N309" s="267">
        <v>0</v>
      </c>
      <c r="O309" s="19">
        <f t="shared" si="127"/>
        <v>0</v>
      </c>
      <c r="P309" s="1544"/>
    </row>
    <row r="310" spans="1:16" ht="24" customHeight="1">
      <c r="A310" s="1354" t="s">
        <v>54</v>
      </c>
      <c r="B310" s="1229" t="s">
        <v>745</v>
      </c>
      <c r="C310" s="1434" t="s">
        <v>19</v>
      </c>
      <c r="D310" s="1435" t="s">
        <v>19</v>
      </c>
      <c r="E310" s="1413" t="s">
        <v>19</v>
      </c>
      <c r="F310" s="1415" t="s">
        <v>19</v>
      </c>
      <c r="G310" s="432" t="s">
        <v>20</v>
      </c>
      <c r="H310" s="234">
        <f>H311+H312+H313</f>
        <v>1400</v>
      </c>
      <c r="I310" s="271">
        <f>I311+I312+I313</f>
        <v>1300</v>
      </c>
      <c r="J310" s="53">
        <f>J311+J312+J313</f>
        <v>1300</v>
      </c>
      <c r="K310" s="31">
        <f>K311+K312+K313</f>
        <v>1300</v>
      </c>
      <c r="L310" s="53">
        <f>J310/H310*100</f>
        <v>92.857142857142861</v>
      </c>
      <c r="M310" s="510">
        <f t="shared" ref="M310:M311" si="129">J310-H310</f>
        <v>-100</v>
      </c>
      <c r="N310" s="271">
        <f>K310/H310*100</f>
        <v>92.857142857142861</v>
      </c>
      <c r="O310" s="31">
        <f t="shared" ref="O310:O311" si="130">K310-H310</f>
        <v>-100</v>
      </c>
      <c r="P310" s="1544"/>
    </row>
    <row r="311" spans="1:16" ht="15.75" customHeight="1">
      <c r="A311" s="1354"/>
      <c r="B311" s="1229"/>
      <c r="C311" s="1434"/>
      <c r="D311" s="1435"/>
      <c r="E311" s="1413"/>
      <c r="F311" s="1415"/>
      <c r="G311" s="969" t="s">
        <v>21</v>
      </c>
      <c r="H311" s="235">
        <f>H315+H319+H323+H327+H331+H335</f>
        <v>1400</v>
      </c>
      <c r="I311" s="353">
        <f t="shared" ref="I311:K311" si="131">I315+I319+I323+I327+I331+I335</f>
        <v>1300</v>
      </c>
      <c r="J311" s="4">
        <f t="shared" si="131"/>
        <v>1300</v>
      </c>
      <c r="K311" s="354">
        <f t="shared" si="131"/>
        <v>1300</v>
      </c>
      <c r="L311" s="54">
        <f>J311/H311*100</f>
        <v>92.857142857142861</v>
      </c>
      <c r="M311" s="511">
        <f t="shared" si="129"/>
        <v>-100</v>
      </c>
      <c r="N311" s="272">
        <f>K311/H311*100</f>
        <v>92.857142857142861</v>
      </c>
      <c r="O311" s="17">
        <f t="shared" si="130"/>
        <v>-100</v>
      </c>
      <c r="P311" s="1544"/>
    </row>
    <row r="312" spans="1:16" ht="15.75" customHeight="1">
      <c r="A312" s="1354"/>
      <c r="B312" s="1229"/>
      <c r="C312" s="1434"/>
      <c r="D312" s="1435"/>
      <c r="E312" s="1413"/>
      <c r="F312" s="1415"/>
      <c r="G312" s="969" t="s">
        <v>22</v>
      </c>
      <c r="H312" s="260">
        <f t="shared" ref="H312:K313" si="132">H316+H320+H324+H328+H332+H336</f>
        <v>0</v>
      </c>
      <c r="I312" s="355">
        <f t="shared" si="132"/>
        <v>0</v>
      </c>
      <c r="J312" s="16">
        <f t="shared" si="132"/>
        <v>0</v>
      </c>
      <c r="K312" s="356">
        <f t="shared" si="132"/>
        <v>0</v>
      </c>
      <c r="L312" s="67">
        <v>0</v>
      </c>
      <c r="M312" s="741">
        <f t="shared" si="126"/>
        <v>0</v>
      </c>
      <c r="N312" s="267">
        <v>0</v>
      </c>
      <c r="O312" s="19">
        <f t="shared" si="127"/>
        <v>0</v>
      </c>
      <c r="P312" s="1544"/>
    </row>
    <row r="313" spans="1:16" ht="15.75" customHeight="1">
      <c r="A313" s="1354"/>
      <c r="B313" s="1229"/>
      <c r="C313" s="1434"/>
      <c r="D313" s="1435"/>
      <c r="E313" s="1413"/>
      <c r="F313" s="1415"/>
      <c r="G313" s="969" t="s">
        <v>23</v>
      </c>
      <c r="H313" s="260">
        <f t="shared" si="132"/>
        <v>0</v>
      </c>
      <c r="I313" s="355">
        <f t="shared" si="132"/>
        <v>0</v>
      </c>
      <c r="J313" s="16">
        <f t="shared" si="132"/>
        <v>0</v>
      </c>
      <c r="K313" s="356">
        <f t="shared" si="132"/>
        <v>0</v>
      </c>
      <c r="L313" s="67">
        <v>0</v>
      </c>
      <c r="M313" s="741">
        <f t="shared" si="126"/>
        <v>0</v>
      </c>
      <c r="N313" s="267">
        <v>0</v>
      </c>
      <c r="O313" s="19">
        <f t="shared" si="127"/>
        <v>0</v>
      </c>
      <c r="P313" s="1544"/>
    </row>
    <row r="314" spans="1:16" ht="18.75" customHeight="1">
      <c r="A314" s="1354" t="s">
        <v>55</v>
      </c>
      <c r="B314" s="1229" t="s">
        <v>330</v>
      </c>
      <c r="C314" s="1434" t="s">
        <v>1607</v>
      </c>
      <c r="D314" s="1803">
        <v>44105</v>
      </c>
      <c r="E314" s="1804">
        <v>44196</v>
      </c>
      <c r="F314" s="1355" t="s">
        <v>1592</v>
      </c>
      <c r="G314" s="432" t="s">
        <v>20</v>
      </c>
      <c r="H314" s="234">
        <f>H315+H316+H317</f>
        <v>100</v>
      </c>
      <c r="I314" s="528">
        <f>I315+I316+I317</f>
        <v>0</v>
      </c>
      <c r="J314" s="358">
        <f>J315+J316+J317</f>
        <v>0</v>
      </c>
      <c r="K314" s="459">
        <f>K315+K316+K317</f>
        <v>0</v>
      </c>
      <c r="L314" s="358">
        <f>J314/H314*100</f>
        <v>0</v>
      </c>
      <c r="M314" s="510">
        <f t="shared" ref="M314:M315" si="133">J314-H314</f>
        <v>-100</v>
      </c>
      <c r="N314" s="528">
        <f>K314/H314*100</f>
        <v>0</v>
      </c>
      <c r="O314" s="510">
        <f t="shared" ref="O314:O315" si="134">K314-H314</f>
        <v>-100</v>
      </c>
      <c r="P314" s="1222"/>
    </row>
    <row r="315" spans="1:16" ht="15" customHeight="1">
      <c r="A315" s="1354"/>
      <c r="B315" s="1229"/>
      <c r="C315" s="1434"/>
      <c r="D315" s="1803"/>
      <c r="E315" s="1804"/>
      <c r="F315" s="1356"/>
      <c r="G315" s="969" t="s">
        <v>21</v>
      </c>
      <c r="H315" s="236">
        <v>100</v>
      </c>
      <c r="I315" s="328">
        <v>0</v>
      </c>
      <c r="J315" s="329">
        <v>0</v>
      </c>
      <c r="K315" s="330">
        <v>0</v>
      </c>
      <c r="L315" s="67">
        <v>0</v>
      </c>
      <c r="M315" s="511">
        <f t="shared" si="133"/>
        <v>-100</v>
      </c>
      <c r="N315" s="267">
        <f>K315/H315*100</f>
        <v>0</v>
      </c>
      <c r="O315" s="511">
        <f t="shared" si="134"/>
        <v>-100</v>
      </c>
      <c r="P315" s="1203"/>
    </row>
    <row r="316" spans="1:16" ht="15" customHeight="1">
      <c r="A316" s="1354"/>
      <c r="B316" s="1229"/>
      <c r="C316" s="1434"/>
      <c r="D316" s="1803"/>
      <c r="E316" s="1804"/>
      <c r="F316" s="1356"/>
      <c r="G316" s="969" t="s">
        <v>22</v>
      </c>
      <c r="H316" s="260">
        <v>0</v>
      </c>
      <c r="I316" s="267">
        <v>0</v>
      </c>
      <c r="J316" s="67">
        <v>0</v>
      </c>
      <c r="K316" s="19">
        <v>0</v>
      </c>
      <c r="L316" s="67">
        <v>0</v>
      </c>
      <c r="M316" s="741">
        <f t="shared" si="126"/>
        <v>0</v>
      </c>
      <c r="N316" s="267">
        <v>0</v>
      </c>
      <c r="O316" s="19">
        <f t="shared" si="127"/>
        <v>0</v>
      </c>
      <c r="P316" s="1203"/>
    </row>
    <row r="317" spans="1:16" ht="15" customHeight="1">
      <c r="A317" s="1354"/>
      <c r="B317" s="1229"/>
      <c r="C317" s="1434"/>
      <c r="D317" s="1803"/>
      <c r="E317" s="1804"/>
      <c r="F317" s="1357"/>
      <c r="G317" s="969" t="s">
        <v>23</v>
      </c>
      <c r="H317" s="260">
        <v>0</v>
      </c>
      <c r="I317" s="267">
        <v>0</v>
      </c>
      <c r="J317" s="67">
        <v>0</v>
      </c>
      <c r="K317" s="19">
        <v>0</v>
      </c>
      <c r="L317" s="67">
        <v>0</v>
      </c>
      <c r="M317" s="741">
        <f t="shared" si="126"/>
        <v>0</v>
      </c>
      <c r="N317" s="267">
        <v>0</v>
      </c>
      <c r="O317" s="19">
        <f t="shared" si="127"/>
        <v>0</v>
      </c>
      <c r="P317" s="1204"/>
    </row>
    <row r="318" spans="1:16" ht="20.25" customHeight="1">
      <c r="A318" s="1354" t="s">
        <v>1066</v>
      </c>
      <c r="B318" s="1229" t="s">
        <v>1067</v>
      </c>
      <c r="C318" s="1434" t="s">
        <v>1607</v>
      </c>
      <c r="D318" s="1476" t="s">
        <v>814</v>
      </c>
      <c r="E318" s="1477" t="s">
        <v>814</v>
      </c>
      <c r="F318" s="1415" t="s">
        <v>19</v>
      </c>
      <c r="G318" s="432" t="s">
        <v>20</v>
      </c>
      <c r="H318" s="189">
        <f t="shared" ref="H318:K318" si="135">H319+H320+H321</f>
        <v>0</v>
      </c>
      <c r="I318" s="299">
        <f t="shared" si="135"/>
        <v>0</v>
      </c>
      <c r="J318" s="173">
        <f t="shared" si="135"/>
        <v>0</v>
      </c>
      <c r="K318" s="143">
        <f t="shared" si="135"/>
        <v>0</v>
      </c>
      <c r="L318" s="358">
        <v>0</v>
      </c>
      <c r="M318" s="744">
        <f t="shared" si="126"/>
        <v>0</v>
      </c>
      <c r="N318" s="528">
        <v>0</v>
      </c>
      <c r="O318" s="459">
        <f t="shared" si="127"/>
        <v>0</v>
      </c>
      <c r="P318" s="1222"/>
    </row>
    <row r="319" spans="1:16" ht="13.5" customHeight="1">
      <c r="A319" s="1354"/>
      <c r="B319" s="1229"/>
      <c r="C319" s="1434"/>
      <c r="D319" s="1448"/>
      <c r="E319" s="1334"/>
      <c r="F319" s="1415"/>
      <c r="G319" s="1103" t="s">
        <v>21</v>
      </c>
      <c r="H319" s="186">
        <v>0</v>
      </c>
      <c r="I319" s="269">
        <v>0</v>
      </c>
      <c r="J319" s="170">
        <v>0</v>
      </c>
      <c r="K319" s="106">
        <v>0</v>
      </c>
      <c r="L319" s="67">
        <v>0</v>
      </c>
      <c r="M319" s="741">
        <f t="shared" si="126"/>
        <v>0</v>
      </c>
      <c r="N319" s="267">
        <v>0</v>
      </c>
      <c r="O319" s="19">
        <f t="shared" si="127"/>
        <v>0</v>
      </c>
      <c r="P319" s="1203"/>
    </row>
    <row r="320" spans="1:16" ht="13.5" customHeight="1">
      <c r="A320" s="1354"/>
      <c r="B320" s="1229"/>
      <c r="C320" s="1434"/>
      <c r="D320" s="1448"/>
      <c r="E320" s="1334"/>
      <c r="F320" s="1415"/>
      <c r="G320" s="1103" t="s">
        <v>22</v>
      </c>
      <c r="H320" s="186">
        <v>0</v>
      </c>
      <c r="I320" s="269">
        <v>0</v>
      </c>
      <c r="J320" s="170">
        <v>0</v>
      </c>
      <c r="K320" s="106">
        <v>0</v>
      </c>
      <c r="L320" s="67">
        <v>0</v>
      </c>
      <c r="M320" s="741">
        <f t="shared" si="126"/>
        <v>0</v>
      </c>
      <c r="N320" s="267">
        <v>0</v>
      </c>
      <c r="O320" s="19">
        <f t="shared" si="127"/>
        <v>0</v>
      </c>
      <c r="P320" s="1203"/>
    </row>
    <row r="321" spans="1:16" ht="13.5" customHeight="1">
      <c r="A321" s="1354"/>
      <c r="B321" s="1229"/>
      <c r="C321" s="1434"/>
      <c r="D321" s="1448"/>
      <c r="E321" s="1334"/>
      <c r="F321" s="1415"/>
      <c r="G321" s="1103" t="s">
        <v>23</v>
      </c>
      <c r="H321" s="260">
        <v>0</v>
      </c>
      <c r="I321" s="267">
        <v>0</v>
      </c>
      <c r="J321" s="67">
        <v>0</v>
      </c>
      <c r="K321" s="19">
        <v>0</v>
      </c>
      <c r="L321" s="67">
        <v>0</v>
      </c>
      <c r="M321" s="741">
        <v>0</v>
      </c>
      <c r="N321" s="267">
        <v>0</v>
      </c>
      <c r="O321" s="19">
        <f t="shared" si="127"/>
        <v>0</v>
      </c>
      <c r="P321" s="1204"/>
    </row>
    <row r="322" spans="1:16" ht="20.25" customHeight="1">
      <c r="A322" s="1354" t="s">
        <v>1068</v>
      </c>
      <c r="B322" s="1229" t="s">
        <v>1069</v>
      </c>
      <c r="C322" s="1434" t="s">
        <v>1607</v>
      </c>
      <c r="D322" s="1476" t="s">
        <v>814</v>
      </c>
      <c r="E322" s="1477" t="s">
        <v>814</v>
      </c>
      <c r="F322" s="1415" t="s">
        <v>19</v>
      </c>
      <c r="G322" s="432" t="s">
        <v>20</v>
      </c>
      <c r="H322" s="189">
        <f t="shared" ref="H322:K322" si="136">H323+H324+H325</f>
        <v>0</v>
      </c>
      <c r="I322" s="299">
        <f t="shared" si="136"/>
        <v>0</v>
      </c>
      <c r="J322" s="173">
        <f t="shared" si="136"/>
        <v>0</v>
      </c>
      <c r="K322" s="143">
        <f t="shared" si="136"/>
        <v>0</v>
      </c>
      <c r="L322" s="358">
        <v>0</v>
      </c>
      <c r="M322" s="744">
        <f t="shared" ref="M322:M324" si="137">J322-H322</f>
        <v>0</v>
      </c>
      <c r="N322" s="528">
        <v>0</v>
      </c>
      <c r="O322" s="459">
        <f t="shared" ref="O322:O325" si="138">K322-H322</f>
        <v>0</v>
      </c>
      <c r="P322" s="1222"/>
    </row>
    <row r="323" spans="1:16" ht="15" customHeight="1">
      <c r="A323" s="1354"/>
      <c r="B323" s="1229"/>
      <c r="C323" s="1434"/>
      <c r="D323" s="1448"/>
      <c r="E323" s="1334"/>
      <c r="F323" s="1415"/>
      <c r="G323" s="1103" t="s">
        <v>21</v>
      </c>
      <c r="H323" s="186">
        <v>0</v>
      </c>
      <c r="I323" s="269">
        <v>0</v>
      </c>
      <c r="J323" s="170">
        <v>0</v>
      </c>
      <c r="K323" s="106">
        <v>0</v>
      </c>
      <c r="L323" s="67">
        <v>0</v>
      </c>
      <c r="M323" s="741">
        <f t="shared" si="137"/>
        <v>0</v>
      </c>
      <c r="N323" s="267">
        <v>0</v>
      </c>
      <c r="O323" s="19">
        <f t="shared" si="138"/>
        <v>0</v>
      </c>
      <c r="P323" s="1203"/>
    </row>
    <row r="324" spans="1:16" ht="15" customHeight="1">
      <c r="A324" s="1354"/>
      <c r="B324" s="1229"/>
      <c r="C324" s="1434"/>
      <c r="D324" s="1448"/>
      <c r="E324" s="1334"/>
      <c r="F324" s="1415"/>
      <c r="G324" s="1103" t="s">
        <v>22</v>
      </c>
      <c r="H324" s="186">
        <v>0</v>
      </c>
      <c r="I324" s="269">
        <v>0</v>
      </c>
      <c r="J324" s="170">
        <v>0</v>
      </c>
      <c r="K324" s="106">
        <v>0</v>
      </c>
      <c r="L324" s="67">
        <v>0</v>
      </c>
      <c r="M324" s="741">
        <f t="shared" si="137"/>
        <v>0</v>
      </c>
      <c r="N324" s="267">
        <v>0</v>
      </c>
      <c r="O324" s="19">
        <f t="shared" si="138"/>
        <v>0</v>
      </c>
      <c r="P324" s="1203"/>
    </row>
    <row r="325" spans="1:16" ht="15" customHeight="1">
      <c r="A325" s="1354"/>
      <c r="B325" s="1229"/>
      <c r="C325" s="1434"/>
      <c r="D325" s="1448"/>
      <c r="E325" s="1334"/>
      <c r="F325" s="1415"/>
      <c r="G325" s="1103" t="s">
        <v>23</v>
      </c>
      <c r="H325" s="260">
        <v>0</v>
      </c>
      <c r="I325" s="267">
        <v>0</v>
      </c>
      <c r="J325" s="67">
        <v>0</v>
      </c>
      <c r="K325" s="19">
        <v>0</v>
      </c>
      <c r="L325" s="67">
        <v>0</v>
      </c>
      <c r="M325" s="741">
        <v>0</v>
      </c>
      <c r="N325" s="267">
        <v>0</v>
      </c>
      <c r="O325" s="19">
        <f t="shared" si="138"/>
        <v>0</v>
      </c>
      <c r="P325" s="1204"/>
    </row>
    <row r="326" spans="1:16" ht="19.5" customHeight="1">
      <c r="A326" s="1354" t="s">
        <v>1070</v>
      </c>
      <c r="B326" s="1229" t="s">
        <v>1071</v>
      </c>
      <c r="C326" s="1434" t="s">
        <v>1607</v>
      </c>
      <c r="D326" s="1476" t="s">
        <v>814</v>
      </c>
      <c r="E326" s="1477" t="s">
        <v>814</v>
      </c>
      <c r="F326" s="1415" t="s">
        <v>19</v>
      </c>
      <c r="G326" s="432" t="s">
        <v>20</v>
      </c>
      <c r="H326" s="189">
        <f t="shared" ref="H326:K326" si="139">H327+H328+H329</f>
        <v>0</v>
      </c>
      <c r="I326" s="299">
        <f t="shared" si="139"/>
        <v>0</v>
      </c>
      <c r="J326" s="173">
        <f t="shared" si="139"/>
        <v>0</v>
      </c>
      <c r="K326" s="143">
        <f t="shared" si="139"/>
        <v>0</v>
      </c>
      <c r="L326" s="358">
        <v>0</v>
      </c>
      <c r="M326" s="744">
        <f t="shared" ref="M326:M328" si="140">J326-H326</f>
        <v>0</v>
      </c>
      <c r="N326" s="528">
        <v>0</v>
      </c>
      <c r="O326" s="459">
        <f t="shared" ref="O326:O329" si="141">K326-H326</f>
        <v>0</v>
      </c>
      <c r="P326" s="1222"/>
    </row>
    <row r="327" spans="1:16" ht="15.75" customHeight="1">
      <c r="A327" s="1354"/>
      <c r="B327" s="1229"/>
      <c r="C327" s="1434"/>
      <c r="D327" s="1448"/>
      <c r="E327" s="1334"/>
      <c r="F327" s="1415"/>
      <c r="G327" s="1103" t="s">
        <v>21</v>
      </c>
      <c r="H327" s="186">
        <v>0</v>
      </c>
      <c r="I327" s="269">
        <v>0</v>
      </c>
      <c r="J327" s="170">
        <v>0</v>
      </c>
      <c r="K327" s="106">
        <v>0</v>
      </c>
      <c r="L327" s="67">
        <v>0</v>
      </c>
      <c r="M327" s="741">
        <f t="shared" si="140"/>
        <v>0</v>
      </c>
      <c r="N327" s="267">
        <v>0</v>
      </c>
      <c r="O327" s="19">
        <f t="shared" si="141"/>
        <v>0</v>
      </c>
      <c r="P327" s="1203"/>
    </row>
    <row r="328" spans="1:16" ht="15.75" customHeight="1">
      <c r="A328" s="1354"/>
      <c r="B328" s="1229"/>
      <c r="C328" s="1434"/>
      <c r="D328" s="1448"/>
      <c r="E328" s="1334"/>
      <c r="F328" s="1415"/>
      <c r="G328" s="1103" t="s">
        <v>22</v>
      </c>
      <c r="H328" s="186">
        <v>0</v>
      </c>
      <c r="I328" s="269">
        <v>0</v>
      </c>
      <c r="J328" s="170">
        <v>0</v>
      </c>
      <c r="K328" s="106">
        <v>0</v>
      </c>
      <c r="L328" s="67">
        <v>0</v>
      </c>
      <c r="M328" s="741">
        <f t="shared" si="140"/>
        <v>0</v>
      </c>
      <c r="N328" s="267">
        <v>0</v>
      </c>
      <c r="O328" s="19">
        <f t="shared" si="141"/>
        <v>0</v>
      </c>
      <c r="P328" s="1203"/>
    </row>
    <row r="329" spans="1:16" ht="15.75" customHeight="1">
      <c r="A329" s="1354"/>
      <c r="B329" s="1229"/>
      <c r="C329" s="1434"/>
      <c r="D329" s="1448"/>
      <c r="E329" s="1334"/>
      <c r="F329" s="1415"/>
      <c r="G329" s="1103" t="s">
        <v>23</v>
      </c>
      <c r="H329" s="260">
        <v>0</v>
      </c>
      <c r="I329" s="267">
        <v>0</v>
      </c>
      <c r="J329" s="67">
        <v>0</v>
      </c>
      <c r="K329" s="19">
        <v>0</v>
      </c>
      <c r="L329" s="67">
        <v>0</v>
      </c>
      <c r="M329" s="741">
        <v>0</v>
      </c>
      <c r="N329" s="267">
        <v>0</v>
      </c>
      <c r="O329" s="19">
        <f t="shared" si="141"/>
        <v>0</v>
      </c>
      <c r="P329" s="1204"/>
    </row>
    <row r="330" spans="1:16" ht="21.75" customHeight="1">
      <c r="A330" s="1354" t="s">
        <v>1072</v>
      </c>
      <c r="B330" s="1229" t="s">
        <v>1073</v>
      </c>
      <c r="C330" s="1434" t="s">
        <v>1607</v>
      </c>
      <c r="D330" s="1476" t="s">
        <v>814</v>
      </c>
      <c r="E330" s="1477" t="s">
        <v>814</v>
      </c>
      <c r="F330" s="1415" t="s">
        <v>19</v>
      </c>
      <c r="G330" s="432" t="s">
        <v>20</v>
      </c>
      <c r="H330" s="189">
        <f t="shared" ref="H330:K330" si="142">H331+H332+H333</f>
        <v>0</v>
      </c>
      <c r="I330" s="299">
        <f t="shared" si="142"/>
        <v>0</v>
      </c>
      <c r="J330" s="173">
        <f t="shared" si="142"/>
        <v>0</v>
      </c>
      <c r="K330" s="143">
        <f t="shared" si="142"/>
        <v>0</v>
      </c>
      <c r="L330" s="358">
        <v>0</v>
      </c>
      <c r="M330" s="744">
        <f t="shared" ref="M330:M332" si="143">J330-H330</f>
        <v>0</v>
      </c>
      <c r="N330" s="528">
        <v>0</v>
      </c>
      <c r="O330" s="459">
        <f t="shared" ref="O330:O337" si="144">K330-H330</f>
        <v>0</v>
      </c>
      <c r="P330" s="1222"/>
    </row>
    <row r="331" spans="1:16" ht="15.75" customHeight="1">
      <c r="A331" s="1354"/>
      <c r="B331" s="1229"/>
      <c r="C331" s="1434"/>
      <c r="D331" s="1448"/>
      <c r="E331" s="1334"/>
      <c r="F331" s="1415"/>
      <c r="G331" s="1103" t="s">
        <v>21</v>
      </c>
      <c r="H331" s="186">
        <v>0</v>
      </c>
      <c r="I331" s="269">
        <v>0</v>
      </c>
      <c r="J331" s="170">
        <v>0</v>
      </c>
      <c r="K331" s="106">
        <v>0</v>
      </c>
      <c r="L331" s="67">
        <v>0</v>
      </c>
      <c r="M331" s="741">
        <f t="shared" si="143"/>
        <v>0</v>
      </c>
      <c r="N331" s="267">
        <v>0</v>
      </c>
      <c r="O331" s="19">
        <f t="shared" si="144"/>
        <v>0</v>
      </c>
      <c r="P331" s="1203"/>
    </row>
    <row r="332" spans="1:16" ht="15.75" customHeight="1">
      <c r="A332" s="1354"/>
      <c r="B332" s="1229"/>
      <c r="C332" s="1434"/>
      <c r="D332" s="1448"/>
      <c r="E332" s="1334"/>
      <c r="F332" s="1415"/>
      <c r="G332" s="1103" t="s">
        <v>22</v>
      </c>
      <c r="H332" s="186">
        <v>0</v>
      </c>
      <c r="I332" s="269">
        <v>0</v>
      </c>
      <c r="J332" s="170">
        <v>0</v>
      </c>
      <c r="K332" s="106">
        <v>0</v>
      </c>
      <c r="L332" s="67">
        <v>0</v>
      </c>
      <c r="M332" s="741">
        <f t="shared" si="143"/>
        <v>0</v>
      </c>
      <c r="N332" s="267">
        <v>0</v>
      </c>
      <c r="O332" s="19">
        <f t="shared" si="144"/>
        <v>0</v>
      </c>
      <c r="P332" s="1203"/>
    </row>
    <row r="333" spans="1:16" ht="15.75" customHeight="1">
      <c r="A333" s="1354"/>
      <c r="B333" s="1229"/>
      <c r="C333" s="1434"/>
      <c r="D333" s="1448"/>
      <c r="E333" s="1334"/>
      <c r="F333" s="1415"/>
      <c r="G333" s="1103" t="s">
        <v>23</v>
      </c>
      <c r="H333" s="260">
        <v>0</v>
      </c>
      <c r="I333" s="267">
        <v>0</v>
      </c>
      <c r="J333" s="67">
        <v>0</v>
      </c>
      <c r="K333" s="19">
        <v>0</v>
      </c>
      <c r="L333" s="67">
        <v>0</v>
      </c>
      <c r="M333" s="741">
        <v>0</v>
      </c>
      <c r="N333" s="267">
        <v>0</v>
      </c>
      <c r="O333" s="19">
        <f t="shared" si="144"/>
        <v>0</v>
      </c>
      <c r="P333" s="1204"/>
    </row>
    <row r="334" spans="1:16" ht="26.25" customHeight="1">
      <c r="A334" s="1196" t="s">
        <v>1332</v>
      </c>
      <c r="B334" s="1198" t="s">
        <v>1333</v>
      </c>
      <c r="C334" s="1434" t="s">
        <v>1607</v>
      </c>
      <c r="D334" s="1846">
        <v>43983</v>
      </c>
      <c r="E334" s="1662">
        <v>44043</v>
      </c>
      <c r="F334" s="1847" t="s">
        <v>1594</v>
      </c>
      <c r="G334" s="449" t="s">
        <v>20</v>
      </c>
      <c r="H334" s="237">
        <f>H335+H336+H337</f>
        <v>1300</v>
      </c>
      <c r="I334" s="281">
        <f>I335+I336+I337</f>
        <v>1300</v>
      </c>
      <c r="J334" s="56">
        <f>J335+J336+J337</f>
        <v>1300</v>
      </c>
      <c r="K334" s="37">
        <f>K335+K336+K337</f>
        <v>1300</v>
      </c>
      <c r="L334" s="56">
        <f>J334/H334*100</f>
        <v>100</v>
      </c>
      <c r="M334" s="1130">
        <f t="shared" ref="M334:M337" si="145">J334-H334</f>
        <v>0</v>
      </c>
      <c r="N334" s="281">
        <f>K334/H334*100</f>
        <v>100</v>
      </c>
      <c r="O334" s="563">
        <f t="shared" si="144"/>
        <v>0</v>
      </c>
      <c r="P334" s="1203" t="s">
        <v>1593</v>
      </c>
    </row>
    <row r="335" spans="1:16" ht="17.25" customHeight="1">
      <c r="A335" s="1354"/>
      <c r="B335" s="1229"/>
      <c r="C335" s="1434"/>
      <c r="D335" s="1803"/>
      <c r="E335" s="1804"/>
      <c r="F335" s="1847"/>
      <c r="G335" s="1103" t="s">
        <v>21</v>
      </c>
      <c r="H335" s="236">
        <v>1300</v>
      </c>
      <c r="I335" s="266">
        <v>1300</v>
      </c>
      <c r="J335" s="229">
        <v>1300</v>
      </c>
      <c r="K335" s="231">
        <v>1300</v>
      </c>
      <c r="L335" s="54">
        <f>J335/H335*100</f>
        <v>100</v>
      </c>
      <c r="M335" s="741">
        <f t="shared" si="145"/>
        <v>0</v>
      </c>
      <c r="N335" s="272">
        <f>K335/H335*100</f>
        <v>100</v>
      </c>
      <c r="O335" s="19">
        <f t="shared" si="144"/>
        <v>0</v>
      </c>
      <c r="P335" s="1203"/>
    </row>
    <row r="336" spans="1:16" ht="17.25" customHeight="1">
      <c r="A336" s="1354"/>
      <c r="B336" s="1229"/>
      <c r="C336" s="1434"/>
      <c r="D336" s="1803"/>
      <c r="E336" s="1804"/>
      <c r="F336" s="1847"/>
      <c r="G336" s="1103" t="s">
        <v>22</v>
      </c>
      <c r="H336" s="260">
        <v>0</v>
      </c>
      <c r="I336" s="267">
        <v>0</v>
      </c>
      <c r="J336" s="67">
        <v>0</v>
      </c>
      <c r="K336" s="19">
        <v>0</v>
      </c>
      <c r="L336" s="67">
        <v>0</v>
      </c>
      <c r="M336" s="741">
        <f t="shared" si="145"/>
        <v>0</v>
      </c>
      <c r="N336" s="267">
        <v>0</v>
      </c>
      <c r="O336" s="19">
        <f t="shared" si="144"/>
        <v>0</v>
      </c>
      <c r="P336" s="1203"/>
    </row>
    <row r="337" spans="1:16" ht="17.25" customHeight="1" thickBot="1">
      <c r="A337" s="1354"/>
      <c r="B337" s="1229"/>
      <c r="C337" s="1508"/>
      <c r="D337" s="1803"/>
      <c r="E337" s="1804"/>
      <c r="F337" s="1848"/>
      <c r="G337" s="1103" t="s">
        <v>23</v>
      </c>
      <c r="H337" s="260">
        <v>0</v>
      </c>
      <c r="I337" s="267">
        <v>0</v>
      </c>
      <c r="J337" s="67">
        <v>0</v>
      </c>
      <c r="K337" s="19">
        <v>0</v>
      </c>
      <c r="L337" s="67">
        <v>0</v>
      </c>
      <c r="M337" s="741">
        <f t="shared" si="145"/>
        <v>0</v>
      </c>
      <c r="N337" s="267">
        <v>0</v>
      </c>
      <c r="O337" s="19">
        <f t="shared" si="144"/>
        <v>0</v>
      </c>
      <c r="P337" s="1204"/>
    </row>
    <row r="338" spans="1:16" ht="30.75" customHeight="1">
      <c r="A338" s="1309" t="s">
        <v>58</v>
      </c>
      <c r="B338" s="1311" t="s">
        <v>134</v>
      </c>
      <c r="C338" s="1450" t="s">
        <v>754</v>
      </c>
      <c r="D338" s="1489" t="s">
        <v>19</v>
      </c>
      <c r="E338" s="1491" t="s">
        <v>19</v>
      </c>
      <c r="F338" s="1493" t="s">
        <v>19</v>
      </c>
      <c r="G338" s="165" t="s">
        <v>20</v>
      </c>
      <c r="H338" s="181">
        <f>H339+H340+H341</f>
        <v>31964.6</v>
      </c>
      <c r="I338" s="33">
        <f>I339+I340+I341</f>
        <v>25517.9</v>
      </c>
      <c r="J338" s="51">
        <f>J339+J340+J341</f>
        <v>23973.8</v>
      </c>
      <c r="K338" s="28">
        <f>K339+K340+K341</f>
        <v>24093.3</v>
      </c>
      <c r="L338" s="51">
        <f>J338/H338*100</f>
        <v>75.001094961300936</v>
      </c>
      <c r="M338" s="738">
        <f t="shared" si="126"/>
        <v>-7990.7999999999993</v>
      </c>
      <c r="N338" s="33">
        <f>K338/H338*100</f>
        <v>75.374946034050168</v>
      </c>
      <c r="O338" s="28">
        <f t="shared" si="127"/>
        <v>-7871.2999999999993</v>
      </c>
      <c r="P338" s="1313">
        <v>0</v>
      </c>
    </row>
    <row r="339" spans="1:16" ht="23.25" customHeight="1">
      <c r="A339" s="1310"/>
      <c r="B339" s="1312"/>
      <c r="C339" s="1451"/>
      <c r="D339" s="1490"/>
      <c r="E339" s="1492"/>
      <c r="F339" s="1494"/>
      <c r="G339" s="166" t="s">
        <v>21</v>
      </c>
      <c r="H339" s="182">
        <f t="shared" ref="H339:K341" si="146">H343</f>
        <v>31964.6</v>
      </c>
      <c r="I339" s="280">
        <f t="shared" si="146"/>
        <v>25517.9</v>
      </c>
      <c r="J339" s="55">
        <f t="shared" si="146"/>
        <v>23973.8</v>
      </c>
      <c r="K339" s="34">
        <f t="shared" si="146"/>
        <v>24093.3</v>
      </c>
      <c r="L339" s="55">
        <f>J339/H339*100</f>
        <v>75.001094961300936</v>
      </c>
      <c r="M339" s="739">
        <f t="shared" si="126"/>
        <v>-7990.7999999999993</v>
      </c>
      <c r="N339" s="280">
        <f>K339/H339*100</f>
        <v>75.374946034050168</v>
      </c>
      <c r="O339" s="34">
        <f t="shared" si="127"/>
        <v>-7871.2999999999993</v>
      </c>
      <c r="P339" s="1314"/>
    </row>
    <row r="340" spans="1:16" ht="23.25" customHeight="1">
      <c r="A340" s="1310"/>
      <c r="B340" s="1312"/>
      <c r="C340" s="1451"/>
      <c r="D340" s="1490"/>
      <c r="E340" s="1492"/>
      <c r="F340" s="1494"/>
      <c r="G340" s="166" t="s">
        <v>22</v>
      </c>
      <c r="H340" s="183">
        <f t="shared" si="146"/>
        <v>0</v>
      </c>
      <c r="I340" s="525">
        <f t="shared" si="146"/>
        <v>0</v>
      </c>
      <c r="J340" s="65">
        <f t="shared" si="146"/>
        <v>0</v>
      </c>
      <c r="K340" s="140">
        <f t="shared" si="146"/>
        <v>0</v>
      </c>
      <c r="L340" s="428">
        <v>0</v>
      </c>
      <c r="M340" s="748">
        <f t="shared" si="126"/>
        <v>0</v>
      </c>
      <c r="N340" s="427">
        <v>0</v>
      </c>
      <c r="O340" s="429">
        <f t="shared" si="127"/>
        <v>0</v>
      </c>
      <c r="P340" s="1314"/>
    </row>
    <row r="341" spans="1:16" ht="23.25" customHeight="1">
      <c r="A341" s="1310"/>
      <c r="B341" s="1312"/>
      <c r="C341" s="1451"/>
      <c r="D341" s="1490"/>
      <c r="E341" s="1492"/>
      <c r="F341" s="1494"/>
      <c r="G341" s="166" t="s">
        <v>23</v>
      </c>
      <c r="H341" s="183">
        <f t="shared" si="146"/>
        <v>0</v>
      </c>
      <c r="I341" s="525">
        <f t="shared" si="146"/>
        <v>0</v>
      </c>
      <c r="J341" s="65">
        <f t="shared" si="146"/>
        <v>0</v>
      </c>
      <c r="K341" s="140">
        <f t="shared" si="146"/>
        <v>0</v>
      </c>
      <c r="L341" s="428">
        <v>0</v>
      </c>
      <c r="M341" s="748">
        <f t="shared" si="126"/>
        <v>0</v>
      </c>
      <c r="N341" s="427">
        <v>0</v>
      </c>
      <c r="O341" s="429">
        <f t="shared" si="127"/>
        <v>0</v>
      </c>
      <c r="P341" s="1314"/>
    </row>
    <row r="342" spans="1:16" ht="37.5" customHeight="1">
      <c r="A342" s="1249" t="s">
        <v>60</v>
      </c>
      <c r="B342" s="1424" t="s">
        <v>746</v>
      </c>
      <c r="C342" s="1464" t="s">
        <v>19</v>
      </c>
      <c r="D342" s="1465" t="s">
        <v>19</v>
      </c>
      <c r="E342" s="1466" t="s">
        <v>19</v>
      </c>
      <c r="F342" s="1467" t="s">
        <v>19</v>
      </c>
      <c r="G342" s="432" t="s">
        <v>20</v>
      </c>
      <c r="H342" s="234">
        <f>H343+H344+H345</f>
        <v>31964.6</v>
      </c>
      <c r="I342" s="271">
        <f>I343+I344+I345</f>
        <v>25517.9</v>
      </c>
      <c r="J342" s="53">
        <f>J343+J344+J345</f>
        <v>23973.8</v>
      </c>
      <c r="K342" s="31">
        <f>K343+K344+K345</f>
        <v>24093.3</v>
      </c>
      <c r="L342" s="53">
        <f>J342/H342*100</f>
        <v>75.001094961300936</v>
      </c>
      <c r="M342" s="510">
        <f t="shared" si="126"/>
        <v>-7990.7999999999993</v>
      </c>
      <c r="N342" s="271">
        <f>K342/H342*100</f>
        <v>75.374946034050168</v>
      </c>
      <c r="O342" s="31">
        <f t="shared" si="127"/>
        <v>-7871.2999999999993</v>
      </c>
      <c r="P342" s="1544"/>
    </row>
    <row r="343" spans="1:16" ht="26.25" customHeight="1">
      <c r="A343" s="1249"/>
      <c r="B343" s="1424"/>
      <c r="C343" s="1464"/>
      <c r="D343" s="1465"/>
      <c r="E343" s="1466"/>
      <c r="F343" s="1467"/>
      <c r="G343" s="969" t="s">
        <v>21</v>
      </c>
      <c r="H343" s="235">
        <f>H347</f>
        <v>31964.6</v>
      </c>
      <c r="I343" s="272">
        <f>I347</f>
        <v>25517.9</v>
      </c>
      <c r="J343" s="54">
        <f>J347</f>
        <v>23973.8</v>
      </c>
      <c r="K343" s="17">
        <f>K347</f>
        <v>24093.3</v>
      </c>
      <c r="L343" s="54">
        <f>J343/H343*100</f>
        <v>75.001094961300936</v>
      </c>
      <c r="M343" s="511">
        <f t="shared" si="126"/>
        <v>-7990.7999999999993</v>
      </c>
      <c r="N343" s="272">
        <f>K343/H343*100</f>
        <v>75.374946034050168</v>
      </c>
      <c r="O343" s="17">
        <f t="shared" si="127"/>
        <v>-7871.2999999999993</v>
      </c>
      <c r="P343" s="1544"/>
    </row>
    <row r="344" spans="1:16" ht="26.25" customHeight="1">
      <c r="A344" s="1249"/>
      <c r="B344" s="1424"/>
      <c r="C344" s="1464"/>
      <c r="D344" s="1465"/>
      <c r="E344" s="1466"/>
      <c r="F344" s="1467"/>
      <c r="G344" s="969" t="s">
        <v>22</v>
      </c>
      <c r="H344" s="260">
        <v>0</v>
      </c>
      <c r="I344" s="267">
        <v>0</v>
      </c>
      <c r="J344" s="67">
        <v>0</v>
      </c>
      <c r="K344" s="19">
        <v>0</v>
      </c>
      <c r="L344" s="67">
        <v>0</v>
      </c>
      <c r="M344" s="741">
        <f t="shared" si="126"/>
        <v>0</v>
      </c>
      <c r="N344" s="267">
        <v>0</v>
      </c>
      <c r="O344" s="19">
        <f t="shared" si="127"/>
        <v>0</v>
      </c>
      <c r="P344" s="1544"/>
    </row>
    <row r="345" spans="1:16" ht="26.25" customHeight="1">
      <c r="A345" s="1249"/>
      <c r="B345" s="1424"/>
      <c r="C345" s="1464"/>
      <c r="D345" s="1465"/>
      <c r="E345" s="1466"/>
      <c r="F345" s="1467"/>
      <c r="G345" s="969" t="s">
        <v>23</v>
      </c>
      <c r="H345" s="260">
        <v>0</v>
      </c>
      <c r="I345" s="267">
        <v>0</v>
      </c>
      <c r="J345" s="67">
        <v>0</v>
      </c>
      <c r="K345" s="19">
        <v>0</v>
      </c>
      <c r="L345" s="67">
        <v>0</v>
      </c>
      <c r="M345" s="741">
        <f t="shared" si="126"/>
        <v>0</v>
      </c>
      <c r="N345" s="267">
        <v>0</v>
      </c>
      <c r="O345" s="19">
        <f t="shared" si="127"/>
        <v>0</v>
      </c>
      <c r="P345" s="1544"/>
    </row>
    <row r="346" spans="1:16" ht="33" customHeight="1">
      <c r="A346" s="1354" t="s">
        <v>61</v>
      </c>
      <c r="B346" s="1229" t="s">
        <v>747</v>
      </c>
      <c r="C346" s="1434" t="s">
        <v>19</v>
      </c>
      <c r="D346" s="1435" t="s">
        <v>19</v>
      </c>
      <c r="E346" s="1413" t="s">
        <v>19</v>
      </c>
      <c r="F346" s="1415" t="s">
        <v>19</v>
      </c>
      <c r="G346" s="432" t="s">
        <v>20</v>
      </c>
      <c r="H346" s="234">
        <f>H347+H348+H349</f>
        <v>31964.6</v>
      </c>
      <c r="I346" s="271">
        <f>I347+I348+I349</f>
        <v>25517.9</v>
      </c>
      <c r="J346" s="53">
        <f>J347+J348+J349</f>
        <v>23973.8</v>
      </c>
      <c r="K346" s="31">
        <f>K347+K348+K349</f>
        <v>24093.3</v>
      </c>
      <c r="L346" s="53">
        <f>J346/H346*100</f>
        <v>75.001094961300936</v>
      </c>
      <c r="M346" s="510">
        <f t="shared" si="126"/>
        <v>-7990.7999999999993</v>
      </c>
      <c r="N346" s="271">
        <f>K346/H346*100</f>
        <v>75.374946034050168</v>
      </c>
      <c r="O346" s="31">
        <f t="shared" si="127"/>
        <v>-7871.2999999999993</v>
      </c>
      <c r="P346" s="1544"/>
    </row>
    <row r="347" spans="1:16" ht="21" customHeight="1">
      <c r="A347" s="1354"/>
      <c r="B347" s="1229"/>
      <c r="C347" s="1434"/>
      <c r="D347" s="1435"/>
      <c r="E347" s="1413"/>
      <c r="F347" s="1415"/>
      <c r="G347" s="969" t="s">
        <v>21</v>
      </c>
      <c r="H347" s="235">
        <f>H351</f>
        <v>31964.6</v>
      </c>
      <c r="I347" s="353">
        <f>I351</f>
        <v>25517.9</v>
      </c>
      <c r="J347" s="4">
        <f t="shared" ref="J347:K347" si="147">J351</f>
        <v>23973.8</v>
      </c>
      <c r="K347" s="354">
        <f t="shared" si="147"/>
        <v>24093.3</v>
      </c>
      <c r="L347" s="54">
        <f>J347/H347*100</f>
        <v>75.001094961300936</v>
      </c>
      <c r="M347" s="511">
        <f t="shared" si="126"/>
        <v>-7990.7999999999993</v>
      </c>
      <c r="N347" s="272">
        <f>K347/H347*100</f>
        <v>75.374946034050168</v>
      </c>
      <c r="O347" s="17">
        <f t="shared" si="127"/>
        <v>-7871.2999999999993</v>
      </c>
      <c r="P347" s="1544"/>
    </row>
    <row r="348" spans="1:16" ht="21" customHeight="1">
      <c r="A348" s="1354"/>
      <c r="B348" s="1229"/>
      <c r="C348" s="1434"/>
      <c r="D348" s="1435"/>
      <c r="E348" s="1413"/>
      <c r="F348" s="1415"/>
      <c r="G348" s="969" t="s">
        <v>22</v>
      </c>
      <c r="H348" s="260">
        <v>0</v>
      </c>
      <c r="I348" s="267">
        <v>0</v>
      </c>
      <c r="J348" s="67">
        <v>0</v>
      </c>
      <c r="K348" s="19">
        <v>0</v>
      </c>
      <c r="L348" s="67">
        <v>0</v>
      </c>
      <c r="M348" s="741">
        <f t="shared" si="126"/>
        <v>0</v>
      </c>
      <c r="N348" s="267">
        <v>0</v>
      </c>
      <c r="O348" s="19">
        <f t="shared" si="127"/>
        <v>0</v>
      </c>
      <c r="P348" s="1544"/>
    </row>
    <row r="349" spans="1:16" ht="21" customHeight="1">
      <c r="A349" s="1354"/>
      <c r="B349" s="1229"/>
      <c r="C349" s="1434"/>
      <c r="D349" s="1435"/>
      <c r="E349" s="1413"/>
      <c r="F349" s="1415"/>
      <c r="G349" s="969" t="s">
        <v>23</v>
      </c>
      <c r="H349" s="260">
        <v>0</v>
      </c>
      <c r="I349" s="267">
        <v>0</v>
      </c>
      <c r="J349" s="67">
        <v>0</v>
      </c>
      <c r="K349" s="19">
        <v>0</v>
      </c>
      <c r="L349" s="67">
        <v>0</v>
      </c>
      <c r="M349" s="741">
        <f t="shared" si="126"/>
        <v>0</v>
      </c>
      <c r="N349" s="267">
        <v>0</v>
      </c>
      <c r="O349" s="19">
        <f t="shared" si="127"/>
        <v>0</v>
      </c>
      <c r="P349" s="1544"/>
    </row>
    <row r="350" spans="1:16" ht="72" customHeight="1">
      <c r="A350" s="1354" t="s">
        <v>62</v>
      </c>
      <c r="B350" s="1229" t="s">
        <v>331</v>
      </c>
      <c r="C350" s="1666" t="s">
        <v>762</v>
      </c>
      <c r="D350" s="1803">
        <v>43831</v>
      </c>
      <c r="E350" s="1804">
        <v>44196</v>
      </c>
      <c r="F350" s="1355" t="s">
        <v>763</v>
      </c>
      <c r="G350" s="432" t="s">
        <v>20</v>
      </c>
      <c r="H350" s="234">
        <f>H351+H352+H353</f>
        <v>31964.6</v>
      </c>
      <c r="I350" s="271">
        <f>I351+I352+I353</f>
        <v>25517.9</v>
      </c>
      <c r="J350" s="53">
        <f>J351+J352+J353</f>
        <v>23973.8</v>
      </c>
      <c r="K350" s="31">
        <f>K351+K352+K353</f>
        <v>24093.3</v>
      </c>
      <c r="L350" s="53">
        <f>J350/H350*100</f>
        <v>75.001094961300936</v>
      </c>
      <c r="M350" s="510">
        <f t="shared" si="126"/>
        <v>-7990.7999999999993</v>
      </c>
      <c r="N350" s="271">
        <f>K350/H350*100</f>
        <v>75.374946034050168</v>
      </c>
      <c r="O350" s="31">
        <f t="shared" si="127"/>
        <v>-7871.2999999999993</v>
      </c>
      <c r="P350" s="1351" t="s">
        <v>1595</v>
      </c>
    </row>
    <row r="351" spans="1:16" ht="36.75" customHeight="1">
      <c r="A351" s="1354"/>
      <c r="B351" s="1229"/>
      <c r="C351" s="1666"/>
      <c r="D351" s="1803"/>
      <c r="E351" s="1804"/>
      <c r="F351" s="1356"/>
      <c r="G351" s="1160" t="s">
        <v>21</v>
      </c>
      <c r="H351" s="236">
        <v>31964.6</v>
      </c>
      <c r="I351" s="266">
        <v>25517.9</v>
      </c>
      <c r="J351" s="229">
        <v>23973.8</v>
      </c>
      <c r="K351" s="231">
        <v>24093.3</v>
      </c>
      <c r="L351" s="54">
        <f>J351/H351*100</f>
        <v>75.001094961300936</v>
      </c>
      <c r="M351" s="511">
        <f t="shared" si="126"/>
        <v>-7990.7999999999993</v>
      </c>
      <c r="N351" s="272">
        <f>K351/H351*100</f>
        <v>75.374946034050168</v>
      </c>
      <c r="O351" s="17">
        <f t="shared" si="127"/>
        <v>-7871.2999999999993</v>
      </c>
      <c r="P351" s="1352"/>
    </row>
    <row r="352" spans="1:16" ht="36.75" customHeight="1">
      <c r="A352" s="1354"/>
      <c r="B352" s="1229"/>
      <c r="C352" s="1666"/>
      <c r="D352" s="1803"/>
      <c r="E352" s="1804"/>
      <c r="F352" s="1356"/>
      <c r="G352" s="1160" t="s">
        <v>22</v>
      </c>
      <c r="H352" s="260">
        <v>0</v>
      </c>
      <c r="I352" s="267">
        <v>0</v>
      </c>
      <c r="J352" s="67">
        <v>0</v>
      </c>
      <c r="K352" s="19">
        <v>0</v>
      </c>
      <c r="L352" s="67">
        <v>0</v>
      </c>
      <c r="M352" s="741">
        <f t="shared" si="126"/>
        <v>0</v>
      </c>
      <c r="N352" s="267">
        <v>0</v>
      </c>
      <c r="O352" s="19">
        <f t="shared" si="127"/>
        <v>0</v>
      </c>
      <c r="P352" s="1352"/>
    </row>
    <row r="353" spans="1:16" ht="36.75" customHeight="1" thickBot="1">
      <c r="A353" s="1370"/>
      <c r="B353" s="1371"/>
      <c r="C353" s="1677"/>
      <c r="D353" s="1838"/>
      <c r="E353" s="1809"/>
      <c r="F353" s="1837"/>
      <c r="G353" s="440" t="s">
        <v>23</v>
      </c>
      <c r="H353" s="284">
        <v>0</v>
      </c>
      <c r="I353" s="532">
        <v>0</v>
      </c>
      <c r="J353" s="69">
        <v>0</v>
      </c>
      <c r="K353" s="533">
        <v>0</v>
      </c>
      <c r="L353" s="69">
        <v>0</v>
      </c>
      <c r="M353" s="745">
        <f t="shared" si="126"/>
        <v>0</v>
      </c>
      <c r="N353" s="532">
        <v>0</v>
      </c>
      <c r="O353" s="533">
        <f t="shared" si="127"/>
        <v>0</v>
      </c>
      <c r="P353" s="1377"/>
    </row>
    <row r="354" spans="1:16" ht="34.5" customHeight="1">
      <c r="A354" s="1309" t="s">
        <v>64</v>
      </c>
      <c r="B354" s="1311" t="s">
        <v>135</v>
      </c>
      <c r="C354" s="1450" t="s">
        <v>754</v>
      </c>
      <c r="D354" s="1489" t="s">
        <v>19</v>
      </c>
      <c r="E354" s="1491" t="s">
        <v>19</v>
      </c>
      <c r="F354" s="1493" t="s">
        <v>19</v>
      </c>
      <c r="G354" s="165" t="s">
        <v>20</v>
      </c>
      <c r="H354" s="181">
        <f>H355+H356+H357</f>
        <v>593</v>
      </c>
      <c r="I354" s="33">
        <f>I355+I356+I357</f>
        <v>416.4</v>
      </c>
      <c r="J354" s="51">
        <f>J355+J356+J357</f>
        <v>316.39999999999998</v>
      </c>
      <c r="K354" s="28">
        <f>K355+K356+K357</f>
        <v>316.39999999999998</v>
      </c>
      <c r="L354" s="51">
        <f>J354/H354*100</f>
        <v>53.355817875210789</v>
      </c>
      <c r="M354" s="738">
        <f t="shared" si="126"/>
        <v>-276.60000000000002</v>
      </c>
      <c r="N354" s="33">
        <f>K354/H354*100</f>
        <v>53.355817875210789</v>
      </c>
      <c r="O354" s="28">
        <f t="shared" si="127"/>
        <v>-276.60000000000002</v>
      </c>
      <c r="P354" s="1313"/>
    </row>
    <row r="355" spans="1:16" ht="22.5" customHeight="1">
      <c r="A355" s="1310"/>
      <c r="B355" s="1312"/>
      <c r="C355" s="1451"/>
      <c r="D355" s="1490"/>
      <c r="E355" s="1492"/>
      <c r="F355" s="1494"/>
      <c r="G355" s="166" t="s">
        <v>21</v>
      </c>
      <c r="H355" s="182">
        <f t="shared" ref="H355:K357" si="148">H359</f>
        <v>593</v>
      </c>
      <c r="I355" s="280">
        <f t="shared" si="148"/>
        <v>416.4</v>
      </c>
      <c r="J355" s="55">
        <f t="shared" si="148"/>
        <v>316.39999999999998</v>
      </c>
      <c r="K355" s="34">
        <f t="shared" si="148"/>
        <v>316.39999999999998</v>
      </c>
      <c r="L355" s="55">
        <f>J355/H355*100</f>
        <v>53.355817875210789</v>
      </c>
      <c r="M355" s="739">
        <f t="shared" si="126"/>
        <v>-276.60000000000002</v>
      </c>
      <c r="N355" s="280">
        <f>K355/H355*100</f>
        <v>53.355817875210789</v>
      </c>
      <c r="O355" s="34">
        <f t="shared" si="127"/>
        <v>-276.60000000000002</v>
      </c>
      <c r="P355" s="1314"/>
    </row>
    <row r="356" spans="1:16" ht="22.5" customHeight="1">
      <c r="A356" s="1310"/>
      <c r="B356" s="1312"/>
      <c r="C356" s="1451"/>
      <c r="D356" s="1490"/>
      <c r="E356" s="1492"/>
      <c r="F356" s="1494"/>
      <c r="G356" s="166" t="s">
        <v>22</v>
      </c>
      <c r="H356" s="183">
        <f t="shared" si="148"/>
        <v>0</v>
      </c>
      <c r="I356" s="525">
        <f t="shared" si="148"/>
        <v>0</v>
      </c>
      <c r="J356" s="65">
        <f t="shared" si="148"/>
        <v>0</v>
      </c>
      <c r="K356" s="140">
        <f t="shared" si="148"/>
        <v>0</v>
      </c>
      <c r="L356" s="65">
        <v>0</v>
      </c>
      <c r="M356" s="740">
        <f t="shared" si="126"/>
        <v>0</v>
      </c>
      <c r="N356" s="525">
        <v>0</v>
      </c>
      <c r="O356" s="140">
        <f t="shared" si="127"/>
        <v>0</v>
      </c>
      <c r="P356" s="1314"/>
    </row>
    <row r="357" spans="1:16" ht="22.5" customHeight="1">
      <c r="A357" s="1310"/>
      <c r="B357" s="1312"/>
      <c r="C357" s="1451"/>
      <c r="D357" s="1490"/>
      <c r="E357" s="1492"/>
      <c r="F357" s="1494"/>
      <c r="G357" s="166" t="s">
        <v>23</v>
      </c>
      <c r="H357" s="183">
        <f t="shared" si="148"/>
        <v>0</v>
      </c>
      <c r="I357" s="525">
        <f t="shared" si="148"/>
        <v>0</v>
      </c>
      <c r="J357" s="65">
        <f t="shared" si="148"/>
        <v>0</v>
      </c>
      <c r="K357" s="140">
        <f t="shared" si="148"/>
        <v>0</v>
      </c>
      <c r="L357" s="65">
        <v>0</v>
      </c>
      <c r="M357" s="740">
        <f t="shared" si="126"/>
        <v>0</v>
      </c>
      <c r="N357" s="525">
        <v>0</v>
      </c>
      <c r="O357" s="140">
        <f t="shared" si="127"/>
        <v>0</v>
      </c>
      <c r="P357" s="1314"/>
    </row>
    <row r="358" spans="1:16" ht="22.5" customHeight="1">
      <c r="A358" s="1249" t="s">
        <v>66</v>
      </c>
      <c r="B358" s="1424" t="s">
        <v>748</v>
      </c>
      <c r="C358" s="1464" t="s">
        <v>19</v>
      </c>
      <c r="D358" s="1465" t="s">
        <v>19</v>
      </c>
      <c r="E358" s="1466" t="s">
        <v>19</v>
      </c>
      <c r="F358" s="1467" t="s">
        <v>19</v>
      </c>
      <c r="G358" s="432" t="s">
        <v>20</v>
      </c>
      <c r="H358" s="234">
        <f>H359+H360+H361</f>
        <v>593</v>
      </c>
      <c r="I358" s="271">
        <f>I359+I360+I361</f>
        <v>416.4</v>
      </c>
      <c r="J358" s="53">
        <f>J359+J360+J361</f>
        <v>316.39999999999998</v>
      </c>
      <c r="K358" s="31">
        <f>K359+K360+K361</f>
        <v>316.39999999999998</v>
      </c>
      <c r="L358" s="53">
        <f>J358/H358*100</f>
        <v>53.355817875210789</v>
      </c>
      <c r="M358" s="510">
        <f t="shared" si="126"/>
        <v>-276.60000000000002</v>
      </c>
      <c r="N358" s="271">
        <f>K358/H358*100</f>
        <v>53.355817875210789</v>
      </c>
      <c r="O358" s="31">
        <f t="shared" si="127"/>
        <v>-276.60000000000002</v>
      </c>
      <c r="P358" s="1544"/>
    </row>
    <row r="359" spans="1:16" ht="15.75" customHeight="1">
      <c r="A359" s="1249"/>
      <c r="B359" s="1424"/>
      <c r="C359" s="1464"/>
      <c r="D359" s="1465"/>
      <c r="E359" s="1466"/>
      <c r="F359" s="1467"/>
      <c r="G359" s="969" t="s">
        <v>21</v>
      </c>
      <c r="H359" s="235">
        <f t="shared" ref="H359:K360" si="149">H363</f>
        <v>593</v>
      </c>
      <c r="I359" s="272">
        <f t="shared" si="149"/>
        <v>416.4</v>
      </c>
      <c r="J359" s="54">
        <f t="shared" si="149"/>
        <v>316.39999999999998</v>
      </c>
      <c r="K359" s="17">
        <f t="shared" si="149"/>
        <v>316.39999999999998</v>
      </c>
      <c r="L359" s="54">
        <f>J359/H359*100</f>
        <v>53.355817875210789</v>
      </c>
      <c r="M359" s="511">
        <f t="shared" si="126"/>
        <v>-276.60000000000002</v>
      </c>
      <c r="N359" s="272">
        <f>K359/H359*100</f>
        <v>53.355817875210789</v>
      </c>
      <c r="O359" s="17">
        <f t="shared" si="127"/>
        <v>-276.60000000000002</v>
      </c>
      <c r="P359" s="1544"/>
    </row>
    <row r="360" spans="1:16" ht="15.75" customHeight="1">
      <c r="A360" s="1249"/>
      <c r="B360" s="1424"/>
      <c r="C360" s="1464"/>
      <c r="D360" s="1465"/>
      <c r="E360" s="1466"/>
      <c r="F360" s="1467"/>
      <c r="G360" s="969" t="s">
        <v>22</v>
      </c>
      <c r="H360" s="260">
        <f t="shared" si="149"/>
        <v>0</v>
      </c>
      <c r="I360" s="267">
        <f t="shared" si="149"/>
        <v>0</v>
      </c>
      <c r="J360" s="67">
        <f t="shared" si="149"/>
        <v>0</v>
      </c>
      <c r="K360" s="19">
        <f t="shared" si="149"/>
        <v>0</v>
      </c>
      <c r="L360" s="67">
        <v>0</v>
      </c>
      <c r="M360" s="741">
        <f t="shared" si="126"/>
        <v>0</v>
      </c>
      <c r="N360" s="267">
        <v>0</v>
      </c>
      <c r="O360" s="19">
        <f t="shared" si="127"/>
        <v>0</v>
      </c>
      <c r="P360" s="1544"/>
    </row>
    <row r="361" spans="1:16" ht="15.75" customHeight="1">
      <c r="A361" s="1249"/>
      <c r="B361" s="1424"/>
      <c r="C361" s="1464"/>
      <c r="D361" s="1465"/>
      <c r="E361" s="1466"/>
      <c r="F361" s="1467"/>
      <c r="G361" s="969" t="s">
        <v>23</v>
      </c>
      <c r="H361" s="260">
        <v>0</v>
      </c>
      <c r="I361" s="267">
        <v>0</v>
      </c>
      <c r="J361" s="67">
        <v>0</v>
      </c>
      <c r="K361" s="19">
        <v>0</v>
      </c>
      <c r="L361" s="67">
        <v>0</v>
      </c>
      <c r="M361" s="741">
        <f t="shared" si="126"/>
        <v>0</v>
      </c>
      <c r="N361" s="267">
        <v>0</v>
      </c>
      <c r="O361" s="19">
        <f t="shared" si="127"/>
        <v>0</v>
      </c>
      <c r="P361" s="1544"/>
    </row>
    <row r="362" spans="1:16" ht="24" customHeight="1">
      <c r="A362" s="1354" t="s">
        <v>67</v>
      </c>
      <c r="B362" s="1229" t="s">
        <v>909</v>
      </c>
      <c r="C362" s="1434" t="s">
        <v>19</v>
      </c>
      <c r="D362" s="1435" t="s">
        <v>19</v>
      </c>
      <c r="E362" s="1413" t="s">
        <v>19</v>
      </c>
      <c r="F362" s="1415" t="s">
        <v>19</v>
      </c>
      <c r="G362" s="432" t="s">
        <v>20</v>
      </c>
      <c r="H362" s="234">
        <f>H363+H364+H365</f>
        <v>593</v>
      </c>
      <c r="I362" s="271">
        <f>I363+I364+I365</f>
        <v>416.4</v>
      </c>
      <c r="J362" s="53">
        <f>J363+J364+J365</f>
        <v>316.39999999999998</v>
      </c>
      <c r="K362" s="31">
        <f>K363+K364+K365</f>
        <v>316.39999999999998</v>
      </c>
      <c r="L362" s="53">
        <f>J362/H362*100</f>
        <v>53.355817875210789</v>
      </c>
      <c r="M362" s="510">
        <f t="shared" si="126"/>
        <v>-276.60000000000002</v>
      </c>
      <c r="N362" s="271">
        <f>K362/H362*100</f>
        <v>53.355817875210789</v>
      </c>
      <c r="O362" s="31">
        <f t="shared" si="127"/>
        <v>-276.60000000000002</v>
      </c>
      <c r="P362" s="1544"/>
    </row>
    <row r="363" spans="1:16" ht="16.5" customHeight="1">
      <c r="A363" s="1354"/>
      <c r="B363" s="1229"/>
      <c r="C363" s="1434"/>
      <c r="D363" s="1435"/>
      <c r="E363" s="1413"/>
      <c r="F363" s="1415"/>
      <c r="G363" s="969" t="s">
        <v>21</v>
      </c>
      <c r="H363" s="235">
        <f>H367+H371+H375+H379+H383+H387++H391+H395+H399+H403+H407</f>
        <v>593</v>
      </c>
      <c r="I363" s="353">
        <f t="shared" ref="I363:K363" si="150">I367+I371+I375+I379+I383+I387++I391+I395+I399+I403+I407</f>
        <v>416.4</v>
      </c>
      <c r="J363" s="4">
        <f t="shared" si="150"/>
        <v>316.39999999999998</v>
      </c>
      <c r="K363" s="354">
        <f t="shared" si="150"/>
        <v>316.39999999999998</v>
      </c>
      <c r="L363" s="54">
        <f>J363/H363*100</f>
        <v>53.355817875210789</v>
      </c>
      <c r="M363" s="511">
        <f t="shared" si="126"/>
        <v>-276.60000000000002</v>
      </c>
      <c r="N363" s="272">
        <f>K363/H363*100</f>
        <v>53.355817875210789</v>
      </c>
      <c r="O363" s="17">
        <f t="shared" si="127"/>
        <v>-276.60000000000002</v>
      </c>
      <c r="P363" s="1544"/>
    </row>
    <row r="364" spans="1:16" ht="16.5" customHeight="1">
      <c r="A364" s="1354"/>
      <c r="B364" s="1229"/>
      <c r="C364" s="1434"/>
      <c r="D364" s="1435"/>
      <c r="E364" s="1413"/>
      <c r="F364" s="1415"/>
      <c r="G364" s="969" t="s">
        <v>22</v>
      </c>
      <c r="H364" s="260">
        <f t="shared" ref="H364:K365" si="151">H368+H372+H376+H380+H384+H388++H392+H396+H400+H404+H408</f>
        <v>0</v>
      </c>
      <c r="I364" s="355">
        <f t="shared" si="151"/>
        <v>0</v>
      </c>
      <c r="J364" s="16">
        <f t="shared" si="151"/>
        <v>0</v>
      </c>
      <c r="K364" s="356">
        <f t="shared" si="151"/>
        <v>0</v>
      </c>
      <c r="L364" s="67">
        <v>0</v>
      </c>
      <c r="M364" s="741">
        <f t="shared" si="126"/>
        <v>0</v>
      </c>
      <c r="N364" s="267">
        <v>0</v>
      </c>
      <c r="O364" s="19">
        <f t="shared" si="127"/>
        <v>0</v>
      </c>
      <c r="P364" s="1544"/>
    </row>
    <row r="365" spans="1:16" ht="16.5" customHeight="1">
      <c r="A365" s="1354"/>
      <c r="B365" s="1229"/>
      <c r="C365" s="1434"/>
      <c r="D365" s="1435"/>
      <c r="E365" s="1413"/>
      <c r="F365" s="1415"/>
      <c r="G365" s="969" t="s">
        <v>23</v>
      </c>
      <c r="H365" s="260">
        <f t="shared" si="151"/>
        <v>0</v>
      </c>
      <c r="I365" s="355">
        <f t="shared" si="151"/>
        <v>0</v>
      </c>
      <c r="J365" s="16">
        <f t="shared" si="151"/>
        <v>0</v>
      </c>
      <c r="K365" s="356">
        <f t="shared" si="151"/>
        <v>0</v>
      </c>
      <c r="L365" s="67">
        <v>0</v>
      </c>
      <c r="M365" s="741">
        <f t="shared" si="126"/>
        <v>0</v>
      </c>
      <c r="N365" s="267">
        <v>0</v>
      </c>
      <c r="O365" s="19">
        <f t="shared" si="127"/>
        <v>0</v>
      </c>
      <c r="P365" s="1544"/>
    </row>
    <row r="366" spans="1:16" ht="21" customHeight="1">
      <c r="A366" s="1354" t="s">
        <v>68</v>
      </c>
      <c r="B366" s="1229" t="s">
        <v>332</v>
      </c>
      <c r="C366" s="1434" t="s">
        <v>757</v>
      </c>
      <c r="D366" s="1435" t="s">
        <v>810</v>
      </c>
      <c r="E366" s="1435" t="s">
        <v>810</v>
      </c>
      <c r="F366" s="1415" t="s">
        <v>19</v>
      </c>
      <c r="G366" s="432" t="s">
        <v>20</v>
      </c>
      <c r="H366" s="189">
        <f>H367+H368+H369</f>
        <v>0</v>
      </c>
      <c r="I366" s="818">
        <f>I367+I368+I369</f>
        <v>0</v>
      </c>
      <c r="J366" s="130">
        <f>J367+J368+J369</f>
        <v>0</v>
      </c>
      <c r="K366" s="388">
        <f>K367+K368+K369</f>
        <v>0</v>
      </c>
      <c r="L366" s="173">
        <v>0</v>
      </c>
      <c r="M366" s="742">
        <f t="shared" si="126"/>
        <v>0</v>
      </c>
      <c r="N366" s="299">
        <v>0</v>
      </c>
      <c r="O366" s="143">
        <f t="shared" si="127"/>
        <v>0</v>
      </c>
      <c r="P366" s="1683"/>
    </row>
    <row r="367" spans="1:16" ht="16.5" customHeight="1">
      <c r="A367" s="1354"/>
      <c r="B367" s="1229"/>
      <c r="C367" s="1434"/>
      <c r="D367" s="1435"/>
      <c r="E367" s="1435"/>
      <c r="F367" s="1415"/>
      <c r="G367" s="969" t="s">
        <v>21</v>
      </c>
      <c r="H367" s="186">
        <v>0</v>
      </c>
      <c r="I367" s="269">
        <v>0</v>
      </c>
      <c r="J367" s="170">
        <v>0</v>
      </c>
      <c r="K367" s="106">
        <v>0</v>
      </c>
      <c r="L367" s="170">
        <v>0</v>
      </c>
      <c r="M367" s="743">
        <f t="shared" si="126"/>
        <v>0</v>
      </c>
      <c r="N367" s="269">
        <v>0</v>
      </c>
      <c r="O367" s="106">
        <f t="shared" si="127"/>
        <v>0</v>
      </c>
      <c r="P367" s="1683"/>
    </row>
    <row r="368" spans="1:16" ht="16.5" customHeight="1">
      <c r="A368" s="1354"/>
      <c r="B368" s="1229"/>
      <c r="C368" s="1434"/>
      <c r="D368" s="1435"/>
      <c r="E368" s="1435"/>
      <c r="F368" s="1415"/>
      <c r="G368" s="969" t="s">
        <v>22</v>
      </c>
      <c r="H368" s="186">
        <v>0</v>
      </c>
      <c r="I368" s="269">
        <v>0</v>
      </c>
      <c r="J368" s="170">
        <v>0</v>
      </c>
      <c r="K368" s="106">
        <v>0</v>
      </c>
      <c r="L368" s="170">
        <v>0</v>
      </c>
      <c r="M368" s="743">
        <f t="shared" si="126"/>
        <v>0</v>
      </c>
      <c r="N368" s="269">
        <v>0</v>
      </c>
      <c r="O368" s="106">
        <f t="shared" si="127"/>
        <v>0</v>
      </c>
      <c r="P368" s="1683"/>
    </row>
    <row r="369" spans="1:16" ht="16.5" customHeight="1">
      <c r="A369" s="1354"/>
      <c r="B369" s="1229"/>
      <c r="C369" s="1434"/>
      <c r="D369" s="1435"/>
      <c r="E369" s="1435"/>
      <c r="F369" s="1415"/>
      <c r="G369" s="969" t="s">
        <v>23</v>
      </c>
      <c r="H369" s="260">
        <v>0</v>
      </c>
      <c r="I369" s="267">
        <v>0</v>
      </c>
      <c r="J369" s="67">
        <v>0</v>
      </c>
      <c r="K369" s="19">
        <v>0</v>
      </c>
      <c r="L369" s="67">
        <v>0</v>
      </c>
      <c r="M369" s="741">
        <f t="shared" si="126"/>
        <v>0</v>
      </c>
      <c r="N369" s="267">
        <v>0</v>
      </c>
      <c r="O369" s="19">
        <f t="shared" si="127"/>
        <v>0</v>
      </c>
      <c r="P369" s="1683"/>
    </row>
    <row r="370" spans="1:16" ht="21" customHeight="1">
      <c r="A370" s="1354" t="s">
        <v>250</v>
      </c>
      <c r="B370" s="1229" t="s">
        <v>333</v>
      </c>
      <c r="C370" s="1434" t="s">
        <v>757</v>
      </c>
      <c r="D370" s="1435" t="s">
        <v>810</v>
      </c>
      <c r="E370" s="1413" t="s">
        <v>810</v>
      </c>
      <c r="F370" s="1415" t="s">
        <v>19</v>
      </c>
      <c r="G370" s="432" t="s">
        <v>20</v>
      </c>
      <c r="H370" s="189">
        <f>H371+H372+H373</f>
        <v>0</v>
      </c>
      <c r="I370" s="299">
        <f>I371+I372+I373</f>
        <v>0</v>
      </c>
      <c r="J370" s="173">
        <f>J371+J372+J373</f>
        <v>0</v>
      </c>
      <c r="K370" s="143">
        <f>K371+K372+K373</f>
        <v>0</v>
      </c>
      <c r="L370" s="173">
        <v>0</v>
      </c>
      <c r="M370" s="742">
        <f t="shared" si="126"/>
        <v>0</v>
      </c>
      <c r="N370" s="299">
        <v>0</v>
      </c>
      <c r="O370" s="143">
        <f t="shared" si="127"/>
        <v>0</v>
      </c>
      <c r="P370" s="1683"/>
    </row>
    <row r="371" spans="1:16" ht="15" customHeight="1">
      <c r="A371" s="1354"/>
      <c r="B371" s="1229"/>
      <c r="C371" s="1434"/>
      <c r="D371" s="1435"/>
      <c r="E371" s="1413"/>
      <c r="F371" s="1415"/>
      <c r="G371" s="969" t="s">
        <v>21</v>
      </c>
      <c r="H371" s="186">
        <v>0</v>
      </c>
      <c r="I371" s="269">
        <v>0</v>
      </c>
      <c r="J371" s="170">
        <v>0</v>
      </c>
      <c r="K371" s="106">
        <v>0</v>
      </c>
      <c r="L371" s="170">
        <v>0</v>
      </c>
      <c r="M371" s="743">
        <f t="shared" si="126"/>
        <v>0</v>
      </c>
      <c r="N371" s="269">
        <v>0</v>
      </c>
      <c r="O371" s="106">
        <f t="shared" si="127"/>
        <v>0</v>
      </c>
      <c r="P371" s="1683"/>
    </row>
    <row r="372" spans="1:16" ht="15" customHeight="1">
      <c r="A372" s="1354"/>
      <c r="B372" s="1229"/>
      <c r="C372" s="1434"/>
      <c r="D372" s="1435"/>
      <c r="E372" s="1413"/>
      <c r="F372" s="1415"/>
      <c r="G372" s="969" t="s">
        <v>22</v>
      </c>
      <c r="H372" s="186">
        <v>0</v>
      </c>
      <c r="I372" s="269">
        <v>0</v>
      </c>
      <c r="J372" s="170">
        <v>0</v>
      </c>
      <c r="K372" s="106">
        <v>0</v>
      </c>
      <c r="L372" s="170">
        <v>0</v>
      </c>
      <c r="M372" s="743">
        <f t="shared" si="126"/>
        <v>0</v>
      </c>
      <c r="N372" s="269">
        <v>0</v>
      </c>
      <c r="O372" s="106">
        <f t="shared" si="127"/>
        <v>0</v>
      </c>
      <c r="P372" s="1683"/>
    </row>
    <row r="373" spans="1:16" ht="15" customHeight="1">
      <c r="A373" s="1354"/>
      <c r="B373" s="1229"/>
      <c r="C373" s="1434"/>
      <c r="D373" s="1435"/>
      <c r="E373" s="1413"/>
      <c r="F373" s="1415"/>
      <c r="G373" s="969" t="s">
        <v>23</v>
      </c>
      <c r="H373" s="260">
        <v>0</v>
      </c>
      <c r="I373" s="267">
        <v>0</v>
      </c>
      <c r="J373" s="67">
        <v>0</v>
      </c>
      <c r="K373" s="19">
        <v>0</v>
      </c>
      <c r="L373" s="67">
        <v>0</v>
      </c>
      <c r="M373" s="741">
        <f t="shared" si="126"/>
        <v>0</v>
      </c>
      <c r="N373" s="267">
        <v>0</v>
      </c>
      <c r="O373" s="19">
        <f t="shared" si="127"/>
        <v>0</v>
      </c>
      <c r="P373" s="1683"/>
    </row>
    <row r="374" spans="1:16" ht="21" customHeight="1">
      <c r="A374" s="1354" t="s">
        <v>334</v>
      </c>
      <c r="B374" s="1229" t="s">
        <v>335</v>
      </c>
      <c r="C374" s="1434" t="s">
        <v>757</v>
      </c>
      <c r="D374" s="1803">
        <v>43862</v>
      </c>
      <c r="E374" s="1804">
        <v>43921</v>
      </c>
      <c r="F374" s="1825" t="s">
        <v>764</v>
      </c>
      <c r="G374" s="432" t="s">
        <v>20</v>
      </c>
      <c r="H374" s="237">
        <f>H375+H376+H377</f>
        <v>150</v>
      </c>
      <c r="I374" s="281">
        <f>I375+I376+I377</f>
        <v>150</v>
      </c>
      <c r="J374" s="56">
        <f>J375+J376+J377</f>
        <v>150</v>
      </c>
      <c r="K374" s="37">
        <f>K375+K376+K377</f>
        <v>150</v>
      </c>
      <c r="L374" s="53">
        <f>J374/H374*100</f>
        <v>100</v>
      </c>
      <c r="M374" s="744">
        <f t="shared" ref="M374:M375" si="152">J374-H374</f>
        <v>0</v>
      </c>
      <c r="N374" s="271">
        <f>K374/H374*100</f>
        <v>100</v>
      </c>
      <c r="O374" s="459">
        <f t="shared" ref="O374:O375" si="153">K374-H374</f>
        <v>0</v>
      </c>
      <c r="P374" s="1430" t="s">
        <v>1596</v>
      </c>
    </row>
    <row r="375" spans="1:16" ht="17.25" customHeight="1">
      <c r="A375" s="1354"/>
      <c r="B375" s="1229"/>
      <c r="C375" s="1434"/>
      <c r="D375" s="1803"/>
      <c r="E375" s="1804"/>
      <c r="F375" s="1825"/>
      <c r="G375" s="969" t="s">
        <v>21</v>
      </c>
      <c r="H375" s="236">
        <v>150</v>
      </c>
      <c r="I375" s="266">
        <v>150</v>
      </c>
      <c r="J375" s="229">
        <v>150</v>
      </c>
      <c r="K375" s="231">
        <v>150</v>
      </c>
      <c r="L375" s="54">
        <f>J375/H375*100</f>
        <v>100</v>
      </c>
      <c r="M375" s="741">
        <f t="shared" si="152"/>
        <v>0</v>
      </c>
      <c r="N375" s="272">
        <f>K375/H375*100</f>
        <v>100</v>
      </c>
      <c r="O375" s="19">
        <f t="shared" si="153"/>
        <v>0</v>
      </c>
      <c r="P375" s="1430"/>
    </row>
    <row r="376" spans="1:16" ht="17.25" customHeight="1">
      <c r="A376" s="1354"/>
      <c r="B376" s="1229"/>
      <c r="C376" s="1434"/>
      <c r="D376" s="1803"/>
      <c r="E376" s="1804"/>
      <c r="F376" s="1825"/>
      <c r="G376" s="969" t="s">
        <v>22</v>
      </c>
      <c r="H376" s="260">
        <v>0</v>
      </c>
      <c r="I376" s="267">
        <v>0</v>
      </c>
      <c r="J376" s="67">
        <v>0</v>
      </c>
      <c r="K376" s="19">
        <v>0</v>
      </c>
      <c r="L376" s="67">
        <v>0</v>
      </c>
      <c r="M376" s="741">
        <f t="shared" si="126"/>
        <v>0</v>
      </c>
      <c r="N376" s="267">
        <v>0</v>
      </c>
      <c r="O376" s="19">
        <f t="shared" si="127"/>
        <v>0</v>
      </c>
      <c r="P376" s="1430"/>
    </row>
    <row r="377" spans="1:16" ht="17.25" customHeight="1">
      <c r="A377" s="1354"/>
      <c r="B377" s="1229"/>
      <c r="C377" s="1434"/>
      <c r="D377" s="1803"/>
      <c r="E377" s="1804"/>
      <c r="F377" s="1825"/>
      <c r="G377" s="969" t="s">
        <v>23</v>
      </c>
      <c r="H377" s="260">
        <v>0</v>
      </c>
      <c r="I377" s="267">
        <v>0</v>
      </c>
      <c r="J377" s="67">
        <v>0</v>
      </c>
      <c r="K377" s="19">
        <v>0</v>
      </c>
      <c r="L377" s="67">
        <v>0</v>
      </c>
      <c r="M377" s="741">
        <f t="shared" si="126"/>
        <v>0</v>
      </c>
      <c r="N377" s="267">
        <v>0</v>
      </c>
      <c r="O377" s="19">
        <f t="shared" si="127"/>
        <v>0</v>
      </c>
      <c r="P377" s="1430"/>
    </row>
    <row r="378" spans="1:16" ht="60.75" customHeight="1">
      <c r="A378" s="1354" t="s">
        <v>336</v>
      </c>
      <c r="B378" s="1229" t="s">
        <v>337</v>
      </c>
      <c r="C378" s="1434" t="s">
        <v>757</v>
      </c>
      <c r="D378" s="1803">
        <v>43891</v>
      </c>
      <c r="E378" s="1804">
        <v>44074</v>
      </c>
      <c r="F378" s="1842" t="s">
        <v>1598</v>
      </c>
      <c r="G378" s="432" t="s">
        <v>20</v>
      </c>
      <c r="H378" s="237">
        <f>H379+H380+H381</f>
        <v>143</v>
      </c>
      <c r="I378" s="281">
        <f>I379+I380+I381</f>
        <v>110</v>
      </c>
      <c r="J378" s="56">
        <f>J379+J380+J381</f>
        <v>10</v>
      </c>
      <c r="K378" s="37">
        <f>K379+K380+K381</f>
        <v>10</v>
      </c>
      <c r="L378" s="53">
        <f>J378/H378*100</f>
        <v>6.9930069930069934</v>
      </c>
      <c r="M378" s="510">
        <f t="shared" si="126"/>
        <v>-133</v>
      </c>
      <c r="N378" s="271">
        <f>K378/H378*100</f>
        <v>6.9930069930069934</v>
      </c>
      <c r="O378" s="31">
        <f t="shared" si="127"/>
        <v>-133</v>
      </c>
      <c r="P378" s="1827" t="s">
        <v>1597</v>
      </c>
    </row>
    <row r="379" spans="1:16" ht="30.75" customHeight="1">
      <c r="A379" s="1354"/>
      <c r="B379" s="1229"/>
      <c r="C379" s="1434"/>
      <c r="D379" s="1803"/>
      <c r="E379" s="1804"/>
      <c r="F379" s="1842"/>
      <c r="G379" s="969" t="s">
        <v>21</v>
      </c>
      <c r="H379" s="236">
        <v>143</v>
      </c>
      <c r="I379" s="266">
        <v>110</v>
      </c>
      <c r="J379" s="229">
        <v>10</v>
      </c>
      <c r="K379" s="231">
        <v>10</v>
      </c>
      <c r="L379" s="54">
        <f>J379/H379*100</f>
        <v>6.9930069930069934</v>
      </c>
      <c r="M379" s="511">
        <f t="shared" si="126"/>
        <v>-133</v>
      </c>
      <c r="N379" s="272">
        <f>K379/H379*100</f>
        <v>6.9930069930069934</v>
      </c>
      <c r="O379" s="17">
        <f t="shared" si="127"/>
        <v>-133</v>
      </c>
      <c r="P379" s="1828"/>
    </row>
    <row r="380" spans="1:16" ht="30.75" customHeight="1">
      <c r="A380" s="1354"/>
      <c r="B380" s="1229"/>
      <c r="C380" s="1434"/>
      <c r="D380" s="1803"/>
      <c r="E380" s="1804"/>
      <c r="F380" s="1842"/>
      <c r="G380" s="969" t="s">
        <v>22</v>
      </c>
      <c r="H380" s="260">
        <v>0</v>
      </c>
      <c r="I380" s="267">
        <v>0</v>
      </c>
      <c r="J380" s="67">
        <v>0</v>
      </c>
      <c r="K380" s="19">
        <v>0</v>
      </c>
      <c r="L380" s="67">
        <v>0</v>
      </c>
      <c r="M380" s="741">
        <f t="shared" si="126"/>
        <v>0</v>
      </c>
      <c r="N380" s="267">
        <v>0</v>
      </c>
      <c r="O380" s="19">
        <f t="shared" si="127"/>
        <v>0</v>
      </c>
      <c r="P380" s="1828"/>
    </row>
    <row r="381" spans="1:16" ht="30.75" customHeight="1">
      <c r="A381" s="1354"/>
      <c r="B381" s="1229"/>
      <c r="C381" s="1434"/>
      <c r="D381" s="1803"/>
      <c r="E381" s="1804"/>
      <c r="F381" s="1842"/>
      <c r="G381" s="969" t="s">
        <v>23</v>
      </c>
      <c r="H381" s="260">
        <v>0</v>
      </c>
      <c r="I381" s="267">
        <v>0</v>
      </c>
      <c r="J381" s="67">
        <v>0</v>
      </c>
      <c r="K381" s="19">
        <v>0</v>
      </c>
      <c r="L381" s="67">
        <v>0</v>
      </c>
      <c r="M381" s="741">
        <f t="shared" si="126"/>
        <v>0</v>
      </c>
      <c r="N381" s="267">
        <v>0</v>
      </c>
      <c r="O381" s="19">
        <f t="shared" si="127"/>
        <v>0</v>
      </c>
      <c r="P381" s="1829"/>
    </row>
    <row r="382" spans="1:16" ht="26.25" customHeight="1">
      <c r="A382" s="1196" t="s">
        <v>538</v>
      </c>
      <c r="B382" s="1198" t="s">
        <v>539</v>
      </c>
      <c r="C382" s="1434" t="s">
        <v>757</v>
      </c>
      <c r="D382" s="1839" t="s">
        <v>809</v>
      </c>
      <c r="E382" s="1840" t="s">
        <v>809</v>
      </c>
      <c r="F382" s="1180" t="s">
        <v>19</v>
      </c>
      <c r="G382" s="449" t="s">
        <v>20</v>
      </c>
      <c r="H382" s="465">
        <f t="shared" ref="H382:K382" si="154">H383+H384+H385</f>
        <v>0</v>
      </c>
      <c r="I382" s="300">
        <f t="shared" si="154"/>
        <v>0</v>
      </c>
      <c r="J382" s="301">
        <f t="shared" si="154"/>
        <v>0</v>
      </c>
      <c r="K382" s="302">
        <f t="shared" si="154"/>
        <v>0</v>
      </c>
      <c r="L382" s="301">
        <v>0</v>
      </c>
      <c r="M382" s="817">
        <f t="shared" ref="M382:M385" si="155">J382-H382</f>
        <v>0</v>
      </c>
      <c r="N382" s="300">
        <v>0</v>
      </c>
      <c r="O382" s="302">
        <f t="shared" ref="O382:O385" si="156">K382-H382</f>
        <v>0</v>
      </c>
      <c r="P382" s="1224"/>
    </row>
    <row r="383" spans="1:16" ht="18" customHeight="1">
      <c r="A383" s="1354"/>
      <c r="B383" s="1229"/>
      <c r="C383" s="1434"/>
      <c r="D383" s="1448"/>
      <c r="E383" s="1334"/>
      <c r="F383" s="1181"/>
      <c r="G383" s="969" t="s">
        <v>21</v>
      </c>
      <c r="H383" s="186">
        <v>0</v>
      </c>
      <c r="I383" s="269">
        <v>0</v>
      </c>
      <c r="J383" s="170">
        <v>0</v>
      </c>
      <c r="K383" s="106">
        <v>0</v>
      </c>
      <c r="L383" s="170">
        <v>0</v>
      </c>
      <c r="M383" s="743">
        <v>0</v>
      </c>
      <c r="N383" s="269">
        <v>0</v>
      </c>
      <c r="O383" s="106">
        <f t="shared" si="156"/>
        <v>0</v>
      </c>
      <c r="P383" s="1224"/>
    </row>
    <row r="384" spans="1:16" ht="18" customHeight="1">
      <c r="A384" s="1354"/>
      <c r="B384" s="1229"/>
      <c r="C384" s="1434"/>
      <c r="D384" s="1448"/>
      <c r="E384" s="1334"/>
      <c r="F384" s="1181"/>
      <c r="G384" s="969" t="s">
        <v>22</v>
      </c>
      <c r="H384" s="186">
        <v>0</v>
      </c>
      <c r="I384" s="269">
        <v>0</v>
      </c>
      <c r="J384" s="170">
        <v>0</v>
      </c>
      <c r="K384" s="106">
        <v>0</v>
      </c>
      <c r="L384" s="170">
        <v>0</v>
      </c>
      <c r="M384" s="743">
        <v>0</v>
      </c>
      <c r="N384" s="269">
        <v>0</v>
      </c>
      <c r="O384" s="106">
        <v>0</v>
      </c>
      <c r="P384" s="1224"/>
    </row>
    <row r="385" spans="1:16" ht="18" customHeight="1">
      <c r="A385" s="1354"/>
      <c r="B385" s="1229"/>
      <c r="C385" s="1434"/>
      <c r="D385" s="1448"/>
      <c r="E385" s="1334"/>
      <c r="F385" s="1182"/>
      <c r="G385" s="969" t="s">
        <v>23</v>
      </c>
      <c r="H385" s="260">
        <v>0</v>
      </c>
      <c r="I385" s="267">
        <v>0</v>
      </c>
      <c r="J385" s="67">
        <v>0</v>
      </c>
      <c r="K385" s="19">
        <v>0</v>
      </c>
      <c r="L385" s="67">
        <v>0</v>
      </c>
      <c r="M385" s="741">
        <f t="shared" si="155"/>
        <v>0</v>
      </c>
      <c r="N385" s="267">
        <v>0</v>
      </c>
      <c r="O385" s="19">
        <f t="shared" si="156"/>
        <v>0</v>
      </c>
      <c r="P385" s="1225"/>
    </row>
    <row r="386" spans="1:16" ht="22.5" customHeight="1">
      <c r="A386" s="1354" t="s">
        <v>540</v>
      </c>
      <c r="B386" s="1229" t="s">
        <v>541</v>
      </c>
      <c r="C386" s="1434" t="s">
        <v>757</v>
      </c>
      <c r="D386" s="1476" t="s">
        <v>809</v>
      </c>
      <c r="E386" s="1477" t="s">
        <v>809</v>
      </c>
      <c r="F386" s="1180" t="s">
        <v>19</v>
      </c>
      <c r="G386" s="432" t="s">
        <v>20</v>
      </c>
      <c r="H386" s="189">
        <f t="shared" ref="H386:K386" si="157">H387+H388+H389</f>
        <v>0</v>
      </c>
      <c r="I386" s="299">
        <f t="shared" si="157"/>
        <v>0</v>
      </c>
      <c r="J386" s="173">
        <f t="shared" si="157"/>
        <v>0</v>
      </c>
      <c r="K386" s="143">
        <f t="shared" si="157"/>
        <v>0</v>
      </c>
      <c r="L386" s="173">
        <v>0</v>
      </c>
      <c r="M386" s="742">
        <f t="shared" ref="M386" si="158">J386-H386</f>
        <v>0</v>
      </c>
      <c r="N386" s="299">
        <v>0</v>
      </c>
      <c r="O386" s="143">
        <f t="shared" ref="O386:O387" si="159">K386-H386</f>
        <v>0</v>
      </c>
      <c r="P386" s="1223"/>
    </row>
    <row r="387" spans="1:16" ht="18.75" customHeight="1">
      <c r="A387" s="1354"/>
      <c r="B387" s="1229"/>
      <c r="C387" s="1434"/>
      <c r="D387" s="1448"/>
      <c r="E387" s="1334"/>
      <c r="F387" s="1181"/>
      <c r="G387" s="969" t="s">
        <v>21</v>
      </c>
      <c r="H387" s="186">
        <v>0</v>
      </c>
      <c r="I387" s="269">
        <v>0</v>
      </c>
      <c r="J387" s="170">
        <v>0</v>
      </c>
      <c r="K387" s="106">
        <v>0</v>
      </c>
      <c r="L387" s="170">
        <v>0</v>
      </c>
      <c r="M387" s="743">
        <v>0</v>
      </c>
      <c r="N387" s="269">
        <v>0</v>
      </c>
      <c r="O387" s="106">
        <f t="shared" si="159"/>
        <v>0</v>
      </c>
      <c r="P387" s="1224"/>
    </row>
    <row r="388" spans="1:16" ht="18.75" customHeight="1">
      <c r="A388" s="1354"/>
      <c r="B388" s="1229"/>
      <c r="C388" s="1434"/>
      <c r="D388" s="1448"/>
      <c r="E388" s="1334"/>
      <c r="F388" s="1181"/>
      <c r="G388" s="969" t="s">
        <v>22</v>
      </c>
      <c r="H388" s="186">
        <v>0</v>
      </c>
      <c r="I388" s="269">
        <v>0</v>
      </c>
      <c r="J388" s="170">
        <v>0</v>
      </c>
      <c r="K388" s="106">
        <v>0</v>
      </c>
      <c r="L388" s="170">
        <v>0</v>
      </c>
      <c r="M388" s="743">
        <v>0</v>
      </c>
      <c r="N388" s="269">
        <v>0</v>
      </c>
      <c r="O388" s="106">
        <v>0</v>
      </c>
      <c r="P388" s="1224"/>
    </row>
    <row r="389" spans="1:16" ht="18.75" customHeight="1">
      <c r="A389" s="1354"/>
      <c r="B389" s="1229"/>
      <c r="C389" s="1434"/>
      <c r="D389" s="1448"/>
      <c r="E389" s="1334"/>
      <c r="F389" s="1182"/>
      <c r="G389" s="969" t="s">
        <v>23</v>
      </c>
      <c r="H389" s="260">
        <v>0</v>
      </c>
      <c r="I389" s="267">
        <v>0</v>
      </c>
      <c r="J389" s="67">
        <v>0</v>
      </c>
      <c r="K389" s="19">
        <v>0</v>
      </c>
      <c r="L389" s="67">
        <v>0</v>
      </c>
      <c r="M389" s="741">
        <f t="shared" ref="M389:M390" si="160">J389-H389</f>
        <v>0</v>
      </c>
      <c r="N389" s="267">
        <v>0</v>
      </c>
      <c r="O389" s="19">
        <f t="shared" ref="O389:O397" si="161">K389-H389</f>
        <v>0</v>
      </c>
      <c r="P389" s="1225"/>
    </row>
    <row r="390" spans="1:16" ht="21" customHeight="1">
      <c r="A390" s="1354" t="s">
        <v>910</v>
      </c>
      <c r="B390" s="1229" t="s">
        <v>911</v>
      </c>
      <c r="C390" s="1434" t="s">
        <v>761</v>
      </c>
      <c r="D390" s="1476" t="s">
        <v>977</v>
      </c>
      <c r="E390" s="1477" t="s">
        <v>977</v>
      </c>
      <c r="F390" s="1180" t="s">
        <v>19</v>
      </c>
      <c r="G390" s="432" t="s">
        <v>20</v>
      </c>
      <c r="H390" s="189">
        <f t="shared" ref="H390:K390" si="162">H391+H392+H393</f>
        <v>0</v>
      </c>
      <c r="I390" s="299">
        <f t="shared" si="162"/>
        <v>0</v>
      </c>
      <c r="J390" s="173">
        <f t="shared" si="162"/>
        <v>0</v>
      </c>
      <c r="K390" s="143">
        <f t="shared" si="162"/>
        <v>0</v>
      </c>
      <c r="L390" s="173">
        <v>0</v>
      </c>
      <c r="M390" s="742">
        <f t="shared" si="160"/>
        <v>0</v>
      </c>
      <c r="N390" s="299">
        <v>0</v>
      </c>
      <c r="O390" s="143">
        <f t="shared" si="161"/>
        <v>0</v>
      </c>
      <c r="P390" s="1223"/>
    </row>
    <row r="391" spans="1:16" ht="15.75" customHeight="1">
      <c r="A391" s="1354"/>
      <c r="B391" s="1229"/>
      <c r="C391" s="1434"/>
      <c r="D391" s="1448"/>
      <c r="E391" s="1334"/>
      <c r="F391" s="1181"/>
      <c r="G391" s="969" t="s">
        <v>21</v>
      </c>
      <c r="H391" s="186">
        <v>0</v>
      </c>
      <c r="I391" s="269">
        <v>0</v>
      </c>
      <c r="J391" s="170">
        <v>0</v>
      </c>
      <c r="K391" s="106">
        <v>0</v>
      </c>
      <c r="L391" s="170">
        <v>0</v>
      </c>
      <c r="M391" s="743">
        <v>0</v>
      </c>
      <c r="N391" s="269">
        <v>0</v>
      </c>
      <c r="O391" s="106">
        <f t="shared" si="161"/>
        <v>0</v>
      </c>
      <c r="P391" s="1224"/>
    </row>
    <row r="392" spans="1:16" ht="15.75" customHeight="1">
      <c r="A392" s="1354"/>
      <c r="B392" s="1229"/>
      <c r="C392" s="1434"/>
      <c r="D392" s="1448"/>
      <c r="E392" s="1334"/>
      <c r="F392" s="1181"/>
      <c r="G392" s="969" t="s">
        <v>22</v>
      </c>
      <c r="H392" s="186">
        <v>0</v>
      </c>
      <c r="I392" s="269">
        <v>0</v>
      </c>
      <c r="J392" s="170">
        <v>0</v>
      </c>
      <c r="K392" s="106">
        <v>0</v>
      </c>
      <c r="L392" s="170">
        <v>0</v>
      </c>
      <c r="M392" s="743">
        <v>0</v>
      </c>
      <c r="N392" s="269">
        <v>0</v>
      </c>
      <c r="O392" s="106">
        <v>0</v>
      </c>
      <c r="P392" s="1224"/>
    </row>
    <row r="393" spans="1:16" ht="15.75" customHeight="1">
      <c r="A393" s="1354"/>
      <c r="B393" s="1229"/>
      <c r="C393" s="1434"/>
      <c r="D393" s="1448"/>
      <c r="E393" s="1334"/>
      <c r="F393" s="1182"/>
      <c r="G393" s="969" t="s">
        <v>23</v>
      </c>
      <c r="H393" s="260">
        <v>0</v>
      </c>
      <c r="I393" s="267">
        <v>0</v>
      </c>
      <c r="J393" s="67">
        <v>0</v>
      </c>
      <c r="K393" s="19">
        <v>0</v>
      </c>
      <c r="L393" s="67">
        <v>0</v>
      </c>
      <c r="M393" s="741">
        <f t="shared" ref="M393" si="163">J393-H393</f>
        <v>0</v>
      </c>
      <c r="N393" s="267">
        <v>0</v>
      </c>
      <c r="O393" s="19">
        <f t="shared" ref="O393" si="164">K393-H393</f>
        <v>0</v>
      </c>
      <c r="P393" s="1225"/>
    </row>
    <row r="394" spans="1:16" ht="23.25" customHeight="1">
      <c r="A394" s="1354" t="s">
        <v>912</v>
      </c>
      <c r="B394" s="1229" t="s">
        <v>913</v>
      </c>
      <c r="C394" s="1434" t="s">
        <v>757</v>
      </c>
      <c r="D394" s="1803">
        <v>43862</v>
      </c>
      <c r="E394" s="1804">
        <v>43890</v>
      </c>
      <c r="F394" s="1825" t="s">
        <v>764</v>
      </c>
      <c r="G394" s="432" t="s">
        <v>20</v>
      </c>
      <c r="H394" s="237">
        <f>H395+H396+H397</f>
        <v>243</v>
      </c>
      <c r="I394" s="281">
        <f>I395+I396+I397</f>
        <v>99.9</v>
      </c>
      <c r="J394" s="56">
        <f>J395+J396+J397</f>
        <v>99.9</v>
      </c>
      <c r="K394" s="37">
        <f>K395+K396+K397</f>
        <v>99.9</v>
      </c>
      <c r="L394" s="53">
        <f>J394/H394*100</f>
        <v>41.111111111111114</v>
      </c>
      <c r="M394" s="510">
        <f t="shared" ref="M394:M398" si="165">J394-H394</f>
        <v>-143.1</v>
      </c>
      <c r="N394" s="271">
        <f>K394/H394*100</f>
        <v>41.111111111111114</v>
      </c>
      <c r="O394" s="31">
        <f t="shared" si="161"/>
        <v>-143.1</v>
      </c>
      <c r="P394" s="1512" t="s">
        <v>1599</v>
      </c>
    </row>
    <row r="395" spans="1:16" ht="16.5" customHeight="1">
      <c r="A395" s="1354"/>
      <c r="B395" s="1229"/>
      <c r="C395" s="1434"/>
      <c r="D395" s="1803"/>
      <c r="E395" s="1804"/>
      <c r="F395" s="1825"/>
      <c r="G395" s="969" t="s">
        <v>21</v>
      </c>
      <c r="H395" s="236">
        <v>243</v>
      </c>
      <c r="I395" s="266">
        <v>99.9</v>
      </c>
      <c r="J395" s="229">
        <v>99.9</v>
      </c>
      <c r="K395" s="231">
        <v>99.9</v>
      </c>
      <c r="L395" s="54">
        <f>J395/H395*100</f>
        <v>41.111111111111114</v>
      </c>
      <c r="M395" s="511">
        <f t="shared" si="165"/>
        <v>-143.1</v>
      </c>
      <c r="N395" s="272">
        <f>K395/H395*100</f>
        <v>41.111111111111114</v>
      </c>
      <c r="O395" s="17">
        <f t="shared" si="161"/>
        <v>-143.1</v>
      </c>
      <c r="P395" s="1512"/>
    </row>
    <row r="396" spans="1:16" ht="16.5" customHeight="1">
      <c r="A396" s="1354"/>
      <c r="B396" s="1229"/>
      <c r="C396" s="1434"/>
      <c r="D396" s="1803"/>
      <c r="E396" s="1804"/>
      <c r="F396" s="1825"/>
      <c r="G396" s="969" t="s">
        <v>22</v>
      </c>
      <c r="H396" s="260">
        <v>0</v>
      </c>
      <c r="I396" s="267">
        <v>0</v>
      </c>
      <c r="J396" s="67">
        <v>0</v>
      </c>
      <c r="K396" s="19">
        <v>0</v>
      </c>
      <c r="L396" s="67">
        <v>0</v>
      </c>
      <c r="M396" s="741">
        <f t="shared" si="165"/>
        <v>0</v>
      </c>
      <c r="N396" s="267">
        <v>0</v>
      </c>
      <c r="O396" s="19">
        <f t="shared" si="161"/>
        <v>0</v>
      </c>
      <c r="P396" s="1512"/>
    </row>
    <row r="397" spans="1:16" ht="16.5" customHeight="1">
      <c r="A397" s="1354"/>
      <c r="B397" s="1229"/>
      <c r="C397" s="1434"/>
      <c r="D397" s="1803"/>
      <c r="E397" s="1804"/>
      <c r="F397" s="1825"/>
      <c r="G397" s="969" t="s">
        <v>23</v>
      </c>
      <c r="H397" s="260">
        <v>0</v>
      </c>
      <c r="I397" s="267">
        <v>0</v>
      </c>
      <c r="J397" s="67">
        <v>0</v>
      </c>
      <c r="K397" s="19">
        <v>0</v>
      </c>
      <c r="L397" s="67">
        <v>0</v>
      </c>
      <c r="M397" s="741">
        <f t="shared" si="165"/>
        <v>0</v>
      </c>
      <c r="N397" s="267">
        <v>0</v>
      </c>
      <c r="O397" s="19">
        <f t="shared" si="161"/>
        <v>0</v>
      </c>
      <c r="P397" s="1512"/>
    </row>
    <row r="398" spans="1:16" ht="21" customHeight="1">
      <c r="A398" s="1354" t="s">
        <v>1074</v>
      </c>
      <c r="B398" s="1229" t="s">
        <v>1075</v>
      </c>
      <c r="C398" s="1434" t="s">
        <v>757</v>
      </c>
      <c r="D398" s="1476" t="s">
        <v>814</v>
      </c>
      <c r="E398" s="1477" t="s">
        <v>814</v>
      </c>
      <c r="F398" s="1180" t="s">
        <v>19</v>
      </c>
      <c r="G398" s="432" t="s">
        <v>20</v>
      </c>
      <c r="H398" s="189">
        <f t="shared" ref="H398:K398" si="166">H399+H400+H401</f>
        <v>0</v>
      </c>
      <c r="I398" s="299">
        <f t="shared" si="166"/>
        <v>0</v>
      </c>
      <c r="J398" s="173">
        <f t="shared" si="166"/>
        <v>0</v>
      </c>
      <c r="K398" s="143">
        <f t="shared" si="166"/>
        <v>0</v>
      </c>
      <c r="L398" s="173">
        <v>0</v>
      </c>
      <c r="M398" s="742">
        <f t="shared" si="165"/>
        <v>0</v>
      </c>
      <c r="N398" s="299">
        <v>0</v>
      </c>
      <c r="O398" s="143">
        <f t="shared" ref="O398:O399" si="167">K398-H398</f>
        <v>0</v>
      </c>
      <c r="P398" s="1223"/>
    </row>
    <row r="399" spans="1:16" ht="16.5" customHeight="1">
      <c r="A399" s="1354"/>
      <c r="B399" s="1229"/>
      <c r="C399" s="1434"/>
      <c r="D399" s="1448"/>
      <c r="E399" s="1334"/>
      <c r="F399" s="1181"/>
      <c r="G399" s="1103" t="s">
        <v>21</v>
      </c>
      <c r="H399" s="186">
        <v>0</v>
      </c>
      <c r="I399" s="269">
        <v>0</v>
      </c>
      <c r="J399" s="170">
        <v>0</v>
      </c>
      <c r="K399" s="106">
        <v>0</v>
      </c>
      <c r="L399" s="170">
        <v>0</v>
      </c>
      <c r="M399" s="743">
        <v>0</v>
      </c>
      <c r="N399" s="269">
        <v>0</v>
      </c>
      <c r="O399" s="106">
        <f t="shared" si="167"/>
        <v>0</v>
      </c>
      <c r="P399" s="1224"/>
    </row>
    <row r="400" spans="1:16" ht="16.5" customHeight="1">
      <c r="A400" s="1354"/>
      <c r="B400" s="1229"/>
      <c r="C400" s="1434"/>
      <c r="D400" s="1448"/>
      <c r="E400" s="1334"/>
      <c r="F400" s="1181"/>
      <c r="G400" s="1103" t="s">
        <v>22</v>
      </c>
      <c r="H400" s="186">
        <v>0</v>
      </c>
      <c r="I400" s="269">
        <v>0</v>
      </c>
      <c r="J400" s="170">
        <v>0</v>
      </c>
      <c r="K400" s="106">
        <v>0</v>
      </c>
      <c r="L400" s="170">
        <v>0</v>
      </c>
      <c r="M400" s="743">
        <v>0</v>
      </c>
      <c r="N400" s="269">
        <v>0</v>
      </c>
      <c r="O400" s="106">
        <v>0</v>
      </c>
      <c r="P400" s="1224"/>
    </row>
    <row r="401" spans="1:16" ht="16.5" customHeight="1">
      <c r="A401" s="1354"/>
      <c r="B401" s="1229"/>
      <c r="C401" s="1434"/>
      <c r="D401" s="1448"/>
      <c r="E401" s="1334"/>
      <c r="F401" s="1182"/>
      <c r="G401" s="1103" t="s">
        <v>23</v>
      </c>
      <c r="H401" s="260">
        <v>0</v>
      </c>
      <c r="I401" s="267">
        <v>0</v>
      </c>
      <c r="J401" s="67">
        <v>0</v>
      </c>
      <c r="K401" s="19">
        <v>0</v>
      </c>
      <c r="L401" s="67">
        <v>0</v>
      </c>
      <c r="M401" s="741">
        <f t="shared" ref="M401:M402" si="168">J401-H401</f>
        <v>0</v>
      </c>
      <c r="N401" s="267">
        <v>0</v>
      </c>
      <c r="O401" s="19">
        <f t="shared" ref="O401:O403" si="169">K401-H401</f>
        <v>0</v>
      </c>
      <c r="P401" s="1225"/>
    </row>
    <row r="402" spans="1:16" ht="22.5" customHeight="1">
      <c r="A402" s="1354" t="s">
        <v>1076</v>
      </c>
      <c r="B402" s="1229" t="s">
        <v>1077</v>
      </c>
      <c r="C402" s="1434" t="s">
        <v>757</v>
      </c>
      <c r="D402" s="1476" t="s">
        <v>814</v>
      </c>
      <c r="E402" s="1477" t="s">
        <v>814</v>
      </c>
      <c r="F402" s="1180" t="s">
        <v>19</v>
      </c>
      <c r="G402" s="432" t="s">
        <v>20</v>
      </c>
      <c r="H402" s="189">
        <f t="shared" ref="H402:K402" si="170">H403+H404+H405</f>
        <v>0</v>
      </c>
      <c r="I402" s="299">
        <f t="shared" si="170"/>
        <v>0</v>
      </c>
      <c r="J402" s="173">
        <f t="shared" si="170"/>
        <v>0</v>
      </c>
      <c r="K402" s="143">
        <f t="shared" si="170"/>
        <v>0</v>
      </c>
      <c r="L402" s="173">
        <v>0</v>
      </c>
      <c r="M402" s="742">
        <f t="shared" si="168"/>
        <v>0</v>
      </c>
      <c r="N402" s="299">
        <v>0</v>
      </c>
      <c r="O402" s="143">
        <f t="shared" si="169"/>
        <v>0</v>
      </c>
      <c r="P402" s="1223"/>
    </row>
    <row r="403" spans="1:16" ht="17.25" customHeight="1">
      <c r="A403" s="1354"/>
      <c r="B403" s="1229"/>
      <c r="C403" s="1434"/>
      <c r="D403" s="1448"/>
      <c r="E403" s="1334"/>
      <c r="F403" s="1181"/>
      <c r="G403" s="1103" t="s">
        <v>21</v>
      </c>
      <c r="H403" s="186">
        <v>0</v>
      </c>
      <c r="I403" s="269">
        <v>0</v>
      </c>
      <c r="J403" s="170">
        <v>0</v>
      </c>
      <c r="K403" s="106">
        <v>0</v>
      </c>
      <c r="L403" s="170">
        <v>0</v>
      </c>
      <c r="M403" s="743">
        <v>0</v>
      </c>
      <c r="N403" s="269">
        <v>0</v>
      </c>
      <c r="O403" s="106">
        <f t="shared" si="169"/>
        <v>0</v>
      </c>
      <c r="P403" s="1224"/>
    </row>
    <row r="404" spans="1:16" ht="17.25" customHeight="1">
      <c r="A404" s="1354"/>
      <c r="B404" s="1229"/>
      <c r="C404" s="1434"/>
      <c r="D404" s="1448"/>
      <c r="E404" s="1334"/>
      <c r="F404" s="1181"/>
      <c r="G404" s="1103" t="s">
        <v>22</v>
      </c>
      <c r="H404" s="186">
        <v>0</v>
      </c>
      <c r="I404" s="269">
        <v>0</v>
      </c>
      <c r="J404" s="170">
        <v>0</v>
      </c>
      <c r="K404" s="106">
        <v>0</v>
      </c>
      <c r="L404" s="170">
        <v>0</v>
      </c>
      <c r="M404" s="743">
        <v>0</v>
      </c>
      <c r="N404" s="269">
        <v>0</v>
      </c>
      <c r="O404" s="106">
        <v>0</v>
      </c>
      <c r="P404" s="1224"/>
    </row>
    <row r="405" spans="1:16" ht="17.25" customHeight="1">
      <c r="A405" s="1354"/>
      <c r="B405" s="1229"/>
      <c r="C405" s="1434"/>
      <c r="D405" s="1448"/>
      <c r="E405" s="1334"/>
      <c r="F405" s="1182"/>
      <c r="G405" s="1103" t="s">
        <v>23</v>
      </c>
      <c r="H405" s="260">
        <v>0</v>
      </c>
      <c r="I405" s="267">
        <v>0</v>
      </c>
      <c r="J405" s="67">
        <v>0</v>
      </c>
      <c r="K405" s="19">
        <v>0</v>
      </c>
      <c r="L405" s="67">
        <v>0</v>
      </c>
      <c r="M405" s="741">
        <f t="shared" ref="M405:M409" si="171">J405-H405</f>
        <v>0</v>
      </c>
      <c r="N405" s="267">
        <v>0</v>
      </c>
      <c r="O405" s="19">
        <f t="shared" ref="O405:O409" si="172">K405-H405</f>
        <v>0</v>
      </c>
      <c r="P405" s="1225"/>
    </row>
    <row r="406" spans="1:16" ht="20.25" customHeight="1">
      <c r="A406" s="1354" t="s">
        <v>1334</v>
      </c>
      <c r="B406" s="1229" t="s">
        <v>1335</v>
      </c>
      <c r="C406" s="1434" t="s">
        <v>757</v>
      </c>
      <c r="D406" s="1803">
        <v>44044</v>
      </c>
      <c r="E406" s="1804">
        <v>44074</v>
      </c>
      <c r="F406" s="1825" t="s">
        <v>1601</v>
      </c>
      <c r="G406" s="432" t="s">
        <v>20</v>
      </c>
      <c r="H406" s="237">
        <f>H407+H408+H409</f>
        <v>57</v>
      </c>
      <c r="I406" s="281">
        <f>I407+I408+I409</f>
        <v>56.5</v>
      </c>
      <c r="J406" s="56">
        <f>J407+J408+J409</f>
        <v>56.5</v>
      </c>
      <c r="K406" s="37">
        <f>K407+K408+K409</f>
        <v>56.5</v>
      </c>
      <c r="L406" s="53">
        <f>J406/H406*100</f>
        <v>99.122807017543863</v>
      </c>
      <c r="M406" s="510">
        <f t="shared" si="171"/>
        <v>-0.5</v>
      </c>
      <c r="N406" s="271">
        <f>K406/H406*100</f>
        <v>99.122807017543863</v>
      </c>
      <c r="O406" s="31">
        <f t="shared" si="172"/>
        <v>-0.5</v>
      </c>
      <c r="P406" s="1430" t="s">
        <v>1600</v>
      </c>
    </row>
    <row r="407" spans="1:16" ht="16.5" customHeight="1">
      <c r="A407" s="1354"/>
      <c r="B407" s="1229"/>
      <c r="C407" s="1434"/>
      <c r="D407" s="1803"/>
      <c r="E407" s="1804"/>
      <c r="F407" s="1825"/>
      <c r="G407" s="1160" t="s">
        <v>21</v>
      </c>
      <c r="H407" s="236">
        <v>57</v>
      </c>
      <c r="I407" s="266">
        <v>56.5</v>
      </c>
      <c r="J407" s="229">
        <v>56.5</v>
      </c>
      <c r="K407" s="231">
        <v>56.5</v>
      </c>
      <c r="L407" s="54">
        <f>J407/H407*100</f>
        <v>99.122807017543863</v>
      </c>
      <c r="M407" s="511">
        <f t="shared" si="171"/>
        <v>-0.5</v>
      </c>
      <c r="N407" s="272">
        <f>K407/H407*100</f>
        <v>99.122807017543863</v>
      </c>
      <c r="O407" s="17">
        <f t="shared" si="172"/>
        <v>-0.5</v>
      </c>
      <c r="P407" s="1430"/>
    </row>
    <row r="408" spans="1:16" ht="16.5" customHeight="1">
      <c r="A408" s="1354"/>
      <c r="B408" s="1229"/>
      <c r="C408" s="1434"/>
      <c r="D408" s="1803"/>
      <c r="E408" s="1804"/>
      <c r="F408" s="1825"/>
      <c r="G408" s="1160" t="s">
        <v>22</v>
      </c>
      <c r="H408" s="260">
        <v>0</v>
      </c>
      <c r="I408" s="267">
        <v>0</v>
      </c>
      <c r="J408" s="67">
        <v>0</v>
      </c>
      <c r="K408" s="19">
        <v>0</v>
      </c>
      <c r="L408" s="67">
        <v>0</v>
      </c>
      <c r="M408" s="741">
        <f t="shared" si="171"/>
        <v>0</v>
      </c>
      <c r="N408" s="267">
        <v>0</v>
      </c>
      <c r="O408" s="19">
        <f t="shared" si="172"/>
        <v>0</v>
      </c>
      <c r="P408" s="1430"/>
    </row>
    <row r="409" spans="1:16" ht="16.5" customHeight="1" thickBot="1">
      <c r="A409" s="1354"/>
      <c r="B409" s="1229"/>
      <c r="C409" s="1434"/>
      <c r="D409" s="1803"/>
      <c r="E409" s="1804"/>
      <c r="F409" s="1825"/>
      <c r="G409" s="1160" t="s">
        <v>23</v>
      </c>
      <c r="H409" s="260">
        <v>0</v>
      </c>
      <c r="I409" s="267">
        <v>0</v>
      </c>
      <c r="J409" s="67">
        <v>0</v>
      </c>
      <c r="K409" s="19">
        <v>0</v>
      </c>
      <c r="L409" s="67">
        <v>0</v>
      </c>
      <c r="M409" s="741">
        <f t="shared" si="171"/>
        <v>0</v>
      </c>
      <c r="N409" s="267">
        <v>0</v>
      </c>
      <c r="O409" s="19">
        <f t="shared" si="172"/>
        <v>0</v>
      </c>
      <c r="P409" s="1430"/>
    </row>
    <row r="410" spans="1:16" ht="27.75" customHeight="1">
      <c r="A410" s="1309" t="s">
        <v>136</v>
      </c>
      <c r="B410" s="1311" t="s">
        <v>137</v>
      </c>
      <c r="C410" s="1450" t="s">
        <v>754</v>
      </c>
      <c r="D410" s="1489" t="s">
        <v>19</v>
      </c>
      <c r="E410" s="1491" t="s">
        <v>19</v>
      </c>
      <c r="F410" s="1493" t="s">
        <v>19</v>
      </c>
      <c r="G410" s="165" t="s">
        <v>20</v>
      </c>
      <c r="H410" s="181">
        <f>H411+H412+H413</f>
        <v>10130.700000000001</v>
      </c>
      <c r="I410" s="33">
        <f>I411+I412+I413</f>
        <v>4370.8</v>
      </c>
      <c r="J410" s="51">
        <f>J411+J412+J413</f>
        <v>4363.0999999999995</v>
      </c>
      <c r="K410" s="28">
        <f>K411+K412+K413</f>
        <v>6777.4</v>
      </c>
      <c r="L410" s="51">
        <f>J410/H410*100</f>
        <v>43.068099933864382</v>
      </c>
      <c r="M410" s="738">
        <f t="shared" ref="M410:M429" si="173">J410-H410</f>
        <v>-5767.6000000000013</v>
      </c>
      <c r="N410" s="33">
        <f>K410/H410*100</f>
        <v>66.899621941228133</v>
      </c>
      <c r="O410" s="28">
        <f t="shared" ref="O410:O429" si="174">K410-H410</f>
        <v>-3353.3000000000011</v>
      </c>
      <c r="P410" s="1313"/>
    </row>
    <row r="411" spans="1:16" ht="21" customHeight="1">
      <c r="A411" s="1310"/>
      <c r="B411" s="1312"/>
      <c r="C411" s="1451"/>
      <c r="D411" s="1490"/>
      <c r="E411" s="1492"/>
      <c r="F411" s="1494"/>
      <c r="G411" s="166" t="s">
        <v>21</v>
      </c>
      <c r="H411" s="182">
        <f t="shared" ref="H411:K413" si="175">H415</f>
        <v>6003.3</v>
      </c>
      <c r="I411" s="280">
        <f t="shared" si="175"/>
        <v>2666.1</v>
      </c>
      <c r="J411" s="55">
        <f t="shared" si="175"/>
        <v>2658.3999999999996</v>
      </c>
      <c r="K411" s="34">
        <f t="shared" si="175"/>
        <v>4058</v>
      </c>
      <c r="L411" s="55">
        <f>J411/H411*100</f>
        <v>44.282311395399191</v>
      </c>
      <c r="M411" s="739">
        <f t="shared" si="173"/>
        <v>-3344.9000000000005</v>
      </c>
      <c r="N411" s="280">
        <f>K411/H411*100</f>
        <v>67.59615544783702</v>
      </c>
      <c r="O411" s="34">
        <f t="shared" si="174"/>
        <v>-1945.3000000000002</v>
      </c>
      <c r="P411" s="1314"/>
    </row>
    <row r="412" spans="1:16" ht="21" customHeight="1">
      <c r="A412" s="1310"/>
      <c r="B412" s="1312"/>
      <c r="C412" s="1451"/>
      <c r="D412" s="1490"/>
      <c r="E412" s="1492"/>
      <c r="F412" s="1494"/>
      <c r="G412" s="166" t="s">
        <v>22</v>
      </c>
      <c r="H412" s="182">
        <f t="shared" si="175"/>
        <v>4127.3999999999996</v>
      </c>
      <c r="I412" s="280">
        <f t="shared" si="175"/>
        <v>1704.7</v>
      </c>
      <c r="J412" s="55">
        <f t="shared" si="175"/>
        <v>1704.7</v>
      </c>
      <c r="K412" s="34">
        <f t="shared" si="175"/>
        <v>2719.4</v>
      </c>
      <c r="L412" s="55">
        <f>J412/H412*100</f>
        <v>41.302030333866362</v>
      </c>
      <c r="M412" s="739">
        <f t="shared" si="173"/>
        <v>-2422.6999999999998</v>
      </c>
      <c r="N412" s="280">
        <f>K412/H412*100</f>
        <v>65.886514512768329</v>
      </c>
      <c r="O412" s="34">
        <f t="shared" si="174"/>
        <v>-1407.9999999999995</v>
      </c>
      <c r="P412" s="1314"/>
    </row>
    <row r="413" spans="1:16" ht="21" customHeight="1">
      <c r="A413" s="1310"/>
      <c r="B413" s="1312"/>
      <c r="C413" s="1451"/>
      <c r="D413" s="1490"/>
      <c r="E413" s="1492"/>
      <c r="F413" s="1494"/>
      <c r="G413" s="166" t="s">
        <v>23</v>
      </c>
      <c r="H413" s="426">
        <f t="shared" si="175"/>
        <v>0</v>
      </c>
      <c r="I413" s="427">
        <f t="shared" si="175"/>
        <v>0</v>
      </c>
      <c r="J413" s="428">
        <f t="shared" si="175"/>
        <v>0</v>
      </c>
      <c r="K413" s="429">
        <f t="shared" si="175"/>
        <v>0</v>
      </c>
      <c r="L413" s="428">
        <v>0</v>
      </c>
      <c r="M413" s="748">
        <f t="shared" si="173"/>
        <v>0</v>
      </c>
      <c r="N413" s="427">
        <v>0</v>
      </c>
      <c r="O413" s="429">
        <f t="shared" si="174"/>
        <v>0</v>
      </c>
      <c r="P413" s="1314"/>
    </row>
    <row r="414" spans="1:16" ht="21" customHeight="1">
      <c r="A414" s="1249" t="s">
        <v>72</v>
      </c>
      <c r="B414" s="1424" t="s">
        <v>749</v>
      </c>
      <c r="C414" s="1464" t="s">
        <v>19</v>
      </c>
      <c r="D414" s="1465" t="s">
        <v>19</v>
      </c>
      <c r="E414" s="1466" t="s">
        <v>19</v>
      </c>
      <c r="F414" s="1467" t="s">
        <v>19</v>
      </c>
      <c r="G414" s="432" t="s">
        <v>20</v>
      </c>
      <c r="H414" s="234">
        <f>H415+H416+H417</f>
        <v>10130.700000000001</v>
      </c>
      <c r="I414" s="271">
        <f>I415+I416+I417</f>
        <v>4370.8</v>
      </c>
      <c r="J414" s="53">
        <f>J415+J416+J417</f>
        <v>4363.0999999999995</v>
      </c>
      <c r="K414" s="31">
        <f>K415+K416+K417</f>
        <v>6777.4</v>
      </c>
      <c r="L414" s="53">
        <f>J414/H414*100</f>
        <v>43.068099933864382</v>
      </c>
      <c r="M414" s="510">
        <f t="shared" si="173"/>
        <v>-5767.6000000000013</v>
      </c>
      <c r="N414" s="271">
        <f>K414/H414*100</f>
        <v>66.899621941228133</v>
      </c>
      <c r="O414" s="31">
        <f t="shared" si="174"/>
        <v>-3353.3000000000011</v>
      </c>
      <c r="P414" s="1544"/>
    </row>
    <row r="415" spans="1:16" ht="15.75" customHeight="1">
      <c r="A415" s="1249"/>
      <c r="B415" s="1424"/>
      <c r="C415" s="1464"/>
      <c r="D415" s="1465"/>
      <c r="E415" s="1466"/>
      <c r="F415" s="1467"/>
      <c r="G415" s="969" t="s">
        <v>21</v>
      </c>
      <c r="H415" s="235">
        <f t="shared" ref="H415:K416" si="176">H419+H427</f>
        <v>6003.3</v>
      </c>
      <c r="I415" s="272">
        <f t="shared" si="176"/>
        <v>2666.1</v>
      </c>
      <c r="J415" s="54">
        <f t="shared" si="176"/>
        <v>2658.3999999999996</v>
      </c>
      <c r="K415" s="17">
        <f t="shared" si="176"/>
        <v>4058</v>
      </c>
      <c r="L415" s="54">
        <f>J415/H415*100</f>
        <v>44.282311395399191</v>
      </c>
      <c r="M415" s="511">
        <f t="shared" si="173"/>
        <v>-3344.9000000000005</v>
      </c>
      <c r="N415" s="272">
        <f>K415/H415*100</f>
        <v>67.59615544783702</v>
      </c>
      <c r="O415" s="17">
        <f t="shared" si="174"/>
        <v>-1945.3000000000002</v>
      </c>
      <c r="P415" s="1544"/>
    </row>
    <row r="416" spans="1:16" ht="15.75" customHeight="1">
      <c r="A416" s="1249"/>
      <c r="B416" s="1424"/>
      <c r="C416" s="1464"/>
      <c r="D416" s="1465"/>
      <c r="E416" s="1466"/>
      <c r="F416" s="1467"/>
      <c r="G416" s="969" t="s">
        <v>22</v>
      </c>
      <c r="H416" s="235">
        <f t="shared" si="176"/>
        <v>4127.3999999999996</v>
      </c>
      <c r="I416" s="272">
        <f t="shared" si="176"/>
        <v>1704.7</v>
      </c>
      <c r="J416" s="54">
        <f t="shared" si="176"/>
        <v>1704.7</v>
      </c>
      <c r="K416" s="17">
        <f t="shared" si="176"/>
        <v>2719.4</v>
      </c>
      <c r="L416" s="54">
        <f>J416/H416*100</f>
        <v>41.302030333866362</v>
      </c>
      <c r="M416" s="511">
        <f t="shared" si="173"/>
        <v>-2422.6999999999998</v>
      </c>
      <c r="N416" s="272">
        <f>K416/H416*100</f>
        <v>65.886514512768329</v>
      </c>
      <c r="O416" s="17">
        <f t="shared" si="174"/>
        <v>-1407.9999999999995</v>
      </c>
      <c r="P416" s="1544"/>
    </row>
    <row r="417" spans="1:16" ht="15.75" customHeight="1">
      <c r="A417" s="1249"/>
      <c r="B417" s="1424"/>
      <c r="C417" s="1464"/>
      <c r="D417" s="1465"/>
      <c r="E417" s="1466"/>
      <c r="F417" s="1467"/>
      <c r="G417" s="969" t="s">
        <v>23</v>
      </c>
      <c r="H417" s="260">
        <v>0</v>
      </c>
      <c r="I417" s="267">
        <v>0</v>
      </c>
      <c r="J417" s="67">
        <v>0</v>
      </c>
      <c r="K417" s="19">
        <v>0</v>
      </c>
      <c r="L417" s="67">
        <v>0</v>
      </c>
      <c r="M417" s="741">
        <f t="shared" si="173"/>
        <v>0</v>
      </c>
      <c r="N417" s="267">
        <v>0</v>
      </c>
      <c r="O417" s="19">
        <f t="shared" si="174"/>
        <v>0</v>
      </c>
      <c r="P417" s="1544"/>
    </row>
    <row r="418" spans="1:16" ht="19.5" customHeight="1">
      <c r="A418" s="1354" t="s">
        <v>73</v>
      </c>
      <c r="B418" s="1229" t="s">
        <v>750</v>
      </c>
      <c r="C418" s="1434" t="s">
        <v>19</v>
      </c>
      <c r="D418" s="1435" t="s">
        <v>19</v>
      </c>
      <c r="E418" s="1413" t="s">
        <v>19</v>
      </c>
      <c r="F418" s="1415" t="s">
        <v>19</v>
      </c>
      <c r="G418" s="432" t="s">
        <v>20</v>
      </c>
      <c r="H418" s="357">
        <f>H419+H420+H421</f>
        <v>0</v>
      </c>
      <c r="I418" s="528">
        <f>I419+I420+I421</f>
        <v>0</v>
      </c>
      <c r="J418" s="358">
        <f>J419+J420+J421</f>
        <v>0</v>
      </c>
      <c r="K418" s="459">
        <f>K419+K420+K421</f>
        <v>0</v>
      </c>
      <c r="L418" s="358">
        <v>0</v>
      </c>
      <c r="M418" s="744">
        <f t="shared" si="173"/>
        <v>0</v>
      </c>
      <c r="N418" s="528">
        <v>0</v>
      </c>
      <c r="O418" s="459">
        <f t="shared" si="174"/>
        <v>0</v>
      </c>
      <c r="P418" s="1544"/>
    </row>
    <row r="419" spans="1:16" ht="15.75" customHeight="1">
      <c r="A419" s="1354"/>
      <c r="B419" s="1229"/>
      <c r="C419" s="1434"/>
      <c r="D419" s="1435"/>
      <c r="E419" s="1413"/>
      <c r="F419" s="1415"/>
      <c r="G419" s="969" t="s">
        <v>21</v>
      </c>
      <c r="H419" s="260">
        <f>H423</f>
        <v>0</v>
      </c>
      <c r="I419" s="267">
        <f>I423</f>
        <v>0</v>
      </c>
      <c r="J419" s="67">
        <f>J423</f>
        <v>0</v>
      </c>
      <c r="K419" s="19">
        <f>K423</f>
        <v>0</v>
      </c>
      <c r="L419" s="358">
        <v>0</v>
      </c>
      <c r="M419" s="744">
        <f t="shared" si="173"/>
        <v>0</v>
      </c>
      <c r="N419" s="528">
        <v>0</v>
      </c>
      <c r="O419" s="459">
        <f t="shared" si="174"/>
        <v>0</v>
      </c>
      <c r="P419" s="1544"/>
    </row>
    <row r="420" spans="1:16" ht="15.75" customHeight="1">
      <c r="A420" s="1354"/>
      <c r="B420" s="1229"/>
      <c r="C420" s="1434"/>
      <c r="D420" s="1435"/>
      <c r="E420" s="1413"/>
      <c r="F420" s="1415"/>
      <c r="G420" s="969" t="s">
        <v>22</v>
      </c>
      <c r="H420" s="260">
        <v>0</v>
      </c>
      <c r="I420" s="267">
        <v>0</v>
      </c>
      <c r="J420" s="67">
        <v>0</v>
      </c>
      <c r="K420" s="19">
        <v>0</v>
      </c>
      <c r="L420" s="358">
        <v>0</v>
      </c>
      <c r="M420" s="744">
        <f t="shared" si="173"/>
        <v>0</v>
      </c>
      <c r="N420" s="528">
        <v>0</v>
      </c>
      <c r="O420" s="459">
        <f t="shared" si="174"/>
        <v>0</v>
      </c>
      <c r="P420" s="1544"/>
    </row>
    <row r="421" spans="1:16" ht="15.75" customHeight="1">
      <c r="A421" s="1354"/>
      <c r="B421" s="1229"/>
      <c r="C421" s="1434"/>
      <c r="D421" s="1435"/>
      <c r="E421" s="1413"/>
      <c r="F421" s="1415"/>
      <c r="G421" s="969" t="s">
        <v>23</v>
      </c>
      <c r="H421" s="260">
        <v>0</v>
      </c>
      <c r="I421" s="267">
        <v>0</v>
      </c>
      <c r="J421" s="67">
        <v>0</v>
      </c>
      <c r="K421" s="19">
        <v>0</v>
      </c>
      <c r="L421" s="358">
        <v>0</v>
      </c>
      <c r="M421" s="744">
        <f t="shared" si="173"/>
        <v>0</v>
      </c>
      <c r="N421" s="528">
        <v>0</v>
      </c>
      <c r="O421" s="459">
        <f t="shared" si="174"/>
        <v>0</v>
      </c>
      <c r="P421" s="1544"/>
    </row>
    <row r="422" spans="1:16" ht="21" customHeight="1">
      <c r="A422" s="1354" t="s">
        <v>74</v>
      </c>
      <c r="B422" s="1229" t="s">
        <v>338</v>
      </c>
      <c r="C422" s="1434" t="s">
        <v>1608</v>
      </c>
      <c r="D422" s="1435" t="s">
        <v>19</v>
      </c>
      <c r="E422" s="1413" t="s">
        <v>19</v>
      </c>
      <c r="F422" s="1415" t="s">
        <v>19</v>
      </c>
      <c r="G422" s="432" t="s">
        <v>20</v>
      </c>
      <c r="H422" s="357">
        <f>H423+H424+H425</f>
        <v>0</v>
      </c>
      <c r="I422" s="528">
        <f>I423+I424+I425</f>
        <v>0</v>
      </c>
      <c r="J422" s="358">
        <f>J423+J424+J425</f>
        <v>0</v>
      </c>
      <c r="K422" s="459">
        <f>K423+K424+K425</f>
        <v>0</v>
      </c>
      <c r="L422" s="358">
        <v>0</v>
      </c>
      <c r="M422" s="744">
        <f t="shared" si="173"/>
        <v>0</v>
      </c>
      <c r="N422" s="528">
        <v>0</v>
      </c>
      <c r="O422" s="459">
        <f t="shared" si="174"/>
        <v>0</v>
      </c>
      <c r="P422" s="1692" t="s">
        <v>88</v>
      </c>
    </row>
    <row r="423" spans="1:16" ht="15.75" customHeight="1">
      <c r="A423" s="1354"/>
      <c r="B423" s="1229"/>
      <c r="C423" s="1434"/>
      <c r="D423" s="1435"/>
      <c r="E423" s="1413"/>
      <c r="F423" s="1415"/>
      <c r="G423" s="969" t="s">
        <v>21</v>
      </c>
      <c r="H423" s="186">
        <v>0</v>
      </c>
      <c r="I423" s="267">
        <v>0</v>
      </c>
      <c r="J423" s="67">
        <v>0</v>
      </c>
      <c r="K423" s="19">
        <v>0</v>
      </c>
      <c r="L423" s="67">
        <v>0</v>
      </c>
      <c r="M423" s="741">
        <f t="shared" si="173"/>
        <v>0</v>
      </c>
      <c r="N423" s="267">
        <v>0</v>
      </c>
      <c r="O423" s="19">
        <f t="shared" si="174"/>
        <v>0</v>
      </c>
      <c r="P423" s="1692"/>
    </row>
    <row r="424" spans="1:16" ht="15.75" customHeight="1">
      <c r="A424" s="1354"/>
      <c r="B424" s="1229"/>
      <c r="C424" s="1434"/>
      <c r="D424" s="1435"/>
      <c r="E424" s="1413"/>
      <c r="F424" s="1415"/>
      <c r="G424" s="969" t="s">
        <v>22</v>
      </c>
      <c r="H424" s="260">
        <v>0</v>
      </c>
      <c r="I424" s="267">
        <v>0</v>
      </c>
      <c r="J424" s="67">
        <v>0</v>
      </c>
      <c r="K424" s="19">
        <v>0</v>
      </c>
      <c r="L424" s="67">
        <v>0</v>
      </c>
      <c r="M424" s="741">
        <f t="shared" si="173"/>
        <v>0</v>
      </c>
      <c r="N424" s="267">
        <v>0</v>
      </c>
      <c r="O424" s="19">
        <f t="shared" si="174"/>
        <v>0</v>
      </c>
      <c r="P424" s="1692"/>
    </row>
    <row r="425" spans="1:16" ht="15.75" customHeight="1">
      <c r="A425" s="1354"/>
      <c r="B425" s="1229"/>
      <c r="C425" s="1434"/>
      <c r="D425" s="1435"/>
      <c r="E425" s="1413"/>
      <c r="F425" s="1415"/>
      <c r="G425" s="969" t="s">
        <v>23</v>
      </c>
      <c r="H425" s="260">
        <v>0</v>
      </c>
      <c r="I425" s="267">
        <v>0</v>
      </c>
      <c r="J425" s="67">
        <v>0</v>
      </c>
      <c r="K425" s="19">
        <v>0</v>
      </c>
      <c r="L425" s="67">
        <v>0</v>
      </c>
      <c r="M425" s="741">
        <f t="shared" si="173"/>
        <v>0</v>
      </c>
      <c r="N425" s="267">
        <v>0</v>
      </c>
      <c r="O425" s="19">
        <f t="shared" si="174"/>
        <v>0</v>
      </c>
      <c r="P425" s="1692"/>
    </row>
    <row r="426" spans="1:16" ht="21" customHeight="1">
      <c r="A426" s="1354" t="s">
        <v>76</v>
      </c>
      <c r="B426" s="1229" t="s">
        <v>914</v>
      </c>
      <c r="C426" s="1434" t="s">
        <v>19</v>
      </c>
      <c r="D426" s="1435" t="s">
        <v>19</v>
      </c>
      <c r="E426" s="1413" t="s">
        <v>19</v>
      </c>
      <c r="F426" s="1415" t="s">
        <v>19</v>
      </c>
      <c r="G426" s="432" t="s">
        <v>20</v>
      </c>
      <c r="H426" s="234">
        <f>H427+H428+H429</f>
        <v>10130.700000000001</v>
      </c>
      <c r="I426" s="271">
        <f>I427+I428+I429</f>
        <v>4370.8</v>
      </c>
      <c r="J426" s="53">
        <f>J427+J428+J429</f>
        <v>4363.0999999999995</v>
      </c>
      <c r="K426" s="31">
        <f>K427+K428+K429</f>
        <v>6777.4</v>
      </c>
      <c r="L426" s="53">
        <f>J426/H426*100</f>
        <v>43.068099933864382</v>
      </c>
      <c r="M426" s="510">
        <f t="shared" si="173"/>
        <v>-5767.6000000000013</v>
      </c>
      <c r="N426" s="271">
        <f>K426/H426*100</f>
        <v>66.899621941228133</v>
      </c>
      <c r="O426" s="31">
        <f t="shared" si="174"/>
        <v>-3353.3000000000011</v>
      </c>
      <c r="P426" s="1544"/>
    </row>
    <row r="427" spans="1:16" ht="16.5" customHeight="1">
      <c r="A427" s="1354"/>
      <c r="B427" s="1229"/>
      <c r="C427" s="1434"/>
      <c r="D427" s="1435"/>
      <c r="E427" s="1413"/>
      <c r="F427" s="1415"/>
      <c r="G427" s="969" t="s">
        <v>21</v>
      </c>
      <c r="H427" s="235">
        <f>H431+H435</f>
        <v>6003.3</v>
      </c>
      <c r="I427" s="353">
        <f t="shared" ref="I427:K427" si="177">I431+I435</f>
        <v>2666.1</v>
      </c>
      <c r="J427" s="4">
        <f t="shared" si="177"/>
        <v>2658.3999999999996</v>
      </c>
      <c r="K427" s="354">
        <f t="shared" si="177"/>
        <v>4058</v>
      </c>
      <c r="L427" s="54">
        <f>J427/H427*100</f>
        <v>44.282311395399191</v>
      </c>
      <c r="M427" s="511">
        <f t="shared" si="173"/>
        <v>-3344.9000000000005</v>
      </c>
      <c r="N427" s="272">
        <f>K427/H427*100</f>
        <v>67.59615544783702</v>
      </c>
      <c r="O427" s="17">
        <f t="shared" si="174"/>
        <v>-1945.3000000000002</v>
      </c>
      <c r="P427" s="1544"/>
    </row>
    <row r="428" spans="1:16" ht="16.5" customHeight="1">
      <c r="A428" s="1354"/>
      <c r="B428" s="1229"/>
      <c r="C428" s="1434"/>
      <c r="D428" s="1435"/>
      <c r="E428" s="1413"/>
      <c r="F428" s="1415"/>
      <c r="G428" s="969" t="s">
        <v>22</v>
      </c>
      <c r="H428" s="235">
        <f t="shared" ref="H428:K429" si="178">H432+H436</f>
        <v>4127.3999999999996</v>
      </c>
      <c r="I428" s="353">
        <f t="shared" si="178"/>
        <v>1704.7</v>
      </c>
      <c r="J428" s="4">
        <f t="shared" si="178"/>
        <v>1704.7</v>
      </c>
      <c r="K428" s="354">
        <f t="shared" si="178"/>
        <v>2719.4</v>
      </c>
      <c r="L428" s="54">
        <f>J428/H428*100</f>
        <v>41.302030333866362</v>
      </c>
      <c r="M428" s="511">
        <f t="shared" si="173"/>
        <v>-2422.6999999999998</v>
      </c>
      <c r="N428" s="272">
        <f>K428/H428*100</f>
        <v>65.886514512768329</v>
      </c>
      <c r="O428" s="17">
        <f t="shared" si="174"/>
        <v>-1407.9999999999995</v>
      </c>
      <c r="P428" s="1544"/>
    </row>
    <row r="429" spans="1:16" ht="16.5" customHeight="1">
      <c r="A429" s="1354"/>
      <c r="B429" s="1229"/>
      <c r="C429" s="1434"/>
      <c r="D429" s="1435"/>
      <c r="E429" s="1413"/>
      <c r="F429" s="1415"/>
      <c r="G429" s="969" t="s">
        <v>23</v>
      </c>
      <c r="H429" s="260">
        <f t="shared" si="178"/>
        <v>0</v>
      </c>
      <c r="I429" s="355">
        <f t="shared" si="178"/>
        <v>0</v>
      </c>
      <c r="J429" s="16">
        <f t="shared" si="178"/>
        <v>0</v>
      </c>
      <c r="K429" s="356">
        <f t="shared" si="178"/>
        <v>0</v>
      </c>
      <c r="L429" s="67">
        <v>0</v>
      </c>
      <c r="M429" s="741">
        <f t="shared" si="173"/>
        <v>0</v>
      </c>
      <c r="N429" s="267">
        <v>0</v>
      </c>
      <c r="O429" s="19">
        <f t="shared" si="174"/>
        <v>0</v>
      </c>
      <c r="P429" s="1544"/>
    </row>
    <row r="430" spans="1:16" ht="49.5" customHeight="1">
      <c r="A430" s="1354" t="s">
        <v>77</v>
      </c>
      <c r="B430" s="1229" t="s">
        <v>915</v>
      </c>
      <c r="C430" s="1434" t="s">
        <v>1608</v>
      </c>
      <c r="D430" s="1803">
        <v>43831</v>
      </c>
      <c r="E430" s="1804">
        <v>44196</v>
      </c>
      <c r="F430" s="1663" t="s">
        <v>765</v>
      </c>
      <c r="G430" s="432" t="s">
        <v>20</v>
      </c>
      <c r="H430" s="184">
        <f>H431+H432+H433</f>
        <v>9280.7000000000007</v>
      </c>
      <c r="I430" s="779">
        <f>I431+I432+I433</f>
        <v>3840.3999999999996</v>
      </c>
      <c r="J430" s="3">
        <f>J431+J432+J433</f>
        <v>3833.3999999999996</v>
      </c>
      <c r="K430" s="557">
        <f>K431+K432+K433</f>
        <v>6115.1</v>
      </c>
      <c r="L430" s="53">
        <f>J430/H430*100</f>
        <v>41.305073970713408</v>
      </c>
      <c r="M430" s="510">
        <f t="shared" ref="M430:M435" si="179">J430-H430</f>
        <v>-5447.3000000000011</v>
      </c>
      <c r="N430" s="271">
        <f>K430/H430*100</f>
        <v>65.890503949055571</v>
      </c>
      <c r="O430" s="31">
        <f t="shared" ref="O430:O435" si="180">K430-H430</f>
        <v>-3165.6000000000004</v>
      </c>
      <c r="P430" s="1219" t="s">
        <v>1602</v>
      </c>
    </row>
    <row r="431" spans="1:16" ht="27" customHeight="1">
      <c r="A431" s="1354"/>
      <c r="B431" s="1229"/>
      <c r="C431" s="1434"/>
      <c r="D431" s="1803"/>
      <c r="E431" s="1804"/>
      <c r="F431" s="1664"/>
      <c r="G431" s="969" t="s">
        <v>21</v>
      </c>
      <c r="H431" s="236">
        <v>5153.3</v>
      </c>
      <c r="I431" s="266">
        <v>2135.6999999999998</v>
      </c>
      <c r="J431" s="229">
        <v>2128.6999999999998</v>
      </c>
      <c r="K431" s="231">
        <v>3395.7</v>
      </c>
      <c r="L431" s="54">
        <f>J431/H431*100</f>
        <v>41.307511691537456</v>
      </c>
      <c r="M431" s="511">
        <f t="shared" si="179"/>
        <v>-3024.6000000000004</v>
      </c>
      <c r="N431" s="272">
        <f>K431/H431*100</f>
        <v>65.893699183047744</v>
      </c>
      <c r="O431" s="17">
        <f t="shared" si="180"/>
        <v>-1757.6000000000004</v>
      </c>
      <c r="P431" s="1220"/>
    </row>
    <row r="432" spans="1:16" ht="27" customHeight="1">
      <c r="A432" s="1354"/>
      <c r="B432" s="1229"/>
      <c r="C432" s="1434"/>
      <c r="D432" s="1803"/>
      <c r="E432" s="1804"/>
      <c r="F432" s="1664"/>
      <c r="G432" s="969" t="s">
        <v>22</v>
      </c>
      <c r="H432" s="236">
        <v>4127.3999999999996</v>
      </c>
      <c r="I432" s="266">
        <v>1704.7</v>
      </c>
      <c r="J432" s="229">
        <v>1704.7</v>
      </c>
      <c r="K432" s="231">
        <v>2719.4</v>
      </c>
      <c r="L432" s="54">
        <f>J432/H432*100</f>
        <v>41.302030333866362</v>
      </c>
      <c r="M432" s="511">
        <f t="shared" si="179"/>
        <v>-2422.6999999999998</v>
      </c>
      <c r="N432" s="272">
        <f>K432/H432*100</f>
        <v>65.886514512768329</v>
      </c>
      <c r="O432" s="17">
        <f t="shared" si="180"/>
        <v>-1407.9999999999995</v>
      </c>
      <c r="P432" s="1220"/>
    </row>
    <row r="433" spans="1:16" ht="27" customHeight="1">
      <c r="A433" s="1354"/>
      <c r="B433" s="1229"/>
      <c r="C433" s="1434"/>
      <c r="D433" s="1803"/>
      <c r="E433" s="1804"/>
      <c r="F433" s="1665"/>
      <c r="G433" s="969" t="s">
        <v>23</v>
      </c>
      <c r="H433" s="260">
        <v>0</v>
      </c>
      <c r="I433" s="267">
        <v>0</v>
      </c>
      <c r="J433" s="67">
        <v>0</v>
      </c>
      <c r="K433" s="19">
        <v>0</v>
      </c>
      <c r="L433" s="67">
        <v>0</v>
      </c>
      <c r="M433" s="741">
        <f t="shared" si="179"/>
        <v>0</v>
      </c>
      <c r="N433" s="267">
        <v>0</v>
      </c>
      <c r="O433" s="19">
        <f t="shared" si="180"/>
        <v>0</v>
      </c>
      <c r="P433" s="1221"/>
    </row>
    <row r="434" spans="1:16" ht="22.5" customHeight="1">
      <c r="A434" s="1196" t="s">
        <v>916</v>
      </c>
      <c r="B434" s="1198" t="s">
        <v>917</v>
      </c>
      <c r="C434" s="1434" t="s">
        <v>1608</v>
      </c>
      <c r="D434" s="1805">
        <v>43831</v>
      </c>
      <c r="E434" s="1804">
        <v>44196</v>
      </c>
      <c r="F434" s="1664" t="s">
        <v>765</v>
      </c>
      <c r="G434" s="449" t="s">
        <v>20</v>
      </c>
      <c r="H434" s="184">
        <f>H435+H436+H437</f>
        <v>850</v>
      </c>
      <c r="I434" s="779">
        <f>I435+I436+I437</f>
        <v>530.4</v>
      </c>
      <c r="J434" s="3">
        <f>J435+J436+J437</f>
        <v>529.70000000000005</v>
      </c>
      <c r="K434" s="557">
        <f>K435+K436+K437</f>
        <v>662.3</v>
      </c>
      <c r="L434" s="53">
        <f>J434/H434*100</f>
        <v>62.317647058823532</v>
      </c>
      <c r="M434" s="510">
        <f t="shared" si="179"/>
        <v>-320.29999999999995</v>
      </c>
      <c r="N434" s="271">
        <f>K434/H434*100</f>
        <v>77.917647058823519</v>
      </c>
      <c r="O434" s="31">
        <f t="shared" si="180"/>
        <v>-187.70000000000005</v>
      </c>
      <c r="P434" s="1224"/>
    </row>
    <row r="435" spans="1:16" ht="15" customHeight="1">
      <c r="A435" s="1354"/>
      <c r="B435" s="1229"/>
      <c r="C435" s="1434"/>
      <c r="D435" s="1805"/>
      <c r="E435" s="1804"/>
      <c r="F435" s="1664"/>
      <c r="G435" s="969" t="s">
        <v>21</v>
      </c>
      <c r="H435" s="236">
        <v>850</v>
      </c>
      <c r="I435" s="266">
        <v>530.4</v>
      </c>
      <c r="J435" s="229">
        <v>529.70000000000005</v>
      </c>
      <c r="K435" s="231">
        <v>662.3</v>
      </c>
      <c r="L435" s="54">
        <f>J435/H435*100</f>
        <v>62.317647058823532</v>
      </c>
      <c r="M435" s="511">
        <f t="shared" si="179"/>
        <v>-320.29999999999995</v>
      </c>
      <c r="N435" s="272">
        <f>K435/H435*100</f>
        <v>77.917647058823519</v>
      </c>
      <c r="O435" s="17">
        <f t="shared" si="180"/>
        <v>-187.70000000000005</v>
      </c>
      <c r="P435" s="1224"/>
    </row>
    <row r="436" spans="1:16" ht="15" customHeight="1">
      <c r="A436" s="1354"/>
      <c r="B436" s="1229"/>
      <c r="C436" s="1434"/>
      <c r="D436" s="1805"/>
      <c r="E436" s="1804"/>
      <c r="F436" s="1664"/>
      <c r="G436" s="969" t="s">
        <v>22</v>
      </c>
      <c r="H436" s="186">
        <v>0</v>
      </c>
      <c r="I436" s="269">
        <v>0</v>
      </c>
      <c r="J436" s="170">
        <v>0</v>
      </c>
      <c r="K436" s="106">
        <v>0</v>
      </c>
      <c r="L436" s="170">
        <v>0</v>
      </c>
      <c r="M436" s="743">
        <v>0</v>
      </c>
      <c r="N436" s="269">
        <v>0</v>
      </c>
      <c r="O436" s="106">
        <v>0</v>
      </c>
      <c r="P436" s="1224"/>
    </row>
    <row r="437" spans="1:16" ht="15" customHeight="1" thickBot="1">
      <c r="A437" s="1370"/>
      <c r="B437" s="1371"/>
      <c r="C437" s="1434"/>
      <c r="D437" s="1808"/>
      <c r="E437" s="1809"/>
      <c r="F437" s="1841"/>
      <c r="G437" s="440" t="s">
        <v>23</v>
      </c>
      <c r="H437" s="284">
        <v>0</v>
      </c>
      <c r="I437" s="532">
        <v>0</v>
      </c>
      <c r="J437" s="69">
        <v>0</v>
      </c>
      <c r="K437" s="533">
        <v>0</v>
      </c>
      <c r="L437" s="69">
        <v>0</v>
      </c>
      <c r="M437" s="745">
        <f>J437-H437</f>
        <v>0</v>
      </c>
      <c r="N437" s="532">
        <v>0</v>
      </c>
      <c r="O437" s="533">
        <f>K437-H437</f>
        <v>0</v>
      </c>
      <c r="P437" s="1807"/>
    </row>
    <row r="438" spans="1:16" ht="19.5" customHeight="1">
      <c r="A438" s="1309" t="s">
        <v>83</v>
      </c>
      <c r="B438" s="1311" t="s">
        <v>542</v>
      </c>
      <c r="C438" s="1450" t="s">
        <v>754</v>
      </c>
      <c r="D438" s="1489" t="s">
        <v>19</v>
      </c>
      <c r="E438" s="1491" t="s">
        <v>19</v>
      </c>
      <c r="F438" s="1493" t="s">
        <v>19</v>
      </c>
      <c r="G438" s="165" t="s">
        <v>20</v>
      </c>
      <c r="H438" s="283">
        <f>H439+H440+H441</f>
        <v>0</v>
      </c>
      <c r="I438" s="529">
        <f>I439+I440+I441</f>
        <v>0</v>
      </c>
      <c r="J438" s="68">
        <f>J439+J440+J441</f>
        <v>0</v>
      </c>
      <c r="K438" s="530">
        <f>K439+K440+K441</f>
        <v>0</v>
      </c>
      <c r="L438" s="68">
        <v>0</v>
      </c>
      <c r="M438" s="747">
        <f t="shared" ref="M438:M453" si="181">J438-H438</f>
        <v>0</v>
      </c>
      <c r="N438" s="529">
        <v>0</v>
      </c>
      <c r="O438" s="530">
        <f t="shared" ref="O438:O453" si="182">K438-H438</f>
        <v>0</v>
      </c>
      <c r="P438" s="1313"/>
    </row>
    <row r="439" spans="1:16" ht="15" customHeight="1">
      <c r="A439" s="1310"/>
      <c r="B439" s="1312"/>
      <c r="C439" s="1451"/>
      <c r="D439" s="1490"/>
      <c r="E439" s="1492"/>
      <c r="F439" s="1494"/>
      <c r="G439" s="166" t="s">
        <v>21</v>
      </c>
      <c r="H439" s="183">
        <f t="shared" ref="H439:K439" si="183">H443</f>
        <v>0</v>
      </c>
      <c r="I439" s="525">
        <f t="shared" si="183"/>
        <v>0</v>
      </c>
      <c r="J439" s="65">
        <f t="shared" si="183"/>
        <v>0</v>
      </c>
      <c r="K439" s="140">
        <f t="shared" si="183"/>
        <v>0</v>
      </c>
      <c r="L439" s="65">
        <v>0</v>
      </c>
      <c r="M439" s="740">
        <f t="shared" si="181"/>
        <v>0</v>
      </c>
      <c r="N439" s="525">
        <v>0</v>
      </c>
      <c r="O439" s="140">
        <f t="shared" si="182"/>
        <v>0</v>
      </c>
      <c r="P439" s="1314"/>
    </row>
    <row r="440" spans="1:16" ht="15" customHeight="1">
      <c r="A440" s="1310"/>
      <c r="B440" s="1312"/>
      <c r="C440" s="1451"/>
      <c r="D440" s="1490"/>
      <c r="E440" s="1492"/>
      <c r="F440" s="1494"/>
      <c r="G440" s="166" t="s">
        <v>22</v>
      </c>
      <c r="H440" s="183">
        <f t="shared" ref="H440:K440" si="184">H444</f>
        <v>0</v>
      </c>
      <c r="I440" s="525">
        <f t="shared" si="184"/>
        <v>0</v>
      </c>
      <c r="J440" s="65">
        <f t="shared" si="184"/>
        <v>0</v>
      </c>
      <c r="K440" s="140">
        <f t="shared" si="184"/>
        <v>0</v>
      </c>
      <c r="L440" s="65">
        <v>0</v>
      </c>
      <c r="M440" s="740">
        <f t="shared" si="181"/>
        <v>0</v>
      </c>
      <c r="N440" s="525">
        <v>0</v>
      </c>
      <c r="O440" s="140">
        <f t="shared" si="182"/>
        <v>0</v>
      </c>
      <c r="P440" s="1314"/>
    </row>
    <row r="441" spans="1:16" ht="15" customHeight="1">
      <c r="A441" s="1310"/>
      <c r="B441" s="1312"/>
      <c r="C441" s="1451"/>
      <c r="D441" s="1490"/>
      <c r="E441" s="1492"/>
      <c r="F441" s="1494"/>
      <c r="G441" s="166" t="s">
        <v>23</v>
      </c>
      <c r="H441" s="426">
        <f t="shared" ref="H441:K441" si="185">H445</f>
        <v>0</v>
      </c>
      <c r="I441" s="427">
        <f t="shared" si="185"/>
        <v>0</v>
      </c>
      <c r="J441" s="428">
        <f t="shared" si="185"/>
        <v>0</v>
      </c>
      <c r="K441" s="429">
        <f t="shared" si="185"/>
        <v>0</v>
      </c>
      <c r="L441" s="428">
        <v>0</v>
      </c>
      <c r="M441" s="748">
        <f t="shared" si="181"/>
        <v>0</v>
      </c>
      <c r="N441" s="427">
        <v>0</v>
      </c>
      <c r="O441" s="429">
        <f t="shared" si="182"/>
        <v>0</v>
      </c>
      <c r="P441" s="1314"/>
    </row>
    <row r="442" spans="1:16" ht="17.25" customHeight="1">
      <c r="A442" s="1249" t="s">
        <v>195</v>
      </c>
      <c r="B442" s="1424" t="s">
        <v>751</v>
      </c>
      <c r="C442" s="1464" t="s">
        <v>19</v>
      </c>
      <c r="D442" s="1465" t="s">
        <v>19</v>
      </c>
      <c r="E442" s="1466" t="s">
        <v>19</v>
      </c>
      <c r="F442" s="1467" t="s">
        <v>19</v>
      </c>
      <c r="G442" s="432" t="s">
        <v>20</v>
      </c>
      <c r="H442" s="357">
        <f>H443+H444+H445</f>
        <v>0</v>
      </c>
      <c r="I442" s="528">
        <f>I443+I444+I445</f>
        <v>0</v>
      </c>
      <c r="J442" s="358">
        <f>J443+J444+J445</f>
        <v>0</v>
      </c>
      <c r="K442" s="459">
        <f>K443+K444+K445</f>
        <v>0</v>
      </c>
      <c r="L442" s="358">
        <v>0</v>
      </c>
      <c r="M442" s="744">
        <f t="shared" si="181"/>
        <v>0</v>
      </c>
      <c r="N442" s="528">
        <v>0</v>
      </c>
      <c r="O442" s="459">
        <f t="shared" si="182"/>
        <v>0</v>
      </c>
      <c r="P442" s="1544"/>
    </row>
    <row r="443" spans="1:16" ht="14.25" customHeight="1">
      <c r="A443" s="1249"/>
      <c r="B443" s="1424"/>
      <c r="C443" s="1464"/>
      <c r="D443" s="1465"/>
      <c r="E443" s="1466"/>
      <c r="F443" s="1467"/>
      <c r="G443" s="969" t="s">
        <v>21</v>
      </c>
      <c r="H443" s="260">
        <f t="shared" ref="H443:K445" si="186">H447+H471</f>
        <v>0</v>
      </c>
      <c r="I443" s="355">
        <f t="shared" si="186"/>
        <v>0</v>
      </c>
      <c r="J443" s="16">
        <f t="shared" si="186"/>
        <v>0</v>
      </c>
      <c r="K443" s="356">
        <f t="shared" si="186"/>
        <v>0</v>
      </c>
      <c r="L443" s="67">
        <v>0</v>
      </c>
      <c r="M443" s="741">
        <f t="shared" si="181"/>
        <v>0</v>
      </c>
      <c r="N443" s="267">
        <v>0</v>
      </c>
      <c r="O443" s="19">
        <f t="shared" si="182"/>
        <v>0</v>
      </c>
      <c r="P443" s="1544"/>
    </row>
    <row r="444" spans="1:16" ht="14.25" customHeight="1">
      <c r="A444" s="1249"/>
      <c r="B444" s="1424"/>
      <c r="C444" s="1464"/>
      <c r="D444" s="1465"/>
      <c r="E444" s="1466"/>
      <c r="F444" s="1467"/>
      <c r="G444" s="969" t="s">
        <v>22</v>
      </c>
      <c r="H444" s="260">
        <f t="shared" si="186"/>
        <v>0</v>
      </c>
      <c r="I444" s="355">
        <f t="shared" si="186"/>
        <v>0</v>
      </c>
      <c r="J444" s="16">
        <f t="shared" si="186"/>
        <v>0</v>
      </c>
      <c r="K444" s="356">
        <f t="shared" si="186"/>
        <v>0</v>
      </c>
      <c r="L444" s="67">
        <v>0</v>
      </c>
      <c r="M444" s="741">
        <f t="shared" si="181"/>
        <v>0</v>
      </c>
      <c r="N444" s="267">
        <v>0</v>
      </c>
      <c r="O444" s="19">
        <f t="shared" si="182"/>
        <v>0</v>
      </c>
      <c r="P444" s="1544"/>
    </row>
    <row r="445" spans="1:16" ht="14.25" customHeight="1">
      <c r="A445" s="1249"/>
      <c r="B445" s="1424"/>
      <c r="C445" s="1464"/>
      <c r="D445" s="1465"/>
      <c r="E445" s="1466"/>
      <c r="F445" s="1467"/>
      <c r="G445" s="969" t="s">
        <v>23</v>
      </c>
      <c r="H445" s="260">
        <f t="shared" si="186"/>
        <v>0</v>
      </c>
      <c r="I445" s="355">
        <f t="shared" si="186"/>
        <v>0</v>
      </c>
      <c r="J445" s="16">
        <f t="shared" si="186"/>
        <v>0</v>
      </c>
      <c r="K445" s="356">
        <f t="shared" si="186"/>
        <v>0</v>
      </c>
      <c r="L445" s="67">
        <v>0</v>
      </c>
      <c r="M445" s="741">
        <f t="shared" si="181"/>
        <v>0</v>
      </c>
      <c r="N445" s="267">
        <v>0</v>
      </c>
      <c r="O445" s="19">
        <f t="shared" si="182"/>
        <v>0</v>
      </c>
      <c r="P445" s="1544"/>
    </row>
    <row r="446" spans="1:16" ht="16.5" customHeight="1">
      <c r="A446" s="1354" t="s">
        <v>201</v>
      </c>
      <c r="B446" s="1229" t="s">
        <v>752</v>
      </c>
      <c r="C446" s="1434" t="s">
        <v>19</v>
      </c>
      <c r="D446" s="1435" t="s">
        <v>19</v>
      </c>
      <c r="E446" s="1413" t="s">
        <v>19</v>
      </c>
      <c r="F446" s="1415" t="s">
        <v>19</v>
      </c>
      <c r="G446" s="432" t="s">
        <v>20</v>
      </c>
      <c r="H446" s="357">
        <f>H447+H448+H449</f>
        <v>0</v>
      </c>
      <c r="I446" s="528">
        <f>I447+I448+I449</f>
        <v>0</v>
      </c>
      <c r="J446" s="358">
        <f>J447+J448+J449</f>
        <v>0</v>
      </c>
      <c r="K446" s="459">
        <f>K447+K448+K449</f>
        <v>0</v>
      </c>
      <c r="L446" s="358">
        <v>0</v>
      </c>
      <c r="M446" s="744">
        <f t="shared" ref="M446:M448" si="187">J446-H446</f>
        <v>0</v>
      </c>
      <c r="N446" s="528">
        <v>0</v>
      </c>
      <c r="O446" s="459">
        <f t="shared" ref="O446:O448" si="188">K446-H446</f>
        <v>0</v>
      </c>
      <c r="P446" s="1544"/>
    </row>
    <row r="447" spans="1:16" ht="14.25" customHeight="1">
      <c r="A447" s="1354"/>
      <c r="B447" s="1229"/>
      <c r="C447" s="1434"/>
      <c r="D447" s="1435"/>
      <c r="E447" s="1413"/>
      <c r="F447" s="1415"/>
      <c r="G447" s="969" t="s">
        <v>21</v>
      </c>
      <c r="H447" s="260">
        <f>H451+H455+H459+H463+H467</f>
        <v>0</v>
      </c>
      <c r="I447" s="355">
        <f t="shared" ref="I447:K447" si="189">I451+I455+I459+I463+I467</f>
        <v>0</v>
      </c>
      <c r="J447" s="16">
        <f t="shared" si="189"/>
        <v>0</v>
      </c>
      <c r="K447" s="356">
        <f t="shared" si="189"/>
        <v>0</v>
      </c>
      <c r="L447" s="67">
        <v>0</v>
      </c>
      <c r="M447" s="741">
        <f t="shared" si="187"/>
        <v>0</v>
      </c>
      <c r="N447" s="267">
        <v>0</v>
      </c>
      <c r="O447" s="19">
        <f t="shared" si="188"/>
        <v>0</v>
      </c>
      <c r="P447" s="1544"/>
    </row>
    <row r="448" spans="1:16" ht="14.25" customHeight="1">
      <c r="A448" s="1354"/>
      <c r="B448" s="1229"/>
      <c r="C448" s="1434"/>
      <c r="D448" s="1435"/>
      <c r="E448" s="1413"/>
      <c r="F448" s="1415"/>
      <c r="G448" s="969" t="s">
        <v>22</v>
      </c>
      <c r="H448" s="260">
        <f t="shared" ref="H448:K449" si="190">H452+H456+H460+H464+H468</f>
        <v>0</v>
      </c>
      <c r="I448" s="355">
        <f t="shared" si="190"/>
        <v>0</v>
      </c>
      <c r="J448" s="16">
        <f t="shared" si="190"/>
        <v>0</v>
      </c>
      <c r="K448" s="356">
        <f t="shared" si="190"/>
        <v>0</v>
      </c>
      <c r="L448" s="67">
        <v>0</v>
      </c>
      <c r="M448" s="741">
        <f t="shared" si="187"/>
        <v>0</v>
      </c>
      <c r="N448" s="267">
        <v>0</v>
      </c>
      <c r="O448" s="19">
        <f t="shared" si="188"/>
        <v>0</v>
      </c>
      <c r="P448" s="1544"/>
    </row>
    <row r="449" spans="1:16" ht="14.25" customHeight="1">
      <c r="A449" s="1354"/>
      <c r="B449" s="1229"/>
      <c r="C449" s="1434"/>
      <c r="D449" s="1435"/>
      <c r="E449" s="1413"/>
      <c r="F449" s="1415"/>
      <c r="G449" s="969" t="s">
        <v>23</v>
      </c>
      <c r="H449" s="260">
        <f t="shared" si="190"/>
        <v>0</v>
      </c>
      <c r="I449" s="355">
        <f t="shared" si="190"/>
        <v>0</v>
      </c>
      <c r="J449" s="16">
        <f t="shared" si="190"/>
        <v>0</v>
      </c>
      <c r="K449" s="356">
        <f t="shared" si="190"/>
        <v>0</v>
      </c>
      <c r="L449" s="358">
        <v>0</v>
      </c>
      <c r="M449" s="744">
        <f t="shared" si="181"/>
        <v>0</v>
      </c>
      <c r="N449" s="528">
        <v>0</v>
      </c>
      <c r="O449" s="459">
        <f t="shared" si="182"/>
        <v>0</v>
      </c>
      <c r="P449" s="1544"/>
    </row>
    <row r="450" spans="1:16" ht="23.25" customHeight="1">
      <c r="A450" s="1354" t="s">
        <v>202</v>
      </c>
      <c r="B450" s="1229" t="s">
        <v>545</v>
      </c>
      <c r="C450" s="1434" t="s">
        <v>1607</v>
      </c>
      <c r="D450" s="1522" t="s">
        <v>809</v>
      </c>
      <c r="E450" s="1524" t="s">
        <v>809</v>
      </c>
      <c r="F450" s="1243" t="s">
        <v>19</v>
      </c>
      <c r="G450" s="432" t="s">
        <v>20</v>
      </c>
      <c r="H450" s="189">
        <f>H451+H452+H453</f>
        <v>0</v>
      </c>
      <c r="I450" s="299">
        <f>I451+I452+I453</f>
        <v>0</v>
      </c>
      <c r="J450" s="173">
        <f>J451+J452+J453</f>
        <v>0</v>
      </c>
      <c r="K450" s="143">
        <f>K451+K452+K453</f>
        <v>0</v>
      </c>
      <c r="L450" s="173">
        <v>0</v>
      </c>
      <c r="M450" s="742">
        <f>J450-H450</f>
        <v>0</v>
      </c>
      <c r="N450" s="299">
        <v>0</v>
      </c>
      <c r="O450" s="143">
        <f>K450-H450</f>
        <v>0</v>
      </c>
      <c r="P450" s="1223"/>
    </row>
    <row r="451" spans="1:16" ht="14.25" customHeight="1">
      <c r="A451" s="1354"/>
      <c r="B451" s="1229"/>
      <c r="C451" s="1434"/>
      <c r="D451" s="1523"/>
      <c r="E451" s="1525"/>
      <c r="F451" s="1244"/>
      <c r="G451" s="969" t="s">
        <v>21</v>
      </c>
      <c r="H451" s="186">
        <v>0</v>
      </c>
      <c r="I451" s="269">
        <v>0</v>
      </c>
      <c r="J451" s="170">
        <v>0</v>
      </c>
      <c r="K451" s="106">
        <v>0</v>
      </c>
      <c r="L451" s="170">
        <v>0</v>
      </c>
      <c r="M451" s="743">
        <v>0</v>
      </c>
      <c r="N451" s="269">
        <v>0</v>
      </c>
      <c r="O451" s="106">
        <v>0</v>
      </c>
      <c r="P451" s="1224"/>
    </row>
    <row r="452" spans="1:16" ht="14.25" customHeight="1">
      <c r="A452" s="1354"/>
      <c r="B452" s="1229"/>
      <c r="C452" s="1434"/>
      <c r="D452" s="1523"/>
      <c r="E452" s="1525"/>
      <c r="F452" s="1244"/>
      <c r="G452" s="969" t="s">
        <v>22</v>
      </c>
      <c r="H452" s="186">
        <v>0</v>
      </c>
      <c r="I452" s="269">
        <v>0</v>
      </c>
      <c r="J452" s="170">
        <v>0</v>
      </c>
      <c r="K452" s="106">
        <v>0</v>
      </c>
      <c r="L452" s="170">
        <v>0</v>
      </c>
      <c r="M452" s="743">
        <v>0</v>
      </c>
      <c r="N452" s="269">
        <v>0</v>
      </c>
      <c r="O452" s="106">
        <v>0</v>
      </c>
      <c r="P452" s="1224"/>
    </row>
    <row r="453" spans="1:16" ht="14.25" customHeight="1">
      <c r="A453" s="1354"/>
      <c r="B453" s="1229"/>
      <c r="C453" s="1434"/>
      <c r="D453" s="1523"/>
      <c r="E453" s="1525"/>
      <c r="F453" s="1245"/>
      <c r="G453" s="969" t="s">
        <v>23</v>
      </c>
      <c r="H453" s="260">
        <v>0</v>
      </c>
      <c r="I453" s="267">
        <v>0</v>
      </c>
      <c r="J453" s="67">
        <v>0</v>
      </c>
      <c r="K453" s="19">
        <v>0</v>
      </c>
      <c r="L453" s="67">
        <v>0</v>
      </c>
      <c r="M453" s="741">
        <f t="shared" si="181"/>
        <v>0</v>
      </c>
      <c r="N453" s="267">
        <v>0</v>
      </c>
      <c r="O453" s="19">
        <f t="shared" si="182"/>
        <v>0</v>
      </c>
      <c r="P453" s="1225"/>
    </row>
    <row r="454" spans="1:16" ht="20.25" customHeight="1">
      <c r="A454" s="1354" t="s">
        <v>543</v>
      </c>
      <c r="B454" s="1229" t="s">
        <v>546</v>
      </c>
      <c r="C454" s="1434" t="s">
        <v>1607</v>
      </c>
      <c r="D454" s="1522" t="s">
        <v>809</v>
      </c>
      <c r="E454" s="1524" t="s">
        <v>809</v>
      </c>
      <c r="F454" s="1243" t="s">
        <v>19</v>
      </c>
      <c r="G454" s="432" t="s">
        <v>20</v>
      </c>
      <c r="H454" s="189">
        <f>H455+H456+H457</f>
        <v>0</v>
      </c>
      <c r="I454" s="299">
        <f>I455+I456+I457</f>
        <v>0</v>
      </c>
      <c r="J454" s="173">
        <f>J455+J456+J457</f>
        <v>0</v>
      </c>
      <c r="K454" s="143">
        <f>K455+K456+K457</f>
        <v>0</v>
      </c>
      <c r="L454" s="173">
        <v>0</v>
      </c>
      <c r="M454" s="742">
        <f>J454-H454</f>
        <v>0</v>
      </c>
      <c r="N454" s="299">
        <v>0</v>
      </c>
      <c r="O454" s="143">
        <f>K454-H454</f>
        <v>0</v>
      </c>
      <c r="P454" s="1223"/>
    </row>
    <row r="455" spans="1:16" ht="17.25" customHeight="1">
      <c r="A455" s="1354"/>
      <c r="B455" s="1229"/>
      <c r="C455" s="1434"/>
      <c r="D455" s="1523"/>
      <c r="E455" s="1525"/>
      <c r="F455" s="1244"/>
      <c r="G455" s="969" t="s">
        <v>21</v>
      </c>
      <c r="H455" s="186">
        <v>0</v>
      </c>
      <c r="I455" s="269">
        <v>0</v>
      </c>
      <c r="J455" s="170">
        <v>0</v>
      </c>
      <c r="K455" s="106">
        <v>0</v>
      </c>
      <c r="L455" s="170">
        <v>0</v>
      </c>
      <c r="M455" s="743">
        <v>0</v>
      </c>
      <c r="N455" s="269">
        <v>0</v>
      </c>
      <c r="O455" s="106">
        <v>0</v>
      </c>
      <c r="P455" s="1224"/>
    </row>
    <row r="456" spans="1:16" ht="17.25" customHeight="1">
      <c r="A456" s="1354"/>
      <c r="B456" s="1229"/>
      <c r="C456" s="1434"/>
      <c r="D456" s="1523"/>
      <c r="E456" s="1525"/>
      <c r="F456" s="1244"/>
      <c r="G456" s="969" t="s">
        <v>22</v>
      </c>
      <c r="H456" s="186">
        <v>0</v>
      </c>
      <c r="I456" s="269">
        <v>0</v>
      </c>
      <c r="J456" s="170">
        <v>0</v>
      </c>
      <c r="K456" s="106">
        <v>0</v>
      </c>
      <c r="L456" s="170">
        <v>0</v>
      </c>
      <c r="M456" s="743">
        <v>0</v>
      </c>
      <c r="N456" s="269">
        <v>0</v>
      </c>
      <c r="O456" s="106">
        <v>0</v>
      </c>
      <c r="P456" s="1224"/>
    </row>
    <row r="457" spans="1:16" ht="17.25" customHeight="1">
      <c r="A457" s="1354"/>
      <c r="B457" s="1229"/>
      <c r="C457" s="1434"/>
      <c r="D457" s="1523"/>
      <c r="E457" s="1525"/>
      <c r="F457" s="1245"/>
      <c r="G457" s="969" t="s">
        <v>23</v>
      </c>
      <c r="H457" s="260">
        <v>0</v>
      </c>
      <c r="I457" s="267">
        <v>0</v>
      </c>
      <c r="J457" s="67">
        <v>0</v>
      </c>
      <c r="K457" s="19">
        <v>0</v>
      </c>
      <c r="L457" s="67">
        <v>0</v>
      </c>
      <c r="M457" s="741">
        <f t="shared" ref="M457" si="191">J457-H457</f>
        <v>0</v>
      </c>
      <c r="N457" s="267">
        <v>0</v>
      </c>
      <c r="O457" s="19">
        <f t="shared" ref="O457" si="192">K457-H457</f>
        <v>0</v>
      </c>
      <c r="P457" s="1225"/>
    </row>
    <row r="458" spans="1:16" ht="24.75" customHeight="1">
      <c r="A458" s="1354" t="s">
        <v>544</v>
      </c>
      <c r="B458" s="1229" t="s">
        <v>547</v>
      </c>
      <c r="C458" s="1434" t="s">
        <v>1607</v>
      </c>
      <c r="D458" s="1522" t="s">
        <v>809</v>
      </c>
      <c r="E458" s="1524" t="s">
        <v>809</v>
      </c>
      <c r="F458" s="1243" t="s">
        <v>19</v>
      </c>
      <c r="G458" s="432" t="s">
        <v>20</v>
      </c>
      <c r="H458" s="189">
        <f>H459+H460+H461</f>
        <v>0</v>
      </c>
      <c r="I458" s="299">
        <f>I459+I460+I461</f>
        <v>0</v>
      </c>
      <c r="J458" s="173">
        <f>J459+J460+J461</f>
        <v>0</v>
      </c>
      <c r="K458" s="143">
        <f>K459+K460+K461</f>
        <v>0</v>
      </c>
      <c r="L458" s="173">
        <v>0</v>
      </c>
      <c r="M458" s="742">
        <f>J458-H458</f>
        <v>0</v>
      </c>
      <c r="N458" s="299">
        <v>0</v>
      </c>
      <c r="O458" s="143">
        <f>K458-H458</f>
        <v>0</v>
      </c>
      <c r="P458" s="1223"/>
    </row>
    <row r="459" spans="1:16" ht="15" customHeight="1">
      <c r="A459" s="1354"/>
      <c r="B459" s="1229"/>
      <c r="C459" s="1434"/>
      <c r="D459" s="1523"/>
      <c r="E459" s="1525"/>
      <c r="F459" s="1244"/>
      <c r="G459" s="969" t="s">
        <v>21</v>
      </c>
      <c r="H459" s="186">
        <v>0</v>
      </c>
      <c r="I459" s="269">
        <v>0</v>
      </c>
      <c r="J459" s="170">
        <v>0</v>
      </c>
      <c r="K459" s="106">
        <v>0</v>
      </c>
      <c r="L459" s="170">
        <v>0</v>
      </c>
      <c r="M459" s="743">
        <v>0</v>
      </c>
      <c r="N459" s="269">
        <v>0</v>
      </c>
      <c r="O459" s="106">
        <v>0</v>
      </c>
      <c r="P459" s="1224"/>
    </row>
    <row r="460" spans="1:16" ht="15" customHeight="1">
      <c r="A460" s="1354"/>
      <c r="B460" s="1229"/>
      <c r="C460" s="1434"/>
      <c r="D460" s="1523"/>
      <c r="E460" s="1525"/>
      <c r="F460" s="1244"/>
      <c r="G460" s="969" t="s">
        <v>22</v>
      </c>
      <c r="H460" s="186">
        <v>0</v>
      </c>
      <c r="I460" s="269">
        <v>0</v>
      </c>
      <c r="J460" s="170">
        <v>0</v>
      </c>
      <c r="K460" s="106">
        <v>0</v>
      </c>
      <c r="L460" s="170">
        <v>0</v>
      </c>
      <c r="M460" s="743">
        <v>0</v>
      </c>
      <c r="N460" s="269">
        <v>0</v>
      </c>
      <c r="O460" s="106">
        <v>0</v>
      </c>
      <c r="P460" s="1224"/>
    </row>
    <row r="461" spans="1:16" ht="15" customHeight="1">
      <c r="A461" s="1354"/>
      <c r="B461" s="1229"/>
      <c r="C461" s="1434"/>
      <c r="D461" s="1523"/>
      <c r="E461" s="1525"/>
      <c r="F461" s="1245"/>
      <c r="G461" s="969" t="s">
        <v>23</v>
      </c>
      <c r="H461" s="260">
        <v>0</v>
      </c>
      <c r="I461" s="267">
        <v>0</v>
      </c>
      <c r="J461" s="67">
        <v>0</v>
      </c>
      <c r="K461" s="19">
        <v>0</v>
      </c>
      <c r="L461" s="67">
        <v>0</v>
      </c>
      <c r="M461" s="741">
        <f t="shared" ref="M461" si="193">J461-H461</f>
        <v>0</v>
      </c>
      <c r="N461" s="267">
        <v>0</v>
      </c>
      <c r="O461" s="19">
        <f t="shared" ref="O461" si="194">K461-H461</f>
        <v>0</v>
      </c>
      <c r="P461" s="1225"/>
    </row>
    <row r="462" spans="1:16" ht="57" customHeight="1">
      <c r="A462" s="1354" t="s">
        <v>548</v>
      </c>
      <c r="B462" s="1229" t="s">
        <v>549</v>
      </c>
      <c r="C462" s="1434" t="s">
        <v>1607</v>
      </c>
      <c r="D462" s="1522" t="s">
        <v>809</v>
      </c>
      <c r="E462" s="1524" t="s">
        <v>809</v>
      </c>
      <c r="F462" s="1243" t="s">
        <v>19</v>
      </c>
      <c r="G462" s="432" t="s">
        <v>20</v>
      </c>
      <c r="H462" s="189">
        <f>H463+H464+H465</f>
        <v>0</v>
      </c>
      <c r="I462" s="299">
        <f>I463+I464+I465</f>
        <v>0</v>
      </c>
      <c r="J462" s="173">
        <f>J463+J464+J465</f>
        <v>0</v>
      </c>
      <c r="K462" s="143">
        <f>K463+K464+K465</f>
        <v>0</v>
      </c>
      <c r="L462" s="173">
        <v>0</v>
      </c>
      <c r="M462" s="742">
        <f>J462-H462</f>
        <v>0</v>
      </c>
      <c r="N462" s="299">
        <v>0</v>
      </c>
      <c r="O462" s="143">
        <f>K462-H462</f>
        <v>0</v>
      </c>
      <c r="P462" s="1223"/>
    </row>
    <row r="463" spans="1:16" ht="31.5" customHeight="1">
      <c r="A463" s="1354"/>
      <c r="B463" s="1229"/>
      <c r="C463" s="1434"/>
      <c r="D463" s="1523"/>
      <c r="E463" s="1525"/>
      <c r="F463" s="1244"/>
      <c r="G463" s="969" t="s">
        <v>21</v>
      </c>
      <c r="H463" s="186">
        <v>0</v>
      </c>
      <c r="I463" s="269">
        <v>0</v>
      </c>
      <c r="J463" s="170">
        <v>0</v>
      </c>
      <c r="K463" s="106">
        <v>0</v>
      </c>
      <c r="L463" s="170">
        <v>0</v>
      </c>
      <c r="M463" s="743">
        <v>0</v>
      </c>
      <c r="N463" s="269">
        <v>0</v>
      </c>
      <c r="O463" s="106">
        <v>0</v>
      </c>
      <c r="P463" s="1224"/>
    </row>
    <row r="464" spans="1:16" ht="31.5" customHeight="1">
      <c r="A464" s="1354"/>
      <c r="B464" s="1229"/>
      <c r="C464" s="1434"/>
      <c r="D464" s="1523"/>
      <c r="E464" s="1525"/>
      <c r="F464" s="1244"/>
      <c r="G464" s="969" t="s">
        <v>22</v>
      </c>
      <c r="H464" s="186">
        <v>0</v>
      </c>
      <c r="I464" s="269">
        <v>0</v>
      </c>
      <c r="J464" s="170">
        <v>0</v>
      </c>
      <c r="K464" s="106">
        <v>0</v>
      </c>
      <c r="L464" s="170">
        <v>0</v>
      </c>
      <c r="M464" s="743">
        <v>0</v>
      </c>
      <c r="N464" s="269">
        <v>0</v>
      </c>
      <c r="O464" s="106">
        <v>0</v>
      </c>
      <c r="P464" s="1224"/>
    </row>
    <row r="465" spans="1:16" ht="31.5" customHeight="1">
      <c r="A465" s="1354"/>
      <c r="B465" s="1229"/>
      <c r="C465" s="1434"/>
      <c r="D465" s="1523"/>
      <c r="E465" s="1525"/>
      <c r="F465" s="1245"/>
      <c r="G465" s="969" t="s">
        <v>23</v>
      </c>
      <c r="H465" s="260">
        <v>0</v>
      </c>
      <c r="I465" s="267">
        <v>0</v>
      </c>
      <c r="J465" s="67">
        <v>0</v>
      </c>
      <c r="K465" s="19">
        <v>0</v>
      </c>
      <c r="L465" s="67">
        <v>0</v>
      </c>
      <c r="M465" s="741">
        <f t="shared" ref="M465" si="195">J465-H465</f>
        <v>0</v>
      </c>
      <c r="N465" s="267">
        <v>0</v>
      </c>
      <c r="O465" s="19">
        <f t="shared" ref="O465" si="196">K465-H465</f>
        <v>0</v>
      </c>
      <c r="P465" s="1225"/>
    </row>
    <row r="466" spans="1:16" ht="25.5" customHeight="1">
      <c r="A466" s="1354" t="s">
        <v>550</v>
      </c>
      <c r="B466" s="1229" t="s">
        <v>551</v>
      </c>
      <c r="C466" s="1434" t="s">
        <v>1607</v>
      </c>
      <c r="D466" s="1522" t="s">
        <v>809</v>
      </c>
      <c r="E466" s="1524" t="s">
        <v>809</v>
      </c>
      <c r="F466" s="1243" t="s">
        <v>19</v>
      </c>
      <c r="G466" s="432" t="s">
        <v>20</v>
      </c>
      <c r="H466" s="189">
        <f>H467+H468+H469</f>
        <v>0</v>
      </c>
      <c r="I466" s="299">
        <f>I467+I468+I469</f>
        <v>0</v>
      </c>
      <c r="J466" s="173">
        <f>J467+J468+J469</f>
        <v>0</v>
      </c>
      <c r="K466" s="143">
        <f>K467+K468+K469</f>
        <v>0</v>
      </c>
      <c r="L466" s="173">
        <v>0</v>
      </c>
      <c r="M466" s="742">
        <f>J466-H466</f>
        <v>0</v>
      </c>
      <c r="N466" s="299">
        <v>0</v>
      </c>
      <c r="O466" s="143">
        <f>K466-H466</f>
        <v>0</v>
      </c>
      <c r="P466" s="1223"/>
    </row>
    <row r="467" spans="1:16" ht="15" customHeight="1">
      <c r="A467" s="1354"/>
      <c r="B467" s="1229"/>
      <c r="C467" s="1434"/>
      <c r="D467" s="1523"/>
      <c r="E467" s="1525"/>
      <c r="F467" s="1244"/>
      <c r="G467" s="969" t="s">
        <v>21</v>
      </c>
      <c r="H467" s="186">
        <v>0</v>
      </c>
      <c r="I467" s="269">
        <v>0</v>
      </c>
      <c r="J467" s="170">
        <v>0</v>
      </c>
      <c r="K467" s="106">
        <v>0</v>
      </c>
      <c r="L467" s="170">
        <v>0</v>
      </c>
      <c r="M467" s="743">
        <v>0</v>
      </c>
      <c r="N467" s="269">
        <v>0</v>
      </c>
      <c r="O467" s="106">
        <v>0</v>
      </c>
      <c r="P467" s="1224"/>
    </row>
    <row r="468" spans="1:16" ht="15" customHeight="1">
      <c r="A468" s="1354"/>
      <c r="B468" s="1229"/>
      <c r="C468" s="1434"/>
      <c r="D468" s="1523"/>
      <c r="E468" s="1525"/>
      <c r="F468" s="1244"/>
      <c r="G468" s="969" t="s">
        <v>22</v>
      </c>
      <c r="H468" s="186">
        <v>0</v>
      </c>
      <c r="I468" s="269">
        <v>0</v>
      </c>
      <c r="J468" s="170">
        <v>0</v>
      </c>
      <c r="K468" s="106">
        <v>0</v>
      </c>
      <c r="L468" s="170">
        <v>0</v>
      </c>
      <c r="M468" s="743">
        <v>0</v>
      </c>
      <c r="N468" s="269">
        <v>0</v>
      </c>
      <c r="O468" s="106">
        <v>0</v>
      </c>
      <c r="P468" s="1224"/>
    </row>
    <row r="469" spans="1:16" ht="15" customHeight="1">
      <c r="A469" s="1354"/>
      <c r="B469" s="1229"/>
      <c r="C469" s="1434"/>
      <c r="D469" s="1523"/>
      <c r="E469" s="1525"/>
      <c r="F469" s="1245"/>
      <c r="G469" s="969" t="s">
        <v>23</v>
      </c>
      <c r="H469" s="260">
        <v>0</v>
      </c>
      <c r="I469" s="267">
        <v>0</v>
      </c>
      <c r="J469" s="67">
        <v>0</v>
      </c>
      <c r="K469" s="19">
        <v>0</v>
      </c>
      <c r="L469" s="67">
        <v>0</v>
      </c>
      <c r="M469" s="741">
        <f t="shared" ref="M469" si="197">J469-H469</f>
        <v>0</v>
      </c>
      <c r="N469" s="267">
        <v>0</v>
      </c>
      <c r="O469" s="19">
        <f t="shared" ref="O469" si="198">K469-H469</f>
        <v>0</v>
      </c>
      <c r="P469" s="1225"/>
    </row>
    <row r="470" spans="1:16" ht="21" customHeight="1">
      <c r="A470" s="1354" t="s">
        <v>552</v>
      </c>
      <c r="B470" s="1229" t="s">
        <v>753</v>
      </c>
      <c r="C470" s="1434" t="s">
        <v>19</v>
      </c>
      <c r="D470" s="1435" t="s">
        <v>19</v>
      </c>
      <c r="E470" s="1413" t="s">
        <v>19</v>
      </c>
      <c r="F470" s="1415" t="s">
        <v>19</v>
      </c>
      <c r="G470" s="432" t="s">
        <v>20</v>
      </c>
      <c r="H470" s="357">
        <f>H471+H472+H473</f>
        <v>0</v>
      </c>
      <c r="I470" s="528">
        <f>I471+I472+I473</f>
        <v>0</v>
      </c>
      <c r="J470" s="358">
        <f>J471+J472+J473</f>
        <v>0</v>
      </c>
      <c r="K470" s="459">
        <f>K471+K472+K473</f>
        <v>0</v>
      </c>
      <c r="L470" s="358">
        <v>0</v>
      </c>
      <c r="M470" s="744">
        <f t="shared" ref="M470:M473" si="199">J470-H470</f>
        <v>0</v>
      </c>
      <c r="N470" s="528">
        <v>0</v>
      </c>
      <c r="O470" s="459">
        <f t="shared" ref="O470:O473" si="200">K470-H470</f>
        <v>0</v>
      </c>
      <c r="P470" s="1544"/>
    </row>
    <row r="471" spans="1:16" ht="15.75" customHeight="1">
      <c r="A471" s="1354"/>
      <c r="B471" s="1229"/>
      <c r="C471" s="1434"/>
      <c r="D471" s="1435"/>
      <c r="E471" s="1413"/>
      <c r="F471" s="1415"/>
      <c r="G471" s="969" t="s">
        <v>21</v>
      </c>
      <c r="H471" s="260">
        <f>H475+H479+H483+H487</f>
        <v>0</v>
      </c>
      <c r="I471" s="355">
        <f t="shared" ref="I471:K471" si="201">I475+I479+I483+I487</f>
        <v>0</v>
      </c>
      <c r="J471" s="16">
        <f t="shared" si="201"/>
        <v>0</v>
      </c>
      <c r="K471" s="356">
        <f t="shared" si="201"/>
        <v>0</v>
      </c>
      <c r="L471" s="67">
        <v>0</v>
      </c>
      <c r="M471" s="741">
        <f t="shared" si="199"/>
        <v>0</v>
      </c>
      <c r="N471" s="267">
        <v>0</v>
      </c>
      <c r="O471" s="19">
        <f t="shared" si="200"/>
        <v>0</v>
      </c>
      <c r="P471" s="1544"/>
    </row>
    <row r="472" spans="1:16" ht="15.75" customHeight="1">
      <c r="A472" s="1354"/>
      <c r="B472" s="1229"/>
      <c r="C472" s="1434"/>
      <c r="D472" s="1435"/>
      <c r="E472" s="1413"/>
      <c r="F472" s="1415"/>
      <c r="G472" s="969" t="s">
        <v>22</v>
      </c>
      <c r="H472" s="260">
        <f t="shared" ref="H472:K473" si="202">H476+H480+H484+H488</f>
        <v>0</v>
      </c>
      <c r="I472" s="355">
        <f t="shared" si="202"/>
        <v>0</v>
      </c>
      <c r="J472" s="16">
        <f t="shared" si="202"/>
        <v>0</v>
      </c>
      <c r="K472" s="356">
        <f t="shared" si="202"/>
        <v>0</v>
      </c>
      <c r="L472" s="67">
        <v>0</v>
      </c>
      <c r="M472" s="741">
        <f t="shared" si="199"/>
        <v>0</v>
      </c>
      <c r="N472" s="267">
        <v>0</v>
      </c>
      <c r="O472" s="19">
        <f t="shared" si="200"/>
        <v>0</v>
      </c>
      <c r="P472" s="1544"/>
    </row>
    <row r="473" spans="1:16" ht="15.75" customHeight="1">
      <c r="A473" s="1354"/>
      <c r="B473" s="1229"/>
      <c r="C473" s="1434"/>
      <c r="D473" s="1435"/>
      <c r="E473" s="1413"/>
      <c r="F473" s="1415"/>
      <c r="G473" s="969" t="s">
        <v>23</v>
      </c>
      <c r="H473" s="260">
        <f t="shared" si="202"/>
        <v>0</v>
      </c>
      <c r="I473" s="355">
        <f t="shared" si="202"/>
        <v>0</v>
      </c>
      <c r="J473" s="16">
        <f t="shared" si="202"/>
        <v>0</v>
      </c>
      <c r="K473" s="356">
        <f t="shared" si="202"/>
        <v>0</v>
      </c>
      <c r="L473" s="358">
        <v>0</v>
      </c>
      <c r="M473" s="744">
        <f t="shared" si="199"/>
        <v>0</v>
      </c>
      <c r="N473" s="528">
        <v>0</v>
      </c>
      <c r="O473" s="459">
        <f t="shared" si="200"/>
        <v>0</v>
      </c>
      <c r="P473" s="1544"/>
    </row>
    <row r="474" spans="1:16" ht="23.25" customHeight="1">
      <c r="A474" s="1354" t="s">
        <v>553</v>
      </c>
      <c r="B474" s="1229" t="s">
        <v>554</v>
      </c>
      <c r="C474" s="1434" t="s">
        <v>1607</v>
      </c>
      <c r="D474" s="1522" t="s">
        <v>809</v>
      </c>
      <c r="E474" s="1524" t="s">
        <v>809</v>
      </c>
      <c r="F474" s="1243" t="s">
        <v>19</v>
      </c>
      <c r="G474" s="432" t="s">
        <v>20</v>
      </c>
      <c r="H474" s="189">
        <f>H475+H476+H477</f>
        <v>0</v>
      </c>
      <c r="I474" s="299">
        <f>I475+I476+I477</f>
        <v>0</v>
      </c>
      <c r="J474" s="173">
        <f>J475+J476+J477</f>
        <v>0</v>
      </c>
      <c r="K474" s="143">
        <f>K475+K476+K477</f>
        <v>0</v>
      </c>
      <c r="L474" s="173">
        <v>0</v>
      </c>
      <c r="M474" s="742">
        <f>J474-H474</f>
        <v>0</v>
      </c>
      <c r="N474" s="299">
        <v>0</v>
      </c>
      <c r="O474" s="143">
        <f>K474-H474</f>
        <v>0</v>
      </c>
      <c r="P474" s="1223"/>
    </row>
    <row r="475" spans="1:16" ht="15.75" customHeight="1">
      <c r="A475" s="1354"/>
      <c r="B475" s="1229"/>
      <c r="C475" s="1434"/>
      <c r="D475" s="1523"/>
      <c r="E475" s="1525"/>
      <c r="F475" s="1244"/>
      <c r="G475" s="969" t="s">
        <v>21</v>
      </c>
      <c r="H475" s="186">
        <v>0</v>
      </c>
      <c r="I475" s="269">
        <v>0</v>
      </c>
      <c r="J475" s="170">
        <v>0</v>
      </c>
      <c r="K475" s="106">
        <v>0</v>
      </c>
      <c r="L475" s="170">
        <v>0</v>
      </c>
      <c r="M475" s="743">
        <v>0</v>
      </c>
      <c r="N475" s="269">
        <v>0</v>
      </c>
      <c r="O475" s="106">
        <v>0</v>
      </c>
      <c r="P475" s="1224"/>
    </row>
    <row r="476" spans="1:16" ht="15.75" customHeight="1">
      <c r="A476" s="1354"/>
      <c r="B476" s="1229"/>
      <c r="C476" s="1434"/>
      <c r="D476" s="1523"/>
      <c r="E476" s="1525"/>
      <c r="F476" s="1244"/>
      <c r="G476" s="969" t="s">
        <v>22</v>
      </c>
      <c r="H476" s="186">
        <v>0</v>
      </c>
      <c r="I476" s="269">
        <v>0</v>
      </c>
      <c r="J476" s="170">
        <v>0</v>
      </c>
      <c r="K476" s="106">
        <v>0</v>
      </c>
      <c r="L476" s="170">
        <v>0</v>
      </c>
      <c r="M476" s="743">
        <v>0</v>
      </c>
      <c r="N476" s="269">
        <v>0</v>
      </c>
      <c r="O476" s="106">
        <v>0</v>
      </c>
      <c r="P476" s="1224"/>
    </row>
    <row r="477" spans="1:16" ht="15.75" customHeight="1">
      <c r="A477" s="1354"/>
      <c r="B477" s="1229"/>
      <c r="C477" s="1434"/>
      <c r="D477" s="1523"/>
      <c r="E477" s="1525"/>
      <c r="F477" s="1245"/>
      <c r="G477" s="969" t="s">
        <v>23</v>
      </c>
      <c r="H477" s="260">
        <v>0</v>
      </c>
      <c r="I477" s="267">
        <v>0</v>
      </c>
      <c r="J477" s="67">
        <v>0</v>
      </c>
      <c r="K477" s="19">
        <v>0</v>
      </c>
      <c r="L477" s="67">
        <v>0</v>
      </c>
      <c r="M477" s="741">
        <f t="shared" ref="M477" si="203">J477-H477</f>
        <v>0</v>
      </c>
      <c r="N477" s="267">
        <v>0</v>
      </c>
      <c r="O477" s="19">
        <f t="shared" ref="O477" si="204">K477-H477</f>
        <v>0</v>
      </c>
      <c r="P477" s="1225"/>
    </row>
    <row r="478" spans="1:16" ht="27" customHeight="1">
      <c r="A478" s="1354" t="s">
        <v>555</v>
      </c>
      <c r="B478" s="1229" t="s">
        <v>556</v>
      </c>
      <c r="C478" s="1434" t="s">
        <v>1607</v>
      </c>
      <c r="D478" s="1522" t="s">
        <v>809</v>
      </c>
      <c r="E478" s="1524" t="s">
        <v>809</v>
      </c>
      <c r="F478" s="1243" t="s">
        <v>19</v>
      </c>
      <c r="G478" s="432" t="s">
        <v>20</v>
      </c>
      <c r="H478" s="189">
        <f>H479+H480+H481</f>
        <v>0</v>
      </c>
      <c r="I478" s="299">
        <f>I479+I480+I481</f>
        <v>0</v>
      </c>
      <c r="J478" s="173">
        <f>J479+J480+J481</f>
        <v>0</v>
      </c>
      <c r="K478" s="143">
        <f>K479+K480+K481</f>
        <v>0</v>
      </c>
      <c r="L478" s="173">
        <v>0</v>
      </c>
      <c r="M478" s="742">
        <f>J478-H478</f>
        <v>0</v>
      </c>
      <c r="N478" s="299">
        <v>0</v>
      </c>
      <c r="O478" s="143">
        <f>K478-H478</f>
        <v>0</v>
      </c>
      <c r="P478" s="1223"/>
    </row>
    <row r="479" spans="1:16" ht="18" customHeight="1">
      <c r="A479" s="1354"/>
      <c r="B479" s="1229"/>
      <c r="C479" s="1434"/>
      <c r="D479" s="1523"/>
      <c r="E479" s="1525"/>
      <c r="F479" s="1244"/>
      <c r="G479" s="969" t="s">
        <v>21</v>
      </c>
      <c r="H479" s="186">
        <v>0</v>
      </c>
      <c r="I479" s="269">
        <v>0</v>
      </c>
      <c r="J479" s="170">
        <v>0</v>
      </c>
      <c r="K479" s="106">
        <v>0</v>
      </c>
      <c r="L479" s="170">
        <v>0</v>
      </c>
      <c r="M479" s="743">
        <v>0</v>
      </c>
      <c r="N479" s="269">
        <v>0</v>
      </c>
      <c r="O479" s="106">
        <v>0</v>
      </c>
      <c r="P479" s="1224"/>
    </row>
    <row r="480" spans="1:16" ht="18" customHeight="1">
      <c r="A480" s="1354"/>
      <c r="B480" s="1229"/>
      <c r="C480" s="1434"/>
      <c r="D480" s="1523"/>
      <c r="E480" s="1525"/>
      <c r="F480" s="1244"/>
      <c r="G480" s="969" t="s">
        <v>22</v>
      </c>
      <c r="H480" s="186">
        <v>0</v>
      </c>
      <c r="I480" s="269">
        <v>0</v>
      </c>
      <c r="J480" s="170">
        <v>0</v>
      </c>
      <c r="K480" s="106">
        <v>0</v>
      </c>
      <c r="L480" s="170">
        <v>0</v>
      </c>
      <c r="M480" s="743">
        <v>0</v>
      </c>
      <c r="N480" s="269">
        <v>0</v>
      </c>
      <c r="O480" s="106">
        <v>0</v>
      </c>
      <c r="P480" s="1224"/>
    </row>
    <row r="481" spans="1:16" ht="18" customHeight="1">
      <c r="A481" s="1354"/>
      <c r="B481" s="1229"/>
      <c r="C481" s="1434"/>
      <c r="D481" s="1523"/>
      <c r="E481" s="1525"/>
      <c r="F481" s="1245"/>
      <c r="G481" s="969" t="s">
        <v>23</v>
      </c>
      <c r="H481" s="260">
        <v>0</v>
      </c>
      <c r="I481" s="267">
        <v>0</v>
      </c>
      <c r="J481" s="67">
        <v>0</v>
      </c>
      <c r="K481" s="19">
        <v>0</v>
      </c>
      <c r="L481" s="67">
        <v>0</v>
      </c>
      <c r="M481" s="741">
        <f t="shared" ref="M481" si="205">J481-H481</f>
        <v>0</v>
      </c>
      <c r="N481" s="267">
        <v>0</v>
      </c>
      <c r="O481" s="19">
        <f t="shared" ref="O481" si="206">K481-H481</f>
        <v>0</v>
      </c>
      <c r="P481" s="1225"/>
    </row>
    <row r="482" spans="1:16" ht="21" customHeight="1">
      <c r="A482" s="1354" t="s">
        <v>557</v>
      </c>
      <c r="B482" s="1229" t="s">
        <v>558</v>
      </c>
      <c r="C482" s="1434" t="s">
        <v>1607</v>
      </c>
      <c r="D482" s="1522" t="s">
        <v>809</v>
      </c>
      <c r="E482" s="1524" t="s">
        <v>809</v>
      </c>
      <c r="F482" s="1243" t="s">
        <v>19</v>
      </c>
      <c r="G482" s="432" t="s">
        <v>20</v>
      </c>
      <c r="H482" s="189">
        <f>H483+H484+H485</f>
        <v>0</v>
      </c>
      <c r="I482" s="299">
        <f>I483+I484+I485</f>
        <v>0</v>
      </c>
      <c r="J482" s="173">
        <f>J483+J484+J485</f>
        <v>0</v>
      </c>
      <c r="K482" s="143">
        <f>K483+K484+K485</f>
        <v>0</v>
      </c>
      <c r="L482" s="173">
        <v>0</v>
      </c>
      <c r="M482" s="742">
        <f>J482-H482</f>
        <v>0</v>
      </c>
      <c r="N482" s="299">
        <v>0</v>
      </c>
      <c r="O482" s="143">
        <f>K482-H482</f>
        <v>0</v>
      </c>
      <c r="P482" s="1223"/>
    </row>
    <row r="483" spans="1:16" ht="15.75" customHeight="1">
      <c r="A483" s="1354"/>
      <c r="B483" s="1229"/>
      <c r="C483" s="1434"/>
      <c r="D483" s="1523"/>
      <c r="E483" s="1525"/>
      <c r="F483" s="1244"/>
      <c r="G483" s="969" t="s">
        <v>21</v>
      </c>
      <c r="H483" s="186">
        <v>0</v>
      </c>
      <c r="I483" s="269">
        <v>0</v>
      </c>
      <c r="J483" s="170">
        <v>0</v>
      </c>
      <c r="K483" s="106">
        <v>0</v>
      </c>
      <c r="L483" s="170">
        <v>0</v>
      </c>
      <c r="M483" s="743">
        <v>0</v>
      </c>
      <c r="N483" s="269">
        <v>0</v>
      </c>
      <c r="O483" s="106">
        <v>0</v>
      </c>
      <c r="P483" s="1224"/>
    </row>
    <row r="484" spans="1:16" ht="15.75" customHeight="1">
      <c r="A484" s="1354"/>
      <c r="B484" s="1229"/>
      <c r="C484" s="1434"/>
      <c r="D484" s="1523"/>
      <c r="E484" s="1525"/>
      <c r="F484" s="1244"/>
      <c r="G484" s="969" t="s">
        <v>22</v>
      </c>
      <c r="H484" s="186">
        <v>0</v>
      </c>
      <c r="I484" s="269">
        <v>0</v>
      </c>
      <c r="J484" s="170">
        <v>0</v>
      </c>
      <c r="K484" s="106">
        <v>0</v>
      </c>
      <c r="L484" s="170">
        <v>0</v>
      </c>
      <c r="M484" s="743">
        <v>0</v>
      </c>
      <c r="N484" s="269">
        <v>0</v>
      </c>
      <c r="O484" s="106">
        <v>0</v>
      </c>
      <c r="P484" s="1224"/>
    </row>
    <row r="485" spans="1:16" ht="15.75" customHeight="1">
      <c r="A485" s="1354"/>
      <c r="B485" s="1229"/>
      <c r="C485" s="1434"/>
      <c r="D485" s="1523"/>
      <c r="E485" s="1525"/>
      <c r="F485" s="1245"/>
      <c r="G485" s="969" t="s">
        <v>23</v>
      </c>
      <c r="H485" s="260">
        <v>0</v>
      </c>
      <c r="I485" s="267">
        <v>0</v>
      </c>
      <c r="J485" s="67">
        <v>0</v>
      </c>
      <c r="K485" s="19">
        <v>0</v>
      </c>
      <c r="L485" s="67">
        <v>0</v>
      </c>
      <c r="M485" s="741">
        <f t="shared" ref="M485" si="207">J485-H485</f>
        <v>0</v>
      </c>
      <c r="N485" s="267">
        <v>0</v>
      </c>
      <c r="O485" s="19">
        <f t="shared" ref="O485" si="208">K485-H485</f>
        <v>0</v>
      </c>
      <c r="P485" s="1225"/>
    </row>
    <row r="486" spans="1:16" ht="39.75" customHeight="1">
      <c r="A486" s="1354" t="s">
        <v>559</v>
      </c>
      <c r="B486" s="1229" t="s">
        <v>560</v>
      </c>
      <c r="C486" s="1434" t="s">
        <v>1607</v>
      </c>
      <c r="D486" s="1806" t="s">
        <v>809</v>
      </c>
      <c r="E486" s="1524" t="s">
        <v>809</v>
      </c>
      <c r="F486" s="1243" t="s">
        <v>19</v>
      </c>
      <c r="G486" s="432" t="s">
        <v>20</v>
      </c>
      <c r="H486" s="189">
        <f>H487+H488+H489</f>
        <v>0</v>
      </c>
      <c r="I486" s="299">
        <f>I487+I488+I489</f>
        <v>0</v>
      </c>
      <c r="J486" s="173">
        <f>J487+J488+J489</f>
        <v>0</v>
      </c>
      <c r="K486" s="143">
        <f>K487+K488+K489</f>
        <v>0</v>
      </c>
      <c r="L486" s="173">
        <v>0</v>
      </c>
      <c r="M486" s="742">
        <f>J486-H486</f>
        <v>0</v>
      </c>
      <c r="N486" s="299">
        <v>0</v>
      </c>
      <c r="O486" s="143">
        <f>K486-H486</f>
        <v>0</v>
      </c>
      <c r="P486" s="1223"/>
    </row>
    <row r="487" spans="1:16" ht="32.25" customHeight="1">
      <c r="A487" s="1354"/>
      <c r="B487" s="1229"/>
      <c r="C487" s="1434"/>
      <c r="D487" s="1588"/>
      <c r="E487" s="1525"/>
      <c r="F487" s="1244"/>
      <c r="G487" s="969" t="s">
        <v>21</v>
      </c>
      <c r="H487" s="186">
        <v>0</v>
      </c>
      <c r="I487" s="269">
        <v>0</v>
      </c>
      <c r="J487" s="170">
        <v>0</v>
      </c>
      <c r="K487" s="106">
        <v>0</v>
      </c>
      <c r="L487" s="170">
        <v>0</v>
      </c>
      <c r="M487" s="743">
        <v>0</v>
      </c>
      <c r="N487" s="269">
        <v>0</v>
      </c>
      <c r="O487" s="106">
        <v>0</v>
      </c>
      <c r="P487" s="1224"/>
    </row>
    <row r="488" spans="1:16" ht="32.25" customHeight="1">
      <c r="A488" s="1354"/>
      <c r="B488" s="1229"/>
      <c r="C488" s="1434"/>
      <c r="D488" s="1588"/>
      <c r="E488" s="1525"/>
      <c r="F488" s="1244"/>
      <c r="G488" s="969" t="s">
        <v>22</v>
      </c>
      <c r="H488" s="186">
        <v>0</v>
      </c>
      <c r="I488" s="269">
        <v>0</v>
      </c>
      <c r="J488" s="170">
        <v>0</v>
      </c>
      <c r="K488" s="106">
        <v>0</v>
      </c>
      <c r="L488" s="170">
        <v>0</v>
      </c>
      <c r="M488" s="743">
        <v>0</v>
      </c>
      <c r="N488" s="269">
        <v>0</v>
      </c>
      <c r="O488" s="106">
        <v>0</v>
      </c>
      <c r="P488" s="1224"/>
    </row>
    <row r="489" spans="1:16" ht="32.25" customHeight="1" thickBot="1">
      <c r="A489" s="1370"/>
      <c r="B489" s="1371"/>
      <c r="C489" s="1508"/>
      <c r="D489" s="1725"/>
      <c r="E489" s="1679"/>
      <c r="F489" s="1463"/>
      <c r="G489" s="440" t="s">
        <v>23</v>
      </c>
      <c r="H489" s="284">
        <v>0</v>
      </c>
      <c r="I489" s="532">
        <v>0</v>
      </c>
      <c r="J489" s="69">
        <v>0</v>
      </c>
      <c r="K489" s="533">
        <v>0</v>
      </c>
      <c r="L489" s="69">
        <v>0</v>
      </c>
      <c r="M489" s="745">
        <f t="shared" ref="M489" si="209">J489-H489</f>
        <v>0</v>
      </c>
      <c r="N489" s="532">
        <v>0</v>
      </c>
      <c r="O489" s="533">
        <f t="shared" ref="O489" si="210">K489-H489</f>
        <v>0</v>
      </c>
      <c r="P489" s="1807"/>
    </row>
  </sheetData>
  <mergeCells count="847">
    <mergeCell ref="A334:A337"/>
    <mergeCell ref="B334:B337"/>
    <mergeCell ref="C334:C337"/>
    <mergeCell ref="D334:D337"/>
    <mergeCell ref="E334:E337"/>
    <mergeCell ref="F334:F337"/>
    <mergeCell ref="P334:P337"/>
    <mergeCell ref="A406:A409"/>
    <mergeCell ref="B406:B409"/>
    <mergeCell ref="C406:C409"/>
    <mergeCell ref="D406:D409"/>
    <mergeCell ref="E406:E409"/>
    <mergeCell ref="F406:F409"/>
    <mergeCell ref="P406:P409"/>
    <mergeCell ref="D370:D373"/>
    <mergeCell ref="E370:E373"/>
    <mergeCell ref="F370:F373"/>
    <mergeCell ref="P370:P373"/>
    <mergeCell ref="A374:A377"/>
    <mergeCell ref="B374:B377"/>
    <mergeCell ref="C374:C377"/>
    <mergeCell ref="D374:D377"/>
    <mergeCell ref="E374:E377"/>
    <mergeCell ref="F374:F377"/>
    <mergeCell ref="A170:A173"/>
    <mergeCell ref="B170:B173"/>
    <mergeCell ref="C170:C173"/>
    <mergeCell ref="D170:D173"/>
    <mergeCell ref="E170:E173"/>
    <mergeCell ref="F170:F173"/>
    <mergeCell ref="P170:P173"/>
    <mergeCell ref="A174:A177"/>
    <mergeCell ref="B174:B177"/>
    <mergeCell ref="C174:C177"/>
    <mergeCell ref="D174:D177"/>
    <mergeCell ref="E174:E177"/>
    <mergeCell ref="F174:F177"/>
    <mergeCell ref="P174:P177"/>
    <mergeCell ref="A150:A153"/>
    <mergeCell ref="B150:B153"/>
    <mergeCell ref="C150:C153"/>
    <mergeCell ref="D150:D153"/>
    <mergeCell ref="E150:E153"/>
    <mergeCell ref="F150:F153"/>
    <mergeCell ref="P150:P153"/>
    <mergeCell ref="A166:A169"/>
    <mergeCell ref="B166:B169"/>
    <mergeCell ref="C166:C169"/>
    <mergeCell ref="D166:D169"/>
    <mergeCell ref="E166:E169"/>
    <mergeCell ref="F166:F169"/>
    <mergeCell ref="P166:P169"/>
    <mergeCell ref="A118:A121"/>
    <mergeCell ref="B118:B121"/>
    <mergeCell ref="C118:C121"/>
    <mergeCell ref="D118:D121"/>
    <mergeCell ref="E118:E121"/>
    <mergeCell ref="F118:F121"/>
    <mergeCell ref="P118:P121"/>
    <mergeCell ref="A122:A125"/>
    <mergeCell ref="B122:B125"/>
    <mergeCell ref="C122:C125"/>
    <mergeCell ref="D122:D125"/>
    <mergeCell ref="E122:E125"/>
    <mergeCell ref="F122:F125"/>
    <mergeCell ref="P122:P125"/>
    <mergeCell ref="A330:A333"/>
    <mergeCell ref="B330:B333"/>
    <mergeCell ref="C330:C333"/>
    <mergeCell ref="D330:D333"/>
    <mergeCell ref="E330:E333"/>
    <mergeCell ref="F330:F333"/>
    <mergeCell ref="P330:P333"/>
    <mergeCell ref="A398:A401"/>
    <mergeCell ref="B398:B401"/>
    <mergeCell ref="C398:C401"/>
    <mergeCell ref="D398:D401"/>
    <mergeCell ref="E398:E401"/>
    <mergeCell ref="F398:F401"/>
    <mergeCell ref="P398:P401"/>
    <mergeCell ref="A378:A381"/>
    <mergeCell ref="B378:B381"/>
    <mergeCell ref="C378:C381"/>
    <mergeCell ref="D378:D381"/>
    <mergeCell ref="E378:E381"/>
    <mergeCell ref="F378:F381"/>
    <mergeCell ref="P378:P381"/>
    <mergeCell ref="A370:A373"/>
    <mergeCell ref="B370:B373"/>
    <mergeCell ref="C370:C373"/>
    <mergeCell ref="A322:A325"/>
    <mergeCell ref="B322:B325"/>
    <mergeCell ref="C322:C325"/>
    <mergeCell ref="D322:D325"/>
    <mergeCell ref="E322:E325"/>
    <mergeCell ref="F322:F325"/>
    <mergeCell ref="P322:P325"/>
    <mergeCell ref="A326:A329"/>
    <mergeCell ref="B326:B329"/>
    <mergeCell ref="C326:C329"/>
    <mergeCell ref="D326:D329"/>
    <mergeCell ref="E326:E329"/>
    <mergeCell ref="F326:F329"/>
    <mergeCell ref="P326:P329"/>
    <mergeCell ref="A282:A285"/>
    <mergeCell ref="B282:B285"/>
    <mergeCell ref="C282:C285"/>
    <mergeCell ref="D282:D285"/>
    <mergeCell ref="E282:E285"/>
    <mergeCell ref="F282:F285"/>
    <mergeCell ref="P282:P285"/>
    <mergeCell ref="A318:A321"/>
    <mergeCell ref="B318:B321"/>
    <mergeCell ref="C318:C321"/>
    <mergeCell ref="D318:D321"/>
    <mergeCell ref="E318:E321"/>
    <mergeCell ref="F318:F321"/>
    <mergeCell ref="P318:P321"/>
    <mergeCell ref="A310:A313"/>
    <mergeCell ref="B310:B313"/>
    <mergeCell ref="C310:C313"/>
    <mergeCell ref="D310:D313"/>
    <mergeCell ref="E310:E313"/>
    <mergeCell ref="F310:F313"/>
    <mergeCell ref="P310:P313"/>
    <mergeCell ref="A314:A317"/>
    <mergeCell ref="B314:B317"/>
    <mergeCell ref="C314:C317"/>
    <mergeCell ref="A274:A277"/>
    <mergeCell ref="B274:B277"/>
    <mergeCell ref="C274:C277"/>
    <mergeCell ref="D274:D277"/>
    <mergeCell ref="E274:E277"/>
    <mergeCell ref="F274:F277"/>
    <mergeCell ref="P274:P277"/>
    <mergeCell ref="A278:A281"/>
    <mergeCell ref="B278:B281"/>
    <mergeCell ref="C278:C281"/>
    <mergeCell ref="D278:D281"/>
    <mergeCell ref="E278:E281"/>
    <mergeCell ref="F278:F281"/>
    <mergeCell ref="P278:P281"/>
    <mergeCell ref="A266:A269"/>
    <mergeCell ref="B266:B269"/>
    <mergeCell ref="C266:C269"/>
    <mergeCell ref="D266:D269"/>
    <mergeCell ref="E266:E269"/>
    <mergeCell ref="F266:F269"/>
    <mergeCell ref="P266:P269"/>
    <mergeCell ref="A270:A273"/>
    <mergeCell ref="B270:B273"/>
    <mergeCell ref="C270:C273"/>
    <mergeCell ref="D270:D273"/>
    <mergeCell ref="E270:E273"/>
    <mergeCell ref="F270:F273"/>
    <mergeCell ref="P270:P273"/>
    <mergeCell ref="A230:A233"/>
    <mergeCell ref="B230:B233"/>
    <mergeCell ref="C230:C233"/>
    <mergeCell ref="D230:D233"/>
    <mergeCell ref="E230:E233"/>
    <mergeCell ref="F230:F233"/>
    <mergeCell ref="P230:P233"/>
    <mergeCell ref="A262:A265"/>
    <mergeCell ref="B262:B265"/>
    <mergeCell ref="C262:C265"/>
    <mergeCell ref="D262:D265"/>
    <mergeCell ref="E262:E265"/>
    <mergeCell ref="F262:F265"/>
    <mergeCell ref="P262:P265"/>
    <mergeCell ref="D246:D249"/>
    <mergeCell ref="E246:E249"/>
    <mergeCell ref="F246:F249"/>
    <mergeCell ref="P246:P249"/>
    <mergeCell ref="A238:A241"/>
    <mergeCell ref="B238:B241"/>
    <mergeCell ref="C238:C241"/>
    <mergeCell ref="D238:D241"/>
    <mergeCell ref="E238:E241"/>
    <mergeCell ref="F238:F241"/>
    <mergeCell ref="F434:F437"/>
    <mergeCell ref="P434:P437"/>
    <mergeCell ref="B390:B393"/>
    <mergeCell ref="C390:C393"/>
    <mergeCell ref="D390:D393"/>
    <mergeCell ref="E390:E393"/>
    <mergeCell ref="F390:F393"/>
    <mergeCell ref="P390:P393"/>
    <mergeCell ref="A394:A397"/>
    <mergeCell ref="B394:B397"/>
    <mergeCell ref="C394:C397"/>
    <mergeCell ref="D394:D397"/>
    <mergeCell ref="E394:E397"/>
    <mergeCell ref="F394:F397"/>
    <mergeCell ref="P394:P397"/>
    <mergeCell ref="A402:A405"/>
    <mergeCell ref="B402:B405"/>
    <mergeCell ref="C402:C405"/>
    <mergeCell ref="D402:D405"/>
    <mergeCell ref="E402:E405"/>
    <mergeCell ref="F402:F405"/>
    <mergeCell ref="P402:P405"/>
    <mergeCell ref="A410:A413"/>
    <mergeCell ref="B410:B413"/>
    <mergeCell ref="A222:A225"/>
    <mergeCell ref="B222:B225"/>
    <mergeCell ref="C222:C225"/>
    <mergeCell ref="D222:D225"/>
    <mergeCell ref="E222:E225"/>
    <mergeCell ref="F222:F225"/>
    <mergeCell ref="P222:P225"/>
    <mergeCell ref="A258:A261"/>
    <mergeCell ref="B258:B261"/>
    <mergeCell ref="C258:C261"/>
    <mergeCell ref="D258:D261"/>
    <mergeCell ref="E258:E261"/>
    <mergeCell ref="F258:F261"/>
    <mergeCell ref="P258:P261"/>
    <mergeCell ref="A242:A245"/>
    <mergeCell ref="B242:B245"/>
    <mergeCell ref="C242:C245"/>
    <mergeCell ref="D242:D245"/>
    <mergeCell ref="E242:E245"/>
    <mergeCell ref="F242:F245"/>
    <mergeCell ref="P242:P245"/>
    <mergeCell ref="A246:A249"/>
    <mergeCell ref="B246:B249"/>
    <mergeCell ref="C246:C249"/>
    <mergeCell ref="A214:A217"/>
    <mergeCell ref="B214:B217"/>
    <mergeCell ref="C214:C217"/>
    <mergeCell ref="D214:D217"/>
    <mergeCell ref="E214:E217"/>
    <mergeCell ref="F214:F217"/>
    <mergeCell ref="P214:P217"/>
    <mergeCell ref="A218:A221"/>
    <mergeCell ref="B218:B221"/>
    <mergeCell ref="C218:C221"/>
    <mergeCell ref="D218:D221"/>
    <mergeCell ref="E218:E221"/>
    <mergeCell ref="F218:F221"/>
    <mergeCell ref="P218:P221"/>
    <mergeCell ref="D206:D209"/>
    <mergeCell ref="E206:E209"/>
    <mergeCell ref="F206:F209"/>
    <mergeCell ref="P206:P209"/>
    <mergeCell ref="A210:A213"/>
    <mergeCell ref="B210:B213"/>
    <mergeCell ref="C210:C213"/>
    <mergeCell ref="D210:D213"/>
    <mergeCell ref="E210:E213"/>
    <mergeCell ref="F210:F213"/>
    <mergeCell ref="P210:P213"/>
    <mergeCell ref="C206:C209"/>
    <mergeCell ref="A7:P7"/>
    <mergeCell ref="A430:A433"/>
    <mergeCell ref="B430:B433"/>
    <mergeCell ref="C430:C433"/>
    <mergeCell ref="D430:D433"/>
    <mergeCell ref="E430:E433"/>
    <mergeCell ref="F430:F433"/>
    <mergeCell ref="P430:P433"/>
    <mergeCell ref="A422:A425"/>
    <mergeCell ref="B422:B425"/>
    <mergeCell ref="C422:C425"/>
    <mergeCell ref="D422:D425"/>
    <mergeCell ref="E422:E425"/>
    <mergeCell ref="F422:F425"/>
    <mergeCell ref="P422:P425"/>
    <mergeCell ref="A426:A429"/>
    <mergeCell ref="B426:B429"/>
    <mergeCell ref="C426:C429"/>
    <mergeCell ref="D426:D429"/>
    <mergeCell ref="E426:E429"/>
    <mergeCell ref="F426:F429"/>
    <mergeCell ref="P426:P429"/>
    <mergeCell ref="A414:A417"/>
    <mergeCell ref="B414:B417"/>
    <mergeCell ref="C410:C413"/>
    <mergeCell ref="D410:D413"/>
    <mergeCell ref="E410:E413"/>
    <mergeCell ref="F410:F413"/>
    <mergeCell ref="P410:P413"/>
    <mergeCell ref="A382:A385"/>
    <mergeCell ref="B382:B385"/>
    <mergeCell ref="C382:C385"/>
    <mergeCell ref="D382:D385"/>
    <mergeCell ref="E382:E385"/>
    <mergeCell ref="F382:F385"/>
    <mergeCell ref="P382:P385"/>
    <mergeCell ref="A386:A389"/>
    <mergeCell ref="B386:B389"/>
    <mergeCell ref="C386:C389"/>
    <mergeCell ref="D386:D389"/>
    <mergeCell ref="E386:E389"/>
    <mergeCell ref="F386:F389"/>
    <mergeCell ref="P386:P389"/>
    <mergeCell ref="A390:A393"/>
    <mergeCell ref="P374:P377"/>
    <mergeCell ref="A362:A365"/>
    <mergeCell ref="B362:B365"/>
    <mergeCell ref="C362:C365"/>
    <mergeCell ref="D362:D365"/>
    <mergeCell ref="E362:E365"/>
    <mergeCell ref="F362:F365"/>
    <mergeCell ref="P362:P365"/>
    <mergeCell ref="A366:A369"/>
    <mergeCell ref="B366:B369"/>
    <mergeCell ref="C366:C369"/>
    <mergeCell ref="D366:D369"/>
    <mergeCell ref="E366:E369"/>
    <mergeCell ref="F366:F369"/>
    <mergeCell ref="P366:P369"/>
    <mergeCell ref="A354:A357"/>
    <mergeCell ref="B354:B357"/>
    <mergeCell ref="C354:C357"/>
    <mergeCell ref="D354:D357"/>
    <mergeCell ref="E354:E357"/>
    <mergeCell ref="F354:F357"/>
    <mergeCell ref="P354:P357"/>
    <mergeCell ref="A358:A361"/>
    <mergeCell ref="B358:B361"/>
    <mergeCell ref="C358:C361"/>
    <mergeCell ref="D358:D361"/>
    <mergeCell ref="E358:E361"/>
    <mergeCell ref="F358:F361"/>
    <mergeCell ref="P358:P361"/>
    <mergeCell ref="A346:A349"/>
    <mergeCell ref="B346:B349"/>
    <mergeCell ref="C346:C349"/>
    <mergeCell ref="D346:D349"/>
    <mergeCell ref="E346:E349"/>
    <mergeCell ref="F346:F349"/>
    <mergeCell ref="P346:P349"/>
    <mergeCell ref="A350:A353"/>
    <mergeCell ref="B350:B353"/>
    <mergeCell ref="C350:C353"/>
    <mergeCell ref="D350:D353"/>
    <mergeCell ref="E350:E353"/>
    <mergeCell ref="F350:F353"/>
    <mergeCell ref="P350:P353"/>
    <mergeCell ref="A338:A341"/>
    <mergeCell ref="B338:B341"/>
    <mergeCell ref="C338:C341"/>
    <mergeCell ref="D338:D341"/>
    <mergeCell ref="E338:E341"/>
    <mergeCell ref="F338:F341"/>
    <mergeCell ref="P338:P341"/>
    <mergeCell ref="A342:A345"/>
    <mergeCell ref="B342:B345"/>
    <mergeCell ref="C342:C345"/>
    <mergeCell ref="D342:D345"/>
    <mergeCell ref="E342:E345"/>
    <mergeCell ref="F342:F345"/>
    <mergeCell ref="P342:P345"/>
    <mergeCell ref="D314:D317"/>
    <mergeCell ref="E314:E317"/>
    <mergeCell ref="F314:F317"/>
    <mergeCell ref="P314:P317"/>
    <mergeCell ref="A302:A305"/>
    <mergeCell ref="B302:B305"/>
    <mergeCell ref="C302:C305"/>
    <mergeCell ref="D302:D305"/>
    <mergeCell ref="E302:E305"/>
    <mergeCell ref="F302:F305"/>
    <mergeCell ref="P302:P305"/>
    <mergeCell ref="A306:A309"/>
    <mergeCell ref="B306:B309"/>
    <mergeCell ref="C306:C309"/>
    <mergeCell ref="D306:D309"/>
    <mergeCell ref="E306:E309"/>
    <mergeCell ref="F306:F309"/>
    <mergeCell ref="P306:P309"/>
    <mergeCell ref="A298:A301"/>
    <mergeCell ref="B298:B301"/>
    <mergeCell ref="C298:C301"/>
    <mergeCell ref="D298:D301"/>
    <mergeCell ref="E298:E301"/>
    <mergeCell ref="F298:F301"/>
    <mergeCell ref="P298:P301"/>
    <mergeCell ref="A294:A297"/>
    <mergeCell ref="B294:B297"/>
    <mergeCell ref="C294:C297"/>
    <mergeCell ref="D294:D297"/>
    <mergeCell ref="E294:E297"/>
    <mergeCell ref="A286:A289"/>
    <mergeCell ref="B286:B289"/>
    <mergeCell ref="C286:C289"/>
    <mergeCell ref="D286:D289"/>
    <mergeCell ref="E286:E289"/>
    <mergeCell ref="F286:F289"/>
    <mergeCell ref="P286:P289"/>
    <mergeCell ref="F294:F297"/>
    <mergeCell ref="P294:P297"/>
    <mergeCell ref="A290:A293"/>
    <mergeCell ref="B290:B293"/>
    <mergeCell ref="C290:C293"/>
    <mergeCell ref="D290:D293"/>
    <mergeCell ref="E290:E293"/>
    <mergeCell ref="F290:F293"/>
    <mergeCell ref="P290:P293"/>
    <mergeCell ref="C182:C185"/>
    <mergeCell ref="D182:D185"/>
    <mergeCell ref="E182:E185"/>
    <mergeCell ref="F182:F185"/>
    <mergeCell ref="P182:P185"/>
    <mergeCell ref="A194:A197"/>
    <mergeCell ref="B194:B197"/>
    <mergeCell ref="C194:C197"/>
    <mergeCell ref="D194:D197"/>
    <mergeCell ref="E194:E197"/>
    <mergeCell ref="F194:F197"/>
    <mergeCell ref="P194:P197"/>
    <mergeCell ref="A186:A189"/>
    <mergeCell ref="B186:B189"/>
    <mergeCell ref="C186:C189"/>
    <mergeCell ref="D186:D189"/>
    <mergeCell ref="E186:E189"/>
    <mergeCell ref="F186:F189"/>
    <mergeCell ref="P186:P189"/>
    <mergeCell ref="A190:A193"/>
    <mergeCell ref="B190:B193"/>
    <mergeCell ref="C190:C193"/>
    <mergeCell ref="A106:A109"/>
    <mergeCell ref="B106:B109"/>
    <mergeCell ref="C106:C109"/>
    <mergeCell ref="D106:D109"/>
    <mergeCell ref="E106:E109"/>
    <mergeCell ref="F106:F109"/>
    <mergeCell ref="P106:P109"/>
    <mergeCell ref="A134:A137"/>
    <mergeCell ref="B134:B137"/>
    <mergeCell ref="C134:C137"/>
    <mergeCell ref="D134:D137"/>
    <mergeCell ref="E134:E137"/>
    <mergeCell ref="F134:F137"/>
    <mergeCell ref="P134:P137"/>
    <mergeCell ref="A126:A129"/>
    <mergeCell ref="B126:B129"/>
    <mergeCell ref="C126:C129"/>
    <mergeCell ref="D126:D129"/>
    <mergeCell ref="E126:E129"/>
    <mergeCell ref="F126:F129"/>
    <mergeCell ref="P126:P129"/>
    <mergeCell ref="A110:A113"/>
    <mergeCell ref="B110:B113"/>
    <mergeCell ref="C110:C113"/>
    <mergeCell ref="A74:A77"/>
    <mergeCell ref="B74:B77"/>
    <mergeCell ref="C74:C77"/>
    <mergeCell ref="D74:D77"/>
    <mergeCell ref="E74:E77"/>
    <mergeCell ref="F74:F77"/>
    <mergeCell ref="P74:P77"/>
    <mergeCell ref="A86:A89"/>
    <mergeCell ref="B86:B89"/>
    <mergeCell ref="C86:C89"/>
    <mergeCell ref="D86:D89"/>
    <mergeCell ref="E86:E89"/>
    <mergeCell ref="F86:F89"/>
    <mergeCell ref="P86:P89"/>
    <mergeCell ref="A78:A81"/>
    <mergeCell ref="B78:B81"/>
    <mergeCell ref="C78:C81"/>
    <mergeCell ref="D78:D81"/>
    <mergeCell ref="E78:E81"/>
    <mergeCell ref="F78:F81"/>
    <mergeCell ref="P78:P81"/>
    <mergeCell ref="A42:A45"/>
    <mergeCell ref="B42:B45"/>
    <mergeCell ref="C42:C45"/>
    <mergeCell ref="D42:D45"/>
    <mergeCell ref="E42:E45"/>
    <mergeCell ref="F42:F45"/>
    <mergeCell ref="P42:P45"/>
    <mergeCell ref="A54:A57"/>
    <mergeCell ref="B54:B57"/>
    <mergeCell ref="C54:C57"/>
    <mergeCell ref="D54:D57"/>
    <mergeCell ref="E54:E57"/>
    <mergeCell ref="F54:F57"/>
    <mergeCell ref="P54:P57"/>
    <mergeCell ref="A46:A49"/>
    <mergeCell ref="B46:B49"/>
    <mergeCell ref="C46:C49"/>
    <mergeCell ref="D46:D49"/>
    <mergeCell ref="E46:E49"/>
    <mergeCell ref="F46:F49"/>
    <mergeCell ref="P46:P49"/>
    <mergeCell ref="A22:A25"/>
    <mergeCell ref="B22:B25"/>
    <mergeCell ref="C22:C25"/>
    <mergeCell ref="D22:D25"/>
    <mergeCell ref="E22:E25"/>
    <mergeCell ref="F22:F25"/>
    <mergeCell ref="P22:P25"/>
    <mergeCell ref="A26:A29"/>
    <mergeCell ref="B26:B29"/>
    <mergeCell ref="C26:C29"/>
    <mergeCell ref="D26:D29"/>
    <mergeCell ref="E26:E29"/>
    <mergeCell ref="F26:F29"/>
    <mergeCell ref="P26:P29"/>
    <mergeCell ref="F14:F17"/>
    <mergeCell ref="P14:P17"/>
    <mergeCell ref="A10:A12"/>
    <mergeCell ref="B10:B12"/>
    <mergeCell ref="C10:C12"/>
    <mergeCell ref="D10:O10"/>
    <mergeCell ref="P10:P12"/>
    <mergeCell ref="D11:D12"/>
    <mergeCell ref="E11:E12"/>
    <mergeCell ref="F11:F12"/>
    <mergeCell ref="P238:P241"/>
    <mergeCell ref="A234:A237"/>
    <mergeCell ref="B234:B237"/>
    <mergeCell ref="C234:C237"/>
    <mergeCell ref="D234:D237"/>
    <mergeCell ref="E234:E237"/>
    <mergeCell ref="F234:F237"/>
    <mergeCell ref="P234:P237"/>
    <mergeCell ref="A198:A201"/>
    <mergeCell ref="B198:B201"/>
    <mergeCell ref="C198:C201"/>
    <mergeCell ref="D198:D201"/>
    <mergeCell ref="E198:E201"/>
    <mergeCell ref="F198:F201"/>
    <mergeCell ref="P198:P201"/>
    <mergeCell ref="A202:A205"/>
    <mergeCell ref="B202:B205"/>
    <mergeCell ref="C202:C205"/>
    <mergeCell ref="D202:D205"/>
    <mergeCell ref="E202:E205"/>
    <mergeCell ref="F202:F205"/>
    <mergeCell ref="P202:P205"/>
    <mergeCell ref="A206:A209"/>
    <mergeCell ref="B206:B209"/>
    <mergeCell ref="A146:A149"/>
    <mergeCell ref="B146:B149"/>
    <mergeCell ref="C146:C149"/>
    <mergeCell ref="D146:D149"/>
    <mergeCell ref="E146:E149"/>
    <mergeCell ref="F146:F149"/>
    <mergeCell ref="P146:P149"/>
    <mergeCell ref="A178:A181"/>
    <mergeCell ref="B178:B181"/>
    <mergeCell ref="C178:C181"/>
    <mergeCell ref="D178:D181"/>
    <mergeCell ref="E178:E181"/>
    <mergeCell ref="F178:F181"/>
    <mergeCell ref="P178:P181"/>
    <mergeCell ref="A154:A157"/>
    <mergeCell ref="B154:B157"/>
    <mergeCell ref="C154:C157"/>
    <mergeCell ref="D154:D157"/>
    <mergeCell ref="E154:E157"/>
    <mergeCell ref="F154:F157"/>
    <mergeCell ref="P154:P157"/>
    <mergeCell ref="A158:A161"/>
    <mergeCell ref="B158:B161"/>
    <mergeCell ref="C158:C161"/>
    <mergeCell ref="A142:A145"/>
    <mergeCell ref="B142:B145"/>
    <mergeCell ref="C142:C145"/>
    <mergeCell ref="D142:D145"/>
    <mergeCell ref="E142:E145"/>
    <mergeCell ref="F142:F145"/>
    <mergeCell ref="P142:P145"/>
    <mergeCell ref="A130:A133"/>
    <mergeCell ref="B130:B133"/>
    <mergeCell ref="C130:C133"/>
    <mergeCell ref="D130:D133"/>
    <mergeCell ref="E130:E133"/>
    <mergeCell ref="F130:F133"/>
    <mergeCell ref="P130:P133"/>
    <mergeCell ref="A138:A141"/>
    <mergeCell ref="B138:B141"/>
    <mergeCell ref="C138:C141"/>
    <mergeCell ref="D138:D141"/>
    <mergeCell ref="E138:E141"/>
    <mergeCell ref="F138:F141"/>
    <mergeCell ref="P138:P141"/>
    <mergeCell ref="A98:A101"/>
    <mergeCell ref="B98:B101"/>
    <mergeCell ref="C98:C101"/>
    <mergeCell ref="D98:D101"/>
    <mergeCell ref="E98:E101"/>
    <mergeCell ref="F98:F101"/>
    <mergeCell ref="P98:P101"/>
    <mergeCell ref="A102:A105"/>
    <mergeCell ref="B102:B105"/>
    <mergeCell ref="C102:C105"/>
    <mergeCell ref="D102:D105"/>
    <mergeCell ref="E102:E105"/>
    <mergeCell ref="F102:F105"/>
    <mergeCell ref="P102:P105"/>
    <mergeCell ref="A94:A97"/>
    <mergeCell ref="B94:B97"/>
    <mergeCell ref="C94:C97"/>
    <mergeCell ref="D94:D97"/>
    <mergeCell ref="E94:E97"/>
    <mergeCell ref="F94:F97"/>
    <mergeCell ref="P94:P97"/>
    <mergeCell ref="A82:A85"/>
    <mergeCell ref="B82:B85"/>
    <mergeCell ref="C82:C85"/>
    <mergeCell ref="D82:D85"/>
    <mergeCell ref="E82:E85"/>
    <mergeCell ref="F82:F85"/>
    <mergeCell ref="P82:P85"/>
    <mergeCell ref="A90:A93"/>
    <mergeCell ref="B90:B93"/>
    <mergeCell ref="C90:C93"/>
    <mergeCell ref="D90:D93"/>
    <mergeCell ref="E90:E93"/>
    <mergeCell ref="F90:F93"/>
    <mergeCell ref="P90:P93"/>
    <mergeCell ref="A66:A69"/>
    <mergeCell ref="B66:B69"/>
    <mergeCell ref="C66:C69"/>
    <mergeCell ref="D66:D69"/>
    <mergeCell ref="E66:E69"/>
    <mergeCell ref="F66:F69"/>
    <mergeCell ref="P66:P69"/>
    <mergeCell ref="A70:A73"/>
    <mergeCell ref="B70:B73"/>
    <mergeCell ref="C70:C73"/>
    <mergeCell ref="D70:D73"/>
    <mergeCell ref="E70:E73"/>
    <mergeCell ref="F70:F73"/>
    <mergeCell ref="P70:P73"/>
    <mergeCell ref="A62:A65"/>
    <mergeCell ref="B62:B65"/>
    <mergeCell ref="C62:C65"/>
    <mergeCell ref="D62:D65"/>
    <mergeCell ref="E62:E65"/>
    <mergeCell ref="F62:F65"/>
    <mergeCell ref="P62:P65"/>
    <mergeCell ref="A50:A53"/>
    <mergeCell ref="B50:B53"/>
    <mergeCell ref="C50:C53"/>
    <mergeCell ref="D50:D53"/>
    <mergeCell ref="E50:E53"/>
    <mergeCell ref="F50:F53"/>
    <mergeCell ref="P50:P53"/>
    <mergeCell ref="A58:A61"/>
    <mergeCell ref="B58:B61"/>
    <mergeCell ref="C58:C61"/>
    <mergeCell ref="D58:D61"/>
    <mergeCell ref="E58:E61"/>
    <mergeCell ref="F58:F61"/>
    <mergeCell ref="P58:P61"/>
    <mergeCell ref="A34:A37"/>
    <mergeCell ref="B34:B37"/>
    <mergeCell ref="C34:C37"/>
    <mergeCell ref="D34:D37"/>
    <mergeCell ref="E34:E37"/>
    <mergeCell ref="F34:F37"/>
    <mergeCell ref="P34:P37"/>
    <mergeCell ref="A38:A41"/>
    <mergeCell ref="B38:B41"/>
    <mergeCell ref="C38:C41"/>
    <mergeCell ref="D38:D41"/>
    <mergeCell ref="E38:E41"/>
    <mergeCell ref="F38:F41"/>
    <mergeCell ref="P38:P41"/>
    <mergeCell ref="L5:P5"/>
    <mergeCell ref="A6:P6"/>
    <mergeCell ref="A8:P8"/>
    <mergeCell ref="A30:A33"/>
    <mergeCell ref="B30:B33"/>
    <mergeCell ref="C30:C33"/>
    <mergeCell ref="D30:D33"/>
    <mergeCell ref="E30:E33"/>
    <mergeCell ref="F30:F33"/>
    <mergeCell ref="P30:P33"/>
    <mergeCell ref="A18:A21"/>
    <mergeCell ref="B18:B21"/>
    <mergeCell ref="C18:C21"/>
    <mergeCell ref="D18:D21"/>
    <mergeCell ref="E18:E21"/>
    <mergeCell ref="F18:F21"/>
    <mergeCell ref="P18:P21"/>
    <mergeCell ref="G11:K11"/>
    <mergeCell ref="L11:M11"/>
    <mergeCell ref="N11:O11"/>
    <mergeCell ref="A14:B17"/>
    <mergeCell ref="C14:C17"/>
    <mergeCell ref="D14:D17"/>
    <mergeCell ref="E14:E17"/>
    <mergeCell ref="A250:A253"/>
    <mergeCell ref="B250:B253"/>
    <mergeCell ref="C250:C253"/>
    <mergeCell ref="D250:D253"/>
    <mergeCell ref="E250:E253"/>
    <mergeCell ref="F250:F253"/>
    <mergeCell ref="P250:P253"/>
    <mergeCell ref="A254:A257"/>
    <mergeCell ref="B254:B257"/>
    <mergeCell ref="C254:C257"/>
    <mergeCell ref="D254:D257"/>
    <mergeCell ref="E254:E257"/>
    <mergeCell ref="F254:F257"/>
    <mergeCell ref="P254:P257"/>
    <mergeCell ref="A438:A441"/>
    <mergeCell ref="B438:B441"/>
    <mergeCell ref="C438:C441"/>
    <mergeCell ref="D438:D441"/>
    <mergeCell ref="E438:E441"/>
    <mergeCell ref="F438:F441"/>
    <mergeCell ref="P438:P441"/>
    <mergeCell ref="C414:C417"/>
    <mergeCell ref="D414:D417"/>
    <mergeCell ref="E414:E417"/>
    <mergeCell ref="F414:F417"/>
    <mergeCell ref="P414:P417"/>
    <mergeCell ref="A418:A421"/>
    <mergeCell ref="B418:B421"/>
    <mergeCell ref="C418:C421"/>
    <mergeCell ref="D418:D421"/>
    <mergeCell ref="E418:E421"/>
    <mergeCell ref="F418:F421"/>
    <mergeCell ref="P418:P421"/>
    <mergeCell ref="A434:A437"/>
    <mergeCell ref="B434:B437"/>
    <mergeCell ref="C434:C437"/>
    <mergeCell ref="D434:D437"/>
    <mergeCell ref="E434:E437"/>
    <mergeCell ref="A442:A445"/>
    <mergeCell ref="B442:B445"/>
    <mergeCell ref="C442:C445"/>
    <mergeCell ref="D442:D445"/>
    <mergeCell ref="E442:E445"/>
    <mergeCell ref="F442:F445"/>
    <mergeCell ref="P442:P445"/>
    <mergeCell ref="A446:A449"/>
    <mergeCell ref="B446:B449"/>
    <mergeCell ref="C446:C449"/>
    <mergeCell ref="D446:D449"/>
    <mergeCell ref="E446:E449"/>
    <mergeCell ref="F446:F449"/>
    <mergeCell ref="P446:P449"/>
    <mergeCell ref="P458:P461"/>
    <mergeCell ref="A462:A465"/>
    <mergeCell ref="B462:B465"/>
    <mergeCell ref="C462:C465"/>
    <mergeCell ref="D462:D465"/>
    <mergeCell ref="E462:E465"/>
    <mergeCell ref="F462:F465"/>
    <mergeCell ref="P462:P465"/>
    <mergeCell ref="A450:A453"/>
    <mergeCell ref="B450:B453"/>
    <mergeCell ref="C450:C453"/>
    <mergeCell ref="D450:D453"/>
    <mergeCell ref="E450:E453"/>
    <mergeCell ref="F450:F453"/>
    <mergeCell ref="P450:P453"/>
    <mergeCell ref="A454:A457"/>
    <mergeCell ref="B454:B457"/>
    <mergeCell ref="C454:C457"/>
    <mergeCell ref="D454:D457"/>
    <mergeCell ref="E454:E457"/>
    <mergeCell ref="F454:F457"/>
    <mergeCell ref="P454:P457"/>
    <mergeCell ref="A458:A461"/>
    <mergeCell ref="B458:B461"/>
    <mergeCell ref="C458:C461"/>
    <mergeCell ref="D458:D461"/>
    <mergeCell ref="E458:E461"/>
    <mergeCell ref="F458:F461"/>
    <mergeCell ref="A466:A469"/>
    <mergeCell ref="B466:B469"/>
    <mergeCell ref="C466:C469"/>
    <mergeCell ref="D466:D469"/>
    <mergeCell ref="E466:E469"/>
    <mergeCell ref="F466:F469"/>
    <mergeCell ref="P466:P469"/>
    <mergeCell ref="A470:A473"/>
    <mergeCell ref="B470:B473"/>
    <mergeCell ref="C470:C473"/>
    <mergeCell ref="D470:D473"/>
    <mergeCell ref="E470:E473"/>
    <mergeCell ref="F470:F473"/>
    <mergeCell ref="P470:P473"/>
    <mergeCell ref="P474:P477"/>
    <mergeCell ref="A474:A477"/>
    <mergeCell ref="B474:B477"/>
    <mergeCell ref="C474:C477"/>
    <mergeCell ref="D474:D477"/>
    <mergeCell ref="E474:E477"/>
    <mergeCell ref="F474:F477"/>
    <mergeCell ref="A486:A489"/>
    <mergeCell ref="B486:B489"/>
    <mergeCell ref="C486:C489"/>
    <mergeCell ref="D486:D489"/>
    <mergeCell ref="E486:E489"/>
    <mergeCell ref="F486:F489"/>
    <mergeCell ref="P486:P489"/>
    <mergeCell ref="A478:A481"/>
    <mergeCell ref="B478:B481"/>
    <mergeCell ref="C478:C481"/>
    <mergeCell ref="D478:D481"/>
    <mergeCell ref="E478:E481"/>
    <mergeCell ref="F478:F481"/>
    <mergeCell ref="P478:P481"/>
    <mergeCell ref="A482:A485"/>
    <mergeCell ref="B482:B485"/>
    <mergeCell ref="C482:C485"/>
    <mergeCell ref="D482:D485"/>
    <mergeCell ref="E482:E485"/>
    <mergeCell ref="F482:F485"/>
    <mergeCell ref="P482:P485"/>
    <mergeCell ref="D110:D113"/>
    <mergeCell ref="E110:E113"/>
    <mergeCell ref="F110:F113"/>
    <mergeCell ref="P110:P113"/>
    <mergeCell ref="A114:A117"/>
    <mergeCell ref="B114:B117"/>
    <mergeCell ref="C114:C117"/>
    <mergeCell ref="D114:D117"/>
    <mergeCell ref="E114:E117"/>
    <mergeCell ref="F114:F117"/>
    <mergeCell ref="P114:P117"/>
    <mergeCell ref="A226:A229"/>
    <mergeCell ref="B226:B229"/>
    <mergeCell ref="C226:C229"/>
    <mergeCell ref="D226:D229"/>
    <mergeCell ref="E226:E229"/>
    <mergeCell ref="F226:F229"/>
    <mergeCell ref="P226:P229"/>
    <mergeCell ref="D158:D161"/>
    <mergeCell ref="E158:E161"/>
    <mergeCell ref="F158:F161"/>
    <mergeCell ref="P158:P161"/>
    <mergeCell ref="A162:A165"/>
    <mergeCell ref="B162:B165"/>
    <mergeCell ref="C162:C165"/>
    <mergeCell ref="D162:D165"/>
    <mergeCell ref="E162:E165"/>
    <mergeCell ref="F162:F165"/>
    <mergeCell ref="P162:P165"/>
    <mergeCell ref="D190:D193"/>
    <mergeCell ref="E190:E193"/>
    <mergeCell ref="F190:F193"/>
    <mergeCell ref="P190:P193"/>
    <mergeCell ref="A182:A185"/>
    <mergeCell ref="B182:B185"/>
  </mergeCells>
  <pageMargins left="0.78740157480314965" right="0.39370078740157483" top="0.78740157480314965" bottom="0.78740157480314965" header="0.31496062992125984" footer="0.31496062992125984"/>
  <pageSetup paperSize="9" scale="53" fitToHeight="2" orientation="landscape" r:id="rId1"/>
  <rowBreaks count="13" manualBreakCount="13">
    <brk id="37" max="16383" man="1"/>
    <brk id="81" max="16383" man="1"/>
    <brk id="121" max="16383" man="1"/>
    <brk id="161" max="16383" man="1"/>
    <brk id="197" max="16383" man="1"/>
    <brk id="233" max="16383" man="1"/>
    <brk id="261" max="16383" man="1"/>
    <brk id="285" max="16383" man="1"/>
    <brk id="321" max="15" man="1"/>
    <brk id="353" max="16383" man="1"/>
    <brk id="385" max="15" man="1"/>
    <brk id="421" max="16383" man="1"/>
    <brk id="4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P156"/>
  <sheetViews>
    <sheetView zoomScaleNormal="100" zoomScaleSheetLayoutView="100" workbookViewId="0">
      <selection activeCell="A4" sqref="A4:P4"/>
    </sheetView>
  </sheetViews>
  <sheetFormatPr defaultColWidth="9.140625" defaultRowHeight="15"/>
  <cols>
    <col min="1" max="1" width="7.42578125" style="74" customWidth="1"/>
    <col min="2" max="2" width="32.7109375" style="74" customWidth="1"/>
    <col min="3" max="3" width="20.7109375" style="74" customWidth="1"/>
    <col min="4" max="4" width="15" style="74" customWidth="1"/>
    <col min="5" max="5" width="15.42578125" style="74" customWidth="1"/>
    <col min="6" max="6" width="24.85546875" style="74" customWidth="1"/>
    <col min="7" max="7" width="8.7109375" style="74" customWidth="1"/>
    <col min="8" max="8" width="13.7109375" style="74" customWidth="1"/>
    <col min="9" max="9" width="9.7109375" style="74" customWidth="1"/>
    <col min="10" max="10" width="10.7109375" style="74" customWidth="1"/>
    <col min="11" max="11" width="11.42578125" style="74" customWidth="1"/>
    <col min="12" max="12" width="9.42578125" style="74" customWidth="1"/>
    <col min="13" max="15" width="9.140625" style="74"/>
    <col min="16" max="16" width="27.42578125" style="74" customWidth="1"/>
    <col min="17" max="16384" width="9.140625" style="74"/>
  </cols>
  <sheetData>
    <row r="1" spans="1:16" ht="65.25" customHeight="1">
      <c r="A1" s="71"/>
      <c r="B1" s="71"/>
      <c r="C1" s="71"/>
      <c r="D1" s="71"/>
      <c r="E1" s="71"/>
      <c r="F1" s="71"/>
      <c r="G1" s="71"/>
      <c r="H1" s="72"/>
      <c r="I1" s="72"/>
      <c r="J1" s="72"/>
      <c r="K1" s="72"/>
      <c r="L1" s="71"/>
      <c r="M1" s="73"/>
      <c r="N1" s="73"/>
      <c r="O1" s="1922" t="s">
        <v>671</v>
      </c>
      <c r="P1" s="1922"/>
    </row>
    <row r="2" spans="1:16" ht="8.25" customHeight="1">
      <c r="A2" s="71"/>
      <c r="B2" s="71"/>
      <c r="C2" s="71"/>
      <c r="D2" s="71"/>
      <c r="E2" s="71"/>
      <c r="F2" s="71"/>
      <c r="G2" s="71"/>
      <c r="H2" s="72"/>
      <c r="I2" s="72"/>
      <c r="J2" s="72"/>
      <c r="K2" s="72"/>
      <c r="L2" s="71"/>
      <c r="M2" s="73"/>
      <c r="N2" s="73"/>
      <c r="O2" s="73"/>
    </row>
    <row r="3" spans="1:16" ht="18.75" customHeight="1">
      <c r="A3" s="1933" t="s">
        <v>457</v>
      </c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</row>
    <row r="4" spans="1:16" ht="18.75">
      <c r="A4" s="1944" t="s">
        <v>375</v>
      </c>
      <c r="B4" s="1944"/>
      <c r="C4" s="1944"/>
      <c r="D4" s="1944"/>
      <c r="E4" s="1944"/>
      <c r="F4" s="1944"/>
      <c r="G4" s="1944"/>
      <c r="H4" s="1944"/>
      <c r="I4" s="1944"/>
      <c r="J4" s="1944"/>
      <c r="K4" s="1944"/>
      <c r="L4" s="1944"/>
      <c r="M4" s="1944"/>
      <c r="N4" s="1944"/>
      <c r="O4" s="1944"/>
      <c r="P4" s="1944"/>
    </row>
    <row r="5" spans="1:16" ht="20.25" customHeight="1">
      <c r="A5" s="1943" t="s">
        <v>1207</v>
      </c>
      <c r="B5" s="1943"/>
      <c r="C5" s="1943"/>
      <c r="D5" s="1943"/>
      <c r="E5" s="1943"/>
      <c r="F5" s="1943"/>
      <c r="G5" s="1943"/>
      <c r="H5" s="1943"/>
      <c r="I5" s="1943"/>
      <c r="J5" s="1943"/>
      <c r="K5" s="1943"/>
      <c r="L5" s="1943"/>
      <c r="M5" s="1943"/>
      <c r="N5" s="1943"/>
      <c r="O5" s="1943"/>
      <c r="P5" s="1943"/>
    </row>
    <row r="6" spans="1:16" ht="15.75" thickBot="1">
      <c r="A6" s="71"/>
      <c r="B6" s="71"/>
      <c r="C6" s="75"/>
      <c r="D6" s="75"/>
      <c r="E6" s="75"/>
      <c r="F6" s="75"/>
      <c r="G6" s="75"/>
      <c r="H6" s="75"/>
      <c r="I6" s="75"/>
      <c r="J6" s="75"/>
      <c r="K6" s="75"/>
      <c r="L6" s="71"/>
      <c r="M6" s="73"/>
      <c r="N6" s="73"/>
      <c r="O6" s="73"/>
      <c r="P6" s="73"/>
    </row>
    <row r="7" spans="1:16" ht="19.5" customHeight="1" thickBot="1">
      <c r="A7" s="1934" t="s">
        <v>2</v>
      </c>
      <c r="B7" s="1951" t="s">
        <v>344</v>
      </c>
      <c r="C7" s="1954" t="s">
        <v>345</v>
      </c>
      <c r="D7" s="1957" t="s">
        <v>138</v>
      </c>
      <c r="E7" s="1958"/>
      <c r="F7" s="1958"/>
      <c r="G7" s="1958"/>
      <c r="H7" s="1958"/>
      <c r="I7" s="1958"/>
      <c r="J7" s="1958"/>
      <c r="K7" s="1958"/>
      <c r="L7" s="1958"/>
      <c r="M7" s="1958"/>
      <c r="N7" s="1958"/>
      <c r="O7" s="1921"/>
      <c r="P7" s="1959" t="s">
        <v>1336</v>
      </c>
    </row>
    <row r="8" spans="1:16" ht="56.25" customHeight="1" thickBot="1">
      <c r="A8" s="1935"/>
      <c r="B8" s="1952"/>
      <c r="C8" s="1955"/>
      <c r="D8" s="1962" t="s">
        <v>459</v>
      </c>
      <c r="E8" s="1964" t="s">
        <v>458</v>
      </c>
      <c r="F8" s="1966" t="s">
        <v>196</v>
      </c>
      <c r="G8" s="1968" t="s">
        <v>139</v>
      </c>
      <c r="H8" s="1969"/>
      <c r="I8" s="1969"/>
      <c r="J8" s="1969"/>
      <c r="K8" s="1970"/>
      <c r="L8" s="1920" t="s">
        <v>8</v>
      </c>
      <c r="M8" s="1921"/>
      <c r="N8" s="1920" t="s">
        <v>140</v>
      </c>
      <c r="O8" s="1921"/>
      <c r="P8" s="1960"/>
    </row>
    <row r="9" spans="1:16" ht="66" customHeight="1" thickBot="1">
      <c r="A9" s="1936"/>
      <c r="B9" s="1953"/>
      <c r="C9" s="1956"/>
      <c r="D9" s="1963"/>
      <c r="E9" s="1965"/>
      <c r="F9" s="1967"/>
      <c r="G9" s="275" t="s">
        <v>10</v>
      </c>
      <c r="H9" s="246" t="s">
        <v>141</v>
      </c>
      <c r="I9" s="276" t="s">
        <v>12</v>
      </c>
      <c r="J9" s="248" t="s">
        <v>13</v>
      </c>
      <c r="K9" s="249" t="s">
        <v>346</v>
      </c>
      <c r="L9" s="247" t="s">
        <v>142</v>
      </c>
      <c r="M9" s="250" t="s">
        <v>347</v>
      </c>
      <c r="N9" s="247" t="s">
        <v>143</v>
      </c>
      <c r="O9" s="250" t="s">
        <v>144</v>
      </c>
      <c r="P9" s="1961"/>
    </row>
    <row r="10" spans="1:16" ht="15.75" thickBot="1">
      <c r="A10" s="76">
        <v>1</v>
      </c>
      <c r="B10" s="77">
        <v>2</v>
      </c>
      <c r="C10" s="78">
        <v>3</v>
      </c>
      <c r="D10" s="79">
        <v>4</v>
      </c>
      <c r="E10" s="78">
        <v>5</v>
      </c>
      <c r="F10" s="80">
        <v>6</v>
      </c>
      <c r="G10" s="76">
        <v>7</v>
      </c>
      <c r="H10" s="82">
        <v>8</v>
      </c>
      <c r="I10" s="77">
        <v>9</v>
      </c>
      <c r="J10" s="79">
        <v>10</v>
      </c>
      <c r="K10" s="81">
        <v>11</v>
      </c>
      <c r="L10" s="77">
        <v>12</v>
      </c>
      <c r="M10" s="81">
        <v>13</v>
      </c>
      <c r="N10" s="77">
        <v>14</v>
      </c>
      <c r="O10" s="81">
        <v>15</v>
      </c>
      <c r="P10" s="82">
        <v>16</v>
      </c>
    </row>
    <row r="11" spans="1:16" ht="27.75" customHeight="1">
      <c r="A11" s="1937" t="s">
        <v>145</v>
      </c>
      <c r="B11" s="1938"/>
      <c r="C11" s="1923" t="s">
        <v>348</v>
      </c>
      <c r="D11" s="1925" t="s">
        <v>19</v>
      </c>
      <c r="E11" s="1927" t="s">
        <v>19</v>
      </c>
      <c r="F11" s="1929" t="s">
        <v>19</v>
      </c>
      <c r="G11" s="303" t="s">
        <v>20</v>
      </c>
      <c r="H11" s="304">
        <f>SUM(H12:H14)</f>
        <v>12544.600000000002</v>
      </c>
      <c r="I11" s="305">
        <f>SUM(I12:I14)</f>
        <v>8614.1</v>
      </c>
      <c r="J11" s="240">
        <f>SUM(J12:J14)</f>
        <v>7907.4</v>
      </c>
      <c r="K11" s="83">
        <f>SUM(K12:K14)</f>
        <v>7907.4</v>
      </c>
      <c r="L11" s="84">
        <f>J11/H11*100</f>
        <v>63.03429364029143</v>
      </c>
      <c r="M11" s="85">
        <f>J11-H11</f>
        <v>-4637.2000000000025</v>
      </c>
      <c r="N11" s="84">
        <f>K11/H11*100</f>
        <v>63.03429364029143</v>
      </c>
      <c r="O11" s="85">
        <f>K11-H11</f>
        <v>-4637.2000000000025</v>
      </c>
      <c r="P11" s="1931"/>
    </row>
    <row r="12" spans="1:16" ht="19.5" customHeight="1">
      <c r="A12" s="1939"/>
      <c r="B12" s="1940"/>
      <c r="C12" s="1924"/>
      <c r="D12" s="1926"/>
      <c r="E12" s="1928"/>
      <c r="F12" s="1930"/>
      <c r="G12" s="306" t="s">
        <v>21</v>
      </c>
      <c r="H12" s="307">
        <f t="shared" ref="H12:K14" si="0">SUM(H16,H101,H133)</f>
        <v>9108.3000000000011</v>
      </c>
      <c r="I12" s="308">
        <f t="shared" si="0"/>
        <v>6930.5</v>
      </c>
      <c r="J12" s="241">
        <f t="shared" si="0"/>
        <v>6295.2</v>
      </c>
      <c r="K12" s="86">
        <f t="shared" si="0"/>
        <v>6295.2</v>
      </c>
      <c r="L12" s="87">
        <f>J12/H12*100</f>
        <v>69.114983037449349</v>
      </c>
      <c r="M12" s="88">
        <f>J12-H12</f>
        <v>-2813.1000000000013</v>
      </c>
      <c r="N12" s="87">
        <f>K12/H12*100</f>
        <v>69.114983037449349</v>
      </c>
      <c r="O12" s="88">
        <f>K12-H12</f>
        <v>-2813.1000000000013</v>
      </c>
      <c r="P12" s="1932"/>
    </row>
    <row r="13" spans="1:16" ht="19.5" customHeight="1">
      <c r="A13" s="1939"/>
      <c r="B13" s="1940"/>
      <c r="C13" s="1924"/>
      <c r="D13" s="1926"/>
      <c r="E13" s="1928"/>
      <c r="F13" s="1930"/>
      <c r="G13" s="306" t="s">
        <v>22</v>
      </c>
      <c r="H13" s="307">
        <f t="shared" si="0"/>
        <v>3436.3</v>
      </c>
      <c r="I13" s="308">
        <f t="shared" si="0"/>
        <v>1683.6</v>
      </c>
      <c r="J13" s="241">
        <f t="shared" si="0"/>
        <v>1612.2</v>
      </c>
      <c r="K13" s="86">
        <f t="shared" si="0"/>
        <v>1612.2</v>
      </c>
      <c r="L13" s="87">
        <f>J13/H13*100</f>
        <v>46.916741844425694</v>
      </c>
      <c r="M13" s="88">
        <f>J13-H13</f>
        <v>-1824.1000000000001</v>
      </c>
      <c r="N13" s="87">
        <f>K13/H13*100</f>
        <v>46.916741844425694</v>
      </c>
      <c r="O13" s="88">
        <f>K13-H13</f>
        <v>-1824.1000000000001</v>
      </c>
      <c r="P13" s="1932"/>
    </row>
    <row r="14" spans="1:16" ht="19.5" customHeight="1" thickBot="1">
      <c r="A14" s="1941"/>
      <c r="B14" s="1942"/>
      <c r="C14" s="1924"/>
      <c r="D14" s="1926"/>
      <c r="E14" s="1928"/>
      <c r="F14" s="1930"/>
      <c r="G14" s="306" t="s">
        <v>23</v>
      </c>
      <c r="H14" s="616">
        <f t="shared" si="0"/>
        <v>0</v>
      </c>
      <c r="I14" s="617">
        <f t="shared" si="0"/>
        <v>0</v>
      </c>
      <c r="J14" s="618">
        <f t="shared" si="0"/>
        <v>0</v>
      </c>
      <c r="K14" s="619">
        <f t="shared" si="0"/>
        <v>0</v>
      </c>
      <c r="L14" s="620">
        <f>SUM(L18,L103,L135)</f>
        <v>0</v>
      </c>
      <c r="M14" s="621">
        <f>SUM(M18,M103,M135)</f>
        <v>0</v>
      </c>
      <c r="N14" s="620">
        <f>SUM(N18,N103,N135)</f>
        <v>0</v>
      </c>
      <c r="O14" s="621">
        <f>SUM(O18,O103,O135)</f>
        <v>0</v>
      </c>
      <c r="P14" s="1932"/>
    </row>
    <row r="15" spans="1:16" ht="35.25" customHeight="1">
      <c r="A15" s="1912" t="s">
        <v>24</v>
      </c>
      <c r="B15" s="1914" t="s">
        <v>468</v>
      </c>
      <c r="C15" s="1916" t="s">
        <v>348</v>
      </c>
      <c r="D15" s="1918" t="s">
        <v>19</v>
      </c>
      <c r="E15" s="1880" t="s">
        <v>19</v>
      </c>
      <c r="F15" s="1882" t="s">
        <v>19</v>
      </c>
      <c r="G15" s="309" t="s">
        <v>20</v>
      </c>
      <c r="H15" s="310">
        <f t="shared" ref="H15:K15" si="1">SUM(H16:H18)</f>
        <v>7258.6</v>
      </c>
      <c r="I15" s="318">
        <f t="shared" si="1"/>
        <v>6012.7000000000007</v>
      </c>
      <c r="J15" s="242">
        <f t="shared" si="1"/>
        <v>5387.1</v>
      </c>
      <c r="K15" s="89">
        <f t="shared" si="1"/>
        <v>5387.1</v>
      </c>
      <c r="L15" s="92">
        <f>SUM(L16:L18)</f>
        <v>74.216791116744275</v>
      </c>
      <c r="M15" s="93">
        <f>SUM(M16:M18)</f>
        <v>-1871.5</v>
      </c>
      <c r="N15" s="92">
        <f>SUM(N16:N18)</f>
        <v>74.216791116744275</v>
      </c>
      <c r="O15" s="93">
        <f>SUM(O16:O18)</f>
        <v>-1871.5</v>
      </c>
      <c r="P15" s="1903"/>
    </row>
    <row r="16" spans="1:16" ht="20.25" customHeight="1">
      <c r="A16" s="1913"/>
      <c r="B16" s="1915"/>
      <c r="C16" s="1917"/>
      <c r="D16" s="1919"/>
      <c r="E16" s="1881"/>
      <c r="F16" s="1883"/>
      <c r="G16" s="311" t="s">
        <v>21</v>
      </c>
      <c r="H16" s="312">
        <f t="shared" ref="H16:K18" si="2">(H20)</f>
        <v>7258.6</v>
      </c>
      <c r="I16" s="324">
        <f t="shared" si="2"/>
        <v>6012.7000000000007</v>
      </c>
      <c r="J16" s="325">
        <f t="shared" si="2"/>
        <v>5387.1</v>
      </c>
      <c r="K16" s="326">
        <f t="shared" si="2"/>
        <v>5387.1</v>
      </c>
      <c r="L16" s="322">
        <f t="shared" ref="L16:O16" si="3">SUM(L20,)</f>
        <v>74.216791116744275</v>
      </c>
      <c r="M16" s="323">
        <f t="shared" si="3"/>
        <v>-1871.5</v>
      </c>
      <c r="N16" s="322">
        <f t="shared" si="3"/>
        <v>74.216791116744275</v>
      </c>
      <c r="O16" s="323">
        <f t="shared" si="3"/>
        <v>-1871.5</v>
      </c>
      <c r="P16" s="1904"/>
    </row>
    <row r="17" spans="1:16" ht="20.25" customHeight="1">
      <c r="A17" s="1913"/>
      <c r="B17" s="1915"/>
      <c r="C17" s="1917"/>
      <c r="D17" s="1919"/>
      <c r="E17" s="1881"/>
      <c r="F17" s="1883"/>
      <c r="G17" s="311" t="s">
        <v>22</v>
      </c>
      <c r="H17" s="622">
        <f t="shared" si="2"/>
        <v>0</v>
      </c>
      <c r="I17" s="623">
        <f t="shared" si="2"/>
        <v>0</v>
      </c>
      <c r="J17" s="624">
        <f t="shared" si="2"/>
        <v>0</v>
      </c>
      <c r="K17" s="625">
        <f t="shared" si="2"/>
        <v>0</v>
      </c>
      <c r="L17" s="626">
        <f t="shared" ref="L17:O17" si="4">SUM(L21,)</f>
        <v>0</v>
      </c>
      <c r="M17" s="627">
        <f t="shared" si="4"/>
        <v>0</v>
      </c>
      <c r="N17" s="626">
        <f t="shared" si="4"/>
        <v>0</v>
      </c>
      <c r="O17" s="627">
        <f t="shared" si="4"/>
        <v>0</v>
      </c>
      <c r="P17" s="1904"/>
    </row>
    <row r="18" spans="1:16" ht="20.25" customHeight="1">
      <c r="A18" s="1913"/>
      <c r="B18" s="1915"/>
      <c r="C18" s="1917"/>
      <c r="D18" s="1919"/>
      <c r="E18" s="1881"/>
      <c r="F18" s="1883"/>
      <c r="G18" s="311" t="s">
        <v>23</v>
      </c>
      <c r="H18" s="622">
        <f t="shared" si="2"/>
        <v>0</v>
      </c>
      <c r="I18" s="623">
        <f t="shared" si="2"/>
        <v>0</v>
      </c>
      <c r="J18" s="624">
        <f t="shared" si="2"/>
        <v>0</v>
      </c>
      <c r="K18" s="625">
        <f t="shared" si="2"/>
        <v>0</v>
      </c>
      <c r="L18" s="628">
        <f t="shared" ref="L18:O18" si="5">SUM(L22,)</f>
        <v>0</v>
      </c>
      <c r="M18" s="625">
        <f t="shared" si="5"/>
        <v>0</v>
      </c>
      <c r="N18" s="628">
        <f t="shared" si="5"/>
        <v>0</v>
      </c>
      <c r="O18" s="625">
        <f t="shared" si="5"/>
        <v>0</v>
      </c>
      <c r="P18" s="1905"/>
    </row>
    <row r="19" spans="1:16" ht="21" customHeight="1">
      <c r="A19" s="1945" t="s">
        <v>26</v>
      </c>
      <c r="B19" s="1946" t="s">
        <v>349</v>
      </c>
      <c r="C19" s="1947" t="s">
        <v>19</v>
      </c>
      <c r="D19" s="1948" t="s">
        <v>19</v>
      </c>
      <c r="E19" s="1949" t="s">
        <v>19</v>
      </c>
      <c r="F19" s="1950" t="s">
        <v>19</v>
      </c>
      <c r="G19" s="313" t="s">
        <v>20</v>
      </c>
      <c r="H19" s="314">
        <f t="shared" ref="H19:K19" si="6">SUM(H20:H22)</f>
        <v>7258.6</v>
      </c>
      <c r="I19" s="41">
        <f t="shared" si="6"/>
        <v>6012.7000000000007</v>
      </c>
      <c r="J19" s="238">
        <f t="shared" si="6"/>
        <v>5387.1</v>
      </c>
      <c r="K19" s="70">
        <f t="shared" si="6"/>
        <v>5387.1</v>
      </c>
      <c r="L19" s="98">
        <f>J19/H19*100</f>
        <v>74.216791116744275</v>
      </c>
      <c r="M19" s="95">
        <f>J19-H19</f>
        <v>-1871.5</v>
      </c>
      <c r="N19" s="98">
        <f>K19/H19*100</f>
        <v>74.216791116744275</v>
      </c>
      <c r="O19" s="95">
        <f>K19-H19</f>
        <v>-1871.5</v>
      </c>
      <c r="P19" s="1866"/>
    </row>
    <row r="20" spans="1:16" ht="15.75" customHeight="1">
      <c r="A20" s="1851"/>
      <c r="B20" s="1875"/>
      <c r="C20" s="1876"/>
      <c r="D20" s="1877"/>
      <c r="E20" s="1878"/>
      <c r="F20" s="1879"/>
      <c r="G20" s="315" t="s">
        <v>21</v>
      </c>
      <c r="H20" s="291">
        <f>H24+H32+H40+H48+H69+H77+H93</f>
        <v>7258.6</v>
      </c>
      <c r="I20" s="845">
        <f t="shared" ref="I20:K20" si="7">I24+I32+I40+I48+I69+I77+I93</f>
        <v>6012.7000000000007</v>
      </c>
      <c r="J20" s="847">
        <f t="shared" si="7"/>
        <v>5387.1</v>
      </c>
      <c r="K20" s="846">
        <f t="shared" si="7"/>
        <v>5387.1</v>
      </c>
      <c r="L20" s="97">
        <f>J20/H20*100</f>
        <v>74.216791116744275</v>
      </c>
      <c r="M20" s="96">
        <f>J20-H20</f>
        <v>-1871.5</v>
      </c>
      <c r="N20" s="97">
        <f>K20/H20*100</f>
        <v>74.216791116744275</v>
      </c>
      <c r="O20" s="96">
        <f>K20-H20</f>
        <v>-1871.5</v>
      </c>
      <c r="P20" s="1866"/>
    </row>
    <row r="21" spans="1:16" ht="15.75" customHeight="1">
      <c r="A21" s="1851"/>
      <c r="B21" s="1875"/>
      <c r="C21" s="1876"/>
      <c r="D21" s="1877"/>
      <c r="E21" s="1878"/>
      <c r="F21" s="1879"/>
      <c r="G21" s="315" t="s">
        <v>22</v>
      </c>
      <c r="H21" s="629">
        <f>H25+H33+H41+H49+H70+H78+H94</f>
        <v>0</v>
      </c>
      <c r="I21" s="1045">
        <f t="shared" ref="I21:K22" si="8">I25+I33+I41+I49+I70+I78+I94</f>
        <v>0</v>
      </c>
      <c r="J21" s="1046">
        <f t="shared" si="8"/>
        <v>0</v>
      </c>
      <c r="K21" s="1047">
        <f t="shared" si="8"/>
        <v>0</v>
      </c>
      <c r="L21" s="633">
        <v>0</v>
      </c>
      <c r="M21" s="634">
        <f>J21-H21</f>
        <v>0</v>
      </c>
      <c r="N21" s="633">
        <v>0</v>
      </c>
      <c r="O21" s="634">
        <f>K21-H21</f>
        <v>0</v>
      </c>
      <c r="P21" s="1866"/>
    </row>
    <row r="22" spans="1:16" ht="15.75" customHeight="1">
      <c r="A22" s="1851"/>
      <c r="B22" s="1875"/>
      <c r="C22" s="1876"/>
      <c r="D22" s="1877"/>
      <c r="E22" s="1878"/>
      <c r="F22" s="1879"/>
      <c r="G22" s="315" t="s">
        <v>23</v>
      </c>
      <c r="H22" s="629">
        <f>H26+H34+H42+H50+H71+H79+H95</f>
        <v>0</v>
      </c>
      <c r="I22" s="1045">
        <f t="shared" si="8"/>
        <v>0</v>
      </c>
      <c r="J22" s="1046">
        <f t="shared" si="8"/>
        <v>0</v>
      </c>
      <c r="K22" s="1047">
        <f t="shared" si="8"/>
        <v>0</v>
      </c>
      <c r="L22" s="633">
        <f>(L26)</f>
        <v>0</v>
      </c>
      <c r="M22" s="634">
        <v>0</v>
      </c>
      <c r="N22" s="633">
        <f>(N26)</f>
        <v>0</v>
      </c>
      <c r="O22" s="634">
        <v>0</v>
      </c>
      <c r="P22" s="1866"/>
    </row>
    <row r="23" spans="1:16" ht="21.75" customHeight="1">
      <c r="A23" s="1849" t="s">
        <v>27</v>
      </c>
      <c r="B23" s="1884" t="s">
        <v>350</v>
      </c>
      <c r="C23" s="1857" t="s">
        <v>19</v>
      </c>
      <c r="D23" s="1872" t="s">
        <v>19</v>
      </c>
      <c r="E23" s="1873" t="s">
        <v>19</v>
      </c>
      <c r="F23" s="1874" t="s">
        <v>19</v>
      </c>
      <c r="G23" s="316" t="s">
        <v>20</v>
      </c>
      <c r="H23" s="314">
        <f t="shared" ref="H23:K23" si="9">SUM(H24:H26)</f>
        <v>159</v>
      </c>
      <c r="I23" s="41">
        <f t="shared" si="9"/>
        <v>10.4</v>
      </c>
      <c r="J23" s="238">
        <f t="shared" si="9"/>
        <v>10.4</v>
      </c>
      <c r="K23" s="70">
        <f t="shared" si="9"/>
        <v>10.4</v>
      </c>
      <c r="L23" s="98">
        <f>J23/H23*100</f>
        <v>6.5408805031446544</v>
      </c>
      <c r="M23" s="95">
        <f>J23-H23</f>
        <v>-148.6</v>
      </c>
      <c r="N23" s="98">
        <f>K23/H23*100</f>
        <v>6.5408805031446544</v>
      </c>
      <c r="O23" s="95">
        <f>K23-H23</f>
        <v>-148.6</v>
      </c>
      <c r="P23" s="1865"/>
    </row>
    <row r="24" spans="1:16" ht="15" customHeight="1">
      <c r="A24" s="1849"/>
      <c r="B24" s="1884"/>
      <c r="C24" s="1870"/>
      <c r="D24" s="1872"/>
      <c r="E24" s="1873"/>
      <c r="F24" s="1874"/>
      <c r="G24" s="315" t="s">
        <v>21</v>
      </c>
      <c r="H24" s="291">
        <f>H28</f>
        <v>159</v>
      </c>
      <c r="I24" s="845">
        <f t="shared" ref="I24:K24" si="10">I28</f>
        <v>10.4</v>
      </c>
      <c r="J24" s="847">
        <f t="shared" si="10"/>
        <v>10.4</v>
      </c>
      <c r="K24" s="846">
        <f t="shared" si="10"/>
        <v>10.4</v>
      </c>
      <c r="L24" s="97">
        <f>J24/H24*100</f>
        <v>6.5408805031446544</v>
      </c>
      <c r="M24" s="96">
        <f>J24-H24</f>
        <v>-148.6</v>
      </c>
      <c r="N24" s="97">
        <f>K24/H24*100</f>
        <v>6.5408805031446544</v>
      </c>
      <c r="O24" s="96">
        <f>K24-H24</f>
        <v>-148.6</v>
      </c>
      <c r="P24" s="1866"/>
    </row>
    <row r="25" spans="1:16" ht="15" customHeight="1">
      <c r="A25" s="1849"/>
      <c r="B25" s="1884"/>
      <c r="C25" s="1870"/>
      <c r="D25" s="1872"/>
      <c r="E25" s="1873"/>
      <c r="F25" s="1874"/>
      <c r="G25" s="315" t="s">
        <v>22</v>
      </c>
      <c r="H25" s="629">
        <f t="shared" ref="H25:K26" si="11">H29</f>
        <v>0</v>
      </c>
      <c r="I25" s="1045">
        <f t="shared" si="11"/>
        <v>0</v>
      </c>
      <c r="J25" s="1046">
        <f t="shared" si="11"/>
        <v>0</v>
      </c>
      <c r="K25" s="1047">
        <f t="shared" si="11"/>
        <v>0</v>
      </c>
      <c r="L25" s="633">
        <v>0</v>
      </c>
      <c r="M25" s="634">
        <f>J25-H25</f>
        <v>0</v>
      </c>
      <c r="N25" s="633">
        <v>0</v>
      </c>
      <c r="O25" s="634">
        <f>K25-H25</f>
        <v>0</v>
      </c>
      <c r="P25" s="1866"/>
    </row>
    <row r="26" spans="1:16" ht="15" customHeight="1">
      <c r="A26" s="1849"/>
      <c r="B26" s="1884"/>
      <c r="C26" s="1870"/>
      <c r="D26" s="1872"/>
      <c r="E26" s="1873"/>
      <c r="F26" s="1874"/>
      <c r="G26" s="315" t="s">
        <v>23</v>
      </c>
      <c r="H26" s="629">
        <f t="shared" si="11"/>
        <v>0</v>
      </c>
      <c r="I26" s="1045">
        <f t="shared" si="11"/>
        <v>0</v>
      </c>
      <c r="J26" s="1046">
        <f t="shared" si="11"/>
        <v>0</v>
      </c>
      <c r="K26" s="1047">
        <f t="shared" si="11"/>
        <v>0</v>
      </c>
      <c r="L26" s="633">
        <v>0</v>
      </c>
      <c r="M26" s="634">
        <v>0</v>
      </c>
      <c r="N26" s="633">
        <v>0</v>
      </c>
      <c r="O26" s="634">
        <v>0</v>
      </c>
      <c r="P26" s="1866"/>
    </row>
    <row r="27" spans="1:16" ht="24" customHeight="1">
      <c r="A27" s="1849" t="s">
        <v>28</v>
      </c>
      <c r="B27" s="1850" t="s">
        <v>351</v>
      </c>
      <c r="C27" s="1857" t="s">
        <v>348</v>
      </c>
      <c r="D27" s="1803">
        <v>43831</v>
      </c>
      <c r="E27" s="1804">
        <v>44196</v>
      </c>
      <c r="F27" s="1862" t="s">
        <v>1123</v>
      </c>
      <c r="G27" s="316" t="s">
        <v>20</v>
      </c>
      <c r="H27" s="317">
        <f t="shared" ref="H27:K27" si="12">SUM(H28:H30)</f>
        <v>159</v>
      </c>
      <c r="I27" s="852">
        <f t="shared" si="12"/>
        <v>10.4</v>
      </c>
      <c r="J27" s="91">
        <f t="shared" si="12"/>
        <v>10.4</v>
      </c>
      <c r="K27" s="853">
        <f t="shared" si="12"/>
        <v>10.4</v>
      </c>
      <c r="L27" s="98">
        <f>J27/H27*100</f>
        <v>6.5408805031446544</v>
      </c>
      <c r="M27" s="95">
        <f>J27-H27</f>
        <v>-148.6</v>
      </c>
      <c r="N27" s="98">
        <f>K27/H27*100</f>
        <v>6.5408805031446544</v>
      </c>
      <c r="O27" s="95">
        <f>K27-H27</f>
        <v>-148.6</v>
      </c>
      <c r="P27" s="1867" t="s">
        <v>1609</v>
      </c>
    </row>
    <row r="28" spans="1:16" ht="14.25" customHeight="1">
      <c r="A28" s="1849"/>
      <c r="B28" s="1850"/>
      <c r="C28" s="1870"/>
      <c r="D28" s="1803"/>
      <c r="E28" s="1804"/>
      <c r="F28" s="1863"/>
      <c r="G28" s="315" t="s">
        <v>21</v>
      </c>
      <c r="H28" s="236">
        <v>159</v>
      </c>
      <c r="I28" s="286">
        <v>10.4</v>
      </c>
      <c r="J28" s="245">
        <v>10.4</v>
      </c>
      <c r="K28" s="239">
        <v>10.4</v>
      </c>
      <c r="L28" s="97">
        <f>J28/H28*100</f>
        <v>6.5408805031446544</v>
      </c>
      <c r="M28" s="96">
        <f>J28-H28</f>
        <v>-148.6</v>
      </c>
      <c r="N28" s="97">
        <f>K28/H28*100</f>
        <v>6.5408805031446544</v>
      </c>
      <c r="O28" s="96">
        <f>K28-H28</f>
        <v>-148.6</v>
      </c>
      <c r="P28" s="1868"/>
    </row>
    <row r="29" spans="1:16" ht="14.25" customHeight="1">
      <c r="A29" s="1849"/>
      <c r="B29" s="1850"/>
      <c r="C29" s="1870"/>
      <c r="D29" s="1803"/>
      <c r="E29" s="1804"/>
      <c r="F29" s="1863"/>
      <c r="G29" s="315" t="s">
        <v>22</v>
      </c>
      <c r="H29" s="637">
        <v>0</v>
      </c>
      <c r="I29" s="638">
        <v>0</v>
      </c>
      <c r="J29" s="639">
        <v>0</v>
      </c>
      <c r="K29" s="634">
        <v>0</v>
      </c>
      <c r="L29" s="633">
        <v>0</v>
      </c>
      <c r="M29" s="634">
        <f>J29-H29</f>
        <v>0</v>
      </c>
      <c r="N29" s="633">
        <v>0</v>
      </c>
      <c r="O29" s="634">
        <f>K29-H29</f>
        <v>0</v>
      </c>
      <c r="P29" s="1868"/>
    </row>
    <row r="30" spans="1:16" ht="14.25" customHeight="1">
      <c r="A30" s="1849"/>
      <c r="B30" s="1850"/>
      <c r="C30" s="1870"/>
      <c r="D30" s="1803"/>
      <c r="E30" s="1804"/>
      <c r="F30" s="1864"/>
      <c r="G30" s="315" t="s">
        <v>23</v>
      </c>
      <c r="H30" s="637">
        <v>0</v>
      </c>
      <c r="I30" s="638">
        <v>0</v>
      </c>
      <c r="J30" s="639">
        <v>0</v>
      </c>
      <c r="K30" s="634">
        <v>0</v>
      </c>
      <c r="L30" s="633">
        <v>0</v>
      </c>
      <c r="M30" s="634">
        <v>0</v>
      </c>
      <c r="N30" s="633">
        <v>0</v>
      </c>
      <c r="O30" s="634">
        <v>0</v>
      </c>
      <c r="P30" s="1869"/>
    </row>
    <row r="31" spans="1:16" ht="18.75" customHeight="1">
      <c r="A31" s="1849" t="s">
        <v>115</v>
      </c>
      <c r="B31" s="1884" t="s">
        <v>352</v>
      </c>
      <c r="C31" s="1857" t="s">
        <v>19</v>
      </c>
      <c r="D31" s="1872" t="s">
        <v>19</v>
      </c>
      <c r="E31" s="1873" t="s">
        <v>19</v>
      </c>
      <c r="F31" s="1874" t="s">
        <v>19</v>
      </c>
      <c r="G31" s="316" t="s">
        <v>20</v>
      </c>
      <c r="H31" s="1131">
        <f t="shared" ref="H31:O31" si="13">SUM(H32:H34)</f>
        <v>0</v>
      </c>
      <c r="I31" s="299">
        <f t="shared" si="13"/>
        <v>0</v>
      </c>
      <c r="J31" s="1052">
        <f t="shared" si="13"/>
        <v>0</v>
      </c>
      <c r="K31" s="1053">
        <f t="shared" si="13"/>
        <v>0</v>
      </c>
      <c r="L31" s="1132">
        <f t="shared" si="13"/>
        <v>0</v>
      </c>
      <c r="M31" s="1133">
        <f t="shared" si="13"/>
        <v>0</v>
      </c>
      <c r="N31" s="1132">
        <f t="shared" si="13"/>
        <v>0</v>
      </c>
      <c r="O31" s="1133">
        <f t="shared" si="13"/>
        <v>0</v>
      </c>
      <c r="P31" s="1865"/>
    </row>
    <row r="32" spans="1:16" ht="14.25" customHeight="1">
      <c r="A32" s="1849"/>
      <c r="B32" s="1884"/>
      <c r="C32" s="1870"/>
      <c r="D32" s="1872"/>
      <c r="E32" s="1873"/>
      <c r="F32" s="1874"/>
      <c r="G32" s="315" t="s">
        <v>21</v>
      </c>
      <c r="H32" s="848">
        <f>H36</f>
        <v>0</v>
      </c>
      <c r="I32" s="849">
        <f t="shared" ref="I32:K32" si="14">I36</f>
        <v>0</v>
      </c>
      <c r="J32" s="850">
        <f t="shared" si="14"/>
        <v>0</v>
      </c>
      <c r="K32" s="851">
        <f t="shared" si="14"/>
        <v>0</v>
      </c>
      <c r="L32" s="887">
        <f t="shared" ref="L32:O34" si="15">SUM(L36,)</f>
        <v>0</v>
      </c>
      <c r="M32" s="1134">
        <f t="shared" si="15"/>
        <v>0</v>
      </c>
      <c r="N32" s="887">
        <f t="shared" si="15"/>
        <v>0</v>
      </c>
      <c r="O32" s="1134">
        <f t="shared" si="15"/>
        <v>0</v>
      </c>
      <c r="P32" s="1866"/>
    </row>
    <row r="33" spans="1:16" ht="14.25" customHeight="1">
      <c r="A33" s="1849"/>
      <c r="B33" s="1884"/>
      <c r="C33" s="1870"/>
      <c r="D33" s="1872"/>
      <c r="E33" s="1873"/>
      <c r="F33" s="1874"/>
      <c r="G33" s="315" t="s">
        <v>22</v>
      </c>
      <c r="H33" s="629">
        <f t="shared" ref="H33:K34" si="16">H37</f>
        <v>0</v>
      </c>
      <c r="I33" s="630">
        <f t="shared" si="16"/>
        <v>0</v>
      </c>
      <c r="J33" s="631">
        <f t="shared" si="16"/>
        <v>0</v>
      </c>
      <c r="K33" s="632">
        <f t="shared" si="16"/>
        <v>0</v>
      </c>
      <c r="L33" s="636">
        <f t="shared" si="15"/>
        <v>0</v>
      </c>
      <c r="M33" s="661">
        <f t="shared" si="15"/>
        <v>0</v>
      </c>
      <c r="N33" s="636">
        <f t="shared" si="15"/>
        <v>0</v>
      </c>
      <c r="O33" s="661">
        <f t="shared" si="15"/>
        <v>0</v>
      </c>
      <c r="P33" s="1866"/>
    </row>
    <row r="34" spans="1:16" ht="14.25" customHeight="1">
      <c r="A34" s="1849"/>
      <c r="B34" s="1884"/>
      <c r="C34" s="1870"/>
      <c r="D34" s="1872"/>
      <c r="E34" s="1873"/>
      <c r="F34" s="1874"/>
      <c r="G34" s="315" t="s">
        <v>23</v>
      </c>
      <c r="H34" s="629">
        <f t="shared" si="16"/>
        <v>0</v>
      </c>
      <c r="I34" s="630">
        <f t="shared" si="16"/>
        <v>0</v>
      </c>
      <c r="J34" s="631">
        <f t="shared" si="16"/>
        <v>0</v>
      </c>
      <c r="K34" s="632">
        <f t="shared" si="16"/>
        <v>0</v>
      </c>
      <c r="L34" s="636">
        <f t="shared" si="15"/>
        <v>0</v>
      </c>
      <c r="M34" s="661">
        <f t="shared" si="15"/>
        <v>0</v>
      </c>
      <c r="N34" s="636">
        <f t="shared" si="15"/>
        <v>0</v>
      </c>
      <c r="O34" s="661">
        <f t="shared" si="15"/>
        <v>0</v>
      </c>
      <c r="P34" s="1866"/>
    </row>
    <row r="35" spans="1:16" ht="39" customHeight="1">
      <c r="A35" s="1849" t="s">
        <v>126</v>
      </c>
      <c r="B35" s="1850" t="s">
        <v>353</v>
      </c>
      <c r="C35" s="1857" t="s">
        <v>348</v>
      </c>
      <c r="D35" s="1803" t="s">
        <v>814</v>
      </c>
      <c r="E35" s="1804" t="s">
        <v>814</v>
      </c>
      <c r="F35" s="1859" t="s">
        <v>19</v>
      </c>
      <c r="G35" s="316" t="s">
        <v>20</v>
      </c>
      <c r="H35" s="189">
        <f t="shared" ref="H35:K35" si="17">SUM(H36:H38)</f>
        <v>0</v>
      </c>
      <c r="I35" s="1135">
        <f t="shared" si="17"/>
        <v>0</v>
      </c>
      <c r="J35" s="1136">
        <f t="shared" si="17"/>
        <v>0</v>
      </c>
      <c r="K35" s="1137">
        <f t="shared" si="17"/>
        <v>0</v>
      </c>
      <c r="L35" s="1132">
        <v>0</v>
      </c>
      <c r="M35" s="1133">
        <f>J35-H35</f>
        <v>0</v>
      </c>
      <c r="N35" s="1132">
        <v>0</v>
      </c>
      <c r="O35" s="1133">
        <f>K35-H35</f>
        <v>0</v>
      </c>
      <c r="P35" s="1971"/>
    </row>
    <row r="36" spans="1:16" ht="27.75" customHeight="1">
      <c r="A36" s="1849"/>
      <c r="B36" s="1850"/>
      <c r="C36" s="1870"/>
      <c r="D36" s="1803"/>
      <c r="E36" s="1804"/>
      <c r="F36" s="1860"/>
      <c r="G36" s="315" t="s">
        <v>21</v>
      </c>
      <c r="H36" s="186">
        <v>0</v>
      </c>
      <c r="I36" s="1138">
        <v>0</v>
      </c>
      <c r="J36" s="1139">
        <v>0</v>
      </c>
      <c r="K36" s="1134">
        <v>0</v>
      </c>
      <c r="L36" s="887">
        <v>0</v>
      </c>
      <c r="M36" s="1134">
        <f>J36-H36</f>
        <v>0</v>
      </c>
      <c r="N36" s="887">
        <v>0</v>
      </c>
      <c r="O36" s="1134">
        <f>K36-H36</f>
        <v>0</v>
      </c>
      <c r="P36" s="1972"/>
    </row>
    <row r="37" spans="1:16" ht="27.75" customHeight="1">
      <c r="A37" s="1849"/>
      <c r="B37" s="1850"/>
      <c r="C37" s="1870"/>
      <c r="D37" s="1803"/>
      <c r="E37" s="1804"/>
      <c r="F37" s="1860"/>
      <c r="G37" s="315" t="s">
        <v>22</v>
      </c>
      <c r="H37" s="637">
        <v>0</v>
      </c>
      <c r="I37" s="638">
        <v>0</v>
      </c>
      <c r="J37" s="639">
        <v>0</v>
      </c>
      <c r="K37" s="634">
        <v>0</v>
      </c>
      <c r="L37" s="633">
        <v>0</v>
      </c>
      <c r="M37" s="634">
        <v>0</v>
      </c>
      <c r="N37" s="633">
        <v>0</v>
      </c>
      <c r="O37" s="634">
        <v>0</v>
      </c>
      <c r="P37" s="1972"/>
    </row>
    <row r="38" spans="1:16" ht="27.75" customHeight="1">
      <c r="A38" s="1849"/>
      <c r="B38" s="1850"/>
      <c r="C38" s="1870"/>
      <c r="D38" s="1803"/>
      <c r="E38" s="1804"/>
      <c r="F38" s="1861"/>
      <c r="G38" s="315" t="s">
        <v>23</v>
      </c>
      <c r="H38" s="637">
        <v>0</v>
      </c>
      <c r="I38" s="638">
        <v>0</v>
      </c>
      <c r="J38" s="639">
        <v>0</v>
      </c>
      <c r="K38" s="634">
        <v>0</v>
      </c>
      <c r="L38" s="633">
        <v>0</v>
      </c>
      <c r="M38" s="634">
        <v>0</v>
      </c>
      <c r="N38" s="633">
        <v>0</v>
      </c>
      <c r="O38" s="634">
        <v>0</v>
      </c>
      <c r="P38" s="1973"/>
    </row>
    <row r="39" spans="1:16" ht="20.25" customHeight="1">
      <c r="A39" s="1849" t="s">
        <v>127</v>
      </c>
      <c r="B39" s="1884" t="s">
        <v>354</v>
      </c>
      <c r="C39" s="1870" t="s">
        <v>19</v>
      </c>
      <c r="D39" s="1872" t="s">
        <v>19</v>
      </c>
      <c r="E39" s="1873" t="s">
        <v>19</v>
      </c>
      <c r="F39" s="1874" t="s">
        <v>19</v>
      </c>
      <c r="G39" s="316" t="s">
        <v>20</v>
      </c>
      <c r="H39" s="640">
        <f t="shared" ref="H39:O39" si="18">SUM(H40:H42)</f>
        <v>0</v>
      </c>
      <c r="I39" s="641">
        <f t="shared" si="18"/>
        <v>0</v>
      </c>
      <c r="J39" s="642">
        <f t="shared" si="18"/>
        <v>0</v>
      </c>
      <c r="K39" s="643">
        <f t="shared" si="18"/>
        <v>0</v>
      </c>
      <c r="L39" s="633">
        <f t="shared" si="18"/>
        <v>0</v>
      </c>
      <c r="M39" s="634">
        <f t="shared" si="18"/>
        <v>0</v>
      </c>
      <c r="N39" s="633">
        <f t="shared" si="18"/>
        <v>0</v>
      </c>
      <c r="O39" s="634">
        <f t="shared" si="18"/>
        <v>0</v>
      </c>
      <c r="P39" s="1865"/>
    </row>
    <row r="40" spans="1:16" ht="13.5" customHeight="1">
      <c r="A40" s="1849"/>
      <c r="B40" s="1884"/>
      <c r="C40" s="1870"/>
      <c r="D40" s="1872"/>
      <c r="E40" s="1873"/>
      <c r="F40" s="1874"/>
      <c r="G40" s="315" t="s">
        <v>21</v>
      </c>
      <c r="H40" s="637">
        <f t="shared" ref="H40:O42" si="19">(H44)</f>
        <v>0</v>
      </c>
      <c r="I40" s="638">
        <f t="shared" si="19"/>
        <v>0</v>
      </c>
      <c r="J40" s="639">
        <f t="shared" si="19"/>
        <v>0</v>
      </c>
      <c r="K40" s="634">
        <f t="shared" si="19"/>
        <v>0</v>
      </c>
      <c r="L40" s="633">
        <f t="shared" si="19"/>
        <v>0</v>
      </c>
      <c r="M40" s="634">
        <f t="shared" si="19"/>
        <v>0</v>
      </c>
      <c r="N40" s="633">
        <f t="shared" si="19"/>
        <v>0</v>
      </c>
      <c r="O40" s="634">
        <f t="shared" si="19"/>
        <v>0</v>
      </c>
      <c r="P40" s="1866"/>
    </row>
    <row r="41" spans="1:16" ht="13.5" customHeight="1">
      <c r="A41" s="1849"/>
      <c r="B41" s="1884"/>
      <c r="C41" s="1870"/>
      <c r="D41" s="1872"/>
      <c r="E41" s="1873"/>
      <c r="F41" s="1874"/>
      <c r="G41" s="315" t="s">
        <v>22</v>
      </c>
      <c r="H41" s="637">
        <f t="shared" si="19"/>
        <v>0</v>
      </c>
      <c r="I41" s="638">
        <f t="shared" si="19"/>
        <v>0</v>
      </c>
      <c r="J41" s="639">
        <f t="shared" si="19"/>
        <v>0</v>
      </c>
      <c r="K41" s="634">
        <f t="shared" si="19"/>
        <v>0</v>
      </c>
      <c r="L41" s="633">
        <f t="shared" si="19"/>
        <v>0</v>
      </c>
      <c r="M41" s="634">
        <f t="shared" si="19"/>
        <v>0</v>
      </c>
      <c r="N41" s="633">
        <f t="shared" si="19"/>
        <v>0</v>
      </c>
      <c r="O41" s="634">
        <f t="shared" si="19"/>
        <v>0</v>
      </c>
      <c r="P41" s="1866"/>
    </row>
    <row r="42" spans="1:16" ht="13.5" customHeight="1">
      <c r="A42" s="1849"/>
      <c r="B42" s="1884"/>
      <c r="C42" s="1870"/>
      <c r="D42" s="1872"/>
      <c r="E42" s="1873"/>
      <c r="F42" s="1874"/>
      <c r="G42" s="315" t="s">
        <v>23</v>
      </c>
      <c r="H42" s="637">
        <f t="shared" si="19"/>
        <v>0</v>
      </c>
      <c r="I42" s="638">
        <f t="shared" si="19"/>
        <v>0</v>
      </c>
      <c r="J42" s="639">
        <f t="shared" si="19"/>
        <v>0</v>
      </c>
      <c r="K42" s="634">
        <f t="shared" si="19"/>
        <v>0</v>
      </c>
      <c r="L42" s="633">
        <f t="shared" si="19"/>
        <v>0</v>
      </c>
      <c r="M42" s="634">
        <f t="shared" si="19"/>
        <v>0</v>
      </c>
      <c r="N42" s="633">
        <f t="shared" si="19"/>
        <v>0</v>
      </c>
      <c r="O42" s="634">
        <f t="shared" si="19"/>
        <v>0</v>
      </c>
      <c r="P42" s="1885"/>
    </row>
    <row r="43" spans="1:16" ht="32.25" customHeight="1">
      <c r="A43" s="1849" t="s">
        <v>128</v>
      </c>
      <c r="B43" s="1850" t="s">
        <v>355</v>
      </c>
      <c r="C43" s="1857" t="s">
        <v>348</v>
      </c>
      <c r="D43" s="1872" t="s">
        <v>928</v>
      </c>
      <c r="E43" s="1873" t="s">
        <v>928</v>
      </c>
      <c r="F43" s="1874" t="s">
        <v>19</v>
      </c>
      <c r="G43" s="316" t="s">
        <v>20</v>
      </c>
      <c r="H43" s="640">
        <f t="shared" ref="H43:O43" si="20">SUM(H44:H46)</f>
        <v>0</v>
      </c>
      <c r="I43" s="641">
        <f t="shared" si="20"/>
        <v>0</v>
      </c>
      <c r="J43" s="642">
        <f t="shared" si="20"/>
        <v>0</v>
      </c>
      <c r="K43" s="643">
        <f t="shared" si="20"/>
        <v>0</v>
      </c>
      <c r="L43" s="633">
        <f t="shared" si="20"/>
        <v>0</v>
      </c>
      <c r="M43" s="634">
        <f t="shared" si="20"/>
        <v>0</v>
      </c>
      <c r="N43" s="633">
        <f t="shared" si="20"/>
        <v>0</v>
      </c>
      <c r="O43" s="634">
        <f t="shared" si="20"/>
        <v>0</v>
      </c>
      <c r="P43" s="1865"/>
    </row>
    <row r="44" spans="1:16" ht="20.25" customHeight="1">
      <c r="A44" s="1849"/>
      <c r="B44" s="1850"/>
      <c r="C44" s="1870"/>
      <c r="D44" s="1872"/>
      <c r="E44" s="1873"/>
      <c r="F44" s="1874"/>
      <c r="G44" s="315" t="s">
        <v>21</v>
      </c>
      <c r="H44" s="637">
        <v>0</v>
      </c>
      <c r="I44" s="638">
        <v>0</v>
      </c>
      <c r="J44" s="639">
        <v>0</v>
      </c>
      <c r="K44" s="634">
        <v>0</v>
      </c>
      <c r="L44" s="633">
        <v>0</v>
      </c>
      <c r="M44" s="634">
        <v>0</v>
      </c>
      <c r="N44" s="633">
        <v>0</v>
      </c>
      <c r="O44" s="634">
        <v>0</v>
      </c>
      <c r="P44" s="1866"/>
    </row>
    <row r="45" spans="1:16" ht="20.25" customHeight="1">
      <c r="A45" s="1849"/>
      <c r="B45" s="1850"/>
      <c r="C45" s="1870"/>
      <c r="D45" s="1872"/>
      <c r="E45" s="1873"/>
      <c r="F45" s="1874"/>
      <c r="G45" s="315" t="s">
        <v>22</v>
      </c>
      <c r="H45" s="637">
        <v>0</v>
      </c>
      <c r="I45" s="638">
        <v>0</v>
      </c>
      <c r="J45" s="639">
        <v>0</v>
      </c>
      <c r="K45" s="634">
        <v>0</v>
      </c>
      <c r="L45" s="633">
        <v>0</v>
      </c>
      <c r="M45" s="634">
        <v>0</v>
      </c>
      <c r="N45" s="633">
        <v>0</v>
      </c>
      <c r="O45" s="634">
        <v>0</v>
      </c>
      <c r="P45" s="1866"/>
    </row>
    <row r="46" spans="1:16" ht="20.25" customHeight="1">
      <c r="A46" s="1849"/>
      <c r="B46" s="1850"/>
      <c r="C46" s="1870"/>
      <c r="D46" s="1872"/>
      <c r="E46" s="1873"/>
      <c r="F46" s="1874"/>
      <c r="G46" s="315" t="s">
        <v>23</v>
      </c>
      <c r="H46" s="637">
        <v>0</v>
      </c>
      <c r="I46" s="638">
        <v>0</v>
      </c>
      <c r="J46" s="639">
        <v>0</v>
      </c>
      <c r="K46" s="634">
        <v>0</v>
      </c>
      <c r="L46" s="633">
        <v>0</v>
      </c>
      <c r="M46" s="634">
        <v>0</v>
      </c>
      <c r="N46" s="633">
        <v>0</v>
      </c>
      <c r="O46" s="634">
        <v>0</v>
      </c>
      <c r="P46" s="1866"/>
    </row>
    <row r="47" spans="1:16" ht="20.25" customHeight="1">
      <c r="A47" s="1849" t="s">
        <v>129</v>
      </c>
      <c r="B47" s="1884" t="s">
        <v>370</v>
      </c>
      <c r="C47" s="1857" t="s">
        <v>19</v>
      </c>
      <c r="D47" s="1872" t="s">
        <v>19</v>
      </c>
      <c r="E47" s="1873" t="s">
        <v>19</v>
      </c>
      <c r="F47" s="1874" t="s">
        <v>19</v>
      </c>
      <c r="G47" s="316" t="s">
        <v>20</v>
      </c>
      <c r="H47" s="314">
        <f t="shared" ref="H47:K47" si="21">SUM(H48:H50)</f>
        <v>12</v>
      </c>
      <c r="I47" s="41">
        <f t="shared" si="21"/>
        <v>11</v>
      </c>
      <c r="J47" s="238">
        <f t="shared" si="21"/>
        <v>11</v>
      </c>
      <c r="K47" s="70">
        <f t="shared" si="21"/>
        <v>11</v>
      </c>
      <c r="L47" s="98">
        <f>J47/H47*100</f>
        <v>91.666666666666657</v>
      </c>
      <c r="M47" s="95">
        <f>J47-H47</f>
        <v>-1</v>
      </c>
      <c r="N47" s="98">
        <f>K47/H47*100</f>
        <v>91.666666666666657</v>
      </c>
      <c r="O47" s="95">
        <f>K47-H47</f>
        <v>-1</v>
      </c>
      <c r="P47" s="1865"/>
    </row>
    <row r="48" spans="1:16" ht="15.75" customHeight="1">
      <c r="A48" s="1849"/>
      <c r="B48" s="1884"/>
      <c r="C48" s="1870"/>
      <c r="D48" s="1872"/>
      <c r="E48" s="1873"/>
      <c r="F48" s="1874"/>
      <c r="G48" s="315" t="s">
        <v>21</v>
      </c>
      <c r="H48" s="291">
        <f>H52</f>
        <v>12</v>
      </c>
      <c r="I48" s="845">
        <f t="shared" ref="I48:K48" si="22">I52</f>
        <v>11</v>
      </c>
      <c r="J48" s="847">
        <f t="shared" si="22"/>
        <v>11</v>
      </c>
      <c r="K48" s="846">
        <f t="shared" si="22"/>
        <v>11</v>
      </c>
      <c r="L48" s="97">
        <f>J48/H48*100</f>
        <v>91.666666666666657</v>
      </c>
      <c r="M48" s="96">
        <f>J48-H48</f>
        <v>-1</v>
      </c>
      <c r="N48" s="97">
        <f>K48/H48*100</f>
        <v>91.666666666666657</v>
      </c>
      <c r="O48" s="96">
        <f>K48-H48</f>
        <v>-1</v>
      </c>
      <c r="P48" s="1866"/>
    </row>
    <row r="49" spans="1:16" ht="15.75" customHeight="1">
      <c r="A49" s="1849"/>
      <c r="B49" s="1884"/>
      <c r="C49" s="1870"/>
      <c r="D49" s="1872"/>
      <c r="E49" s="1873"/>
      <c r="F49" s="1874"/>
      <c r="G49" s="315" t="s">
        <v>22</v>
      </c>
      <c r="H49" s="637">
        <f t="shared" ref="H49:K50" si="23">H53</f>
        <v>0</v>
      </c>
      <c r="I49" s="630">
        <f t="shared" si="23"/>
        <v>0</v>
      </c>
      <c r="J49" s="631">
        <f t="shared" si="23"/>
        <v>0</v>
      </c>
      <c r="K49" s="632">
        <f t="shared" si="23"/>
        <v>0</v>
      </c>
      <c r="L49" s="636">
        <v>0</v>
      </c>
      <c r="M49" s="634">
        <f>J49-H49</f>
        <v>0</v>
      </c>
      <c r="N49" s="636">
        <v>0</v>
      </c>
      <c r="O49" s="634">
        <f>K49-H49</f>
        <v>0</v>
      </c>
      <c r="P49" s="1866"/>
    </row>
    <row r="50" spans="1:16" ht="15.75" customHeight="1">
      <c r="A50" s="1849"/>
      <c r="B50" s="1884"/>
      <c r="C50" s="1870"/>
      <c r="D50" s="1872"/>
      <c r="E50" s="1873"/>
      <c r="F50" s="1874"/>
      <c r="G50" s="315" t="s">
        <v>23</v>
      </c>
      <c r="H50" s="637">
        <f t="shared" si="23"/>
        <v>0</v>
      </c>
      <c r="I50" s="630">
        <f t="shared" si="23"/>
        <v>0</v>
      </c>
      <c r="J50" s="631">
        <f t="shared" si="23"/>
        <v>0</v>
      </c>
      <c r="K50" s="632">
        <f t="shared" si="23"/>
        <v>0</v>
      </c>
      <c r="L50" s="636">
        <f>(L54)</f>
        <v>0</v>
      </c>
      <c r="M50" s="634">
        <v>0</v>
      </c>
      <c r="N50" s="636">
        <f>(N54)</f>
        <v>0</v>
      </c>
      <c r="O50" s="634">
        <v>0</v>
      </c>
      <c r="P50" s="1866"/>
    </row>
    <row r="51" spans="1:16" ht="23.25" customHeight="1">
      <c r="A51" s="1886" t="s">
        <v>130</v>
      </c>
      <c r="B51" s="1889" t="s">
        <v>356</v>
      </c>
      <c r="C51" s="1858" t="s">
        <v>348</v>
      </c>
      <c r="D51" s="1872" t="s">
        <v>19</v>
      </c>
      <c r="E51" s="1873" t="s">
        <v>19</v>
      </c>
      <c r="F51" s="1874" t="s">
        <v>19</v>
      </c>
      <c r="G51" s="316" t="s">
        <v>20</v>
      </c>
      <c r="H51" s="317">
        <f t="shared" ref="H51:K51" si="24">SUM(H52:H54)</f>
        <v>12</v>
      </c>
      <c r="I51" s="41">
        <f t="shared" si="24"/>
        <v>11</v>
      </c>
      <c r="J51" s="238">
        <f t="shared" si="24"/>
        <v>11</v>
      </c>
      <c r="K51" s="70">
        <f t="shared" si="24"/>
        <v>11</v>
      </c>
      <c r="L51" s="98">
        <f>J51/H51*100</f>
        <v>91.666666666666657</v>
      </c>
      <c r="M51" s="95">
        <f>J51-H51</f>
        <v>-1</v>
      </c>
      <c r="N51" s="98">
        <f>K51/H51*100</f>
        <v>91.666666666666657</v>
      </c>
      <c r="O51" s="95">
        <f>K51-H51</f>
        <v>-1</v>
      </c>
      <c r="P51" s="1865"/>
    </row>
    <row r="52" spans="1:16" ht="15.75" customHeight="1">
      <c r="A52" s="1887"/>
      <c r="B52" s="1890"/>
      <c r="C52" s="1856"/>
      <c r="D52" s="1872"/>
      <c r="E52" s="1873"/>
      <c r="F52" s="1874"/>
      <c r="G52" s="315" t="s">
        <v>21</v>
      </c>
      <c r="H52" s="185">
        <f>H57+H61+H65</f>
        <v>12</v>
      </c>
      <c r="I52" s="845">
        <f t="shared" ref="I52:K52" si="25">I57+I61+I65</f>
        <v>11</v>
      </c>
      <c r="J52" s="847">
        <f t="shared" si="25"/>
        <v>11</v>
      </c>
      <c r="K52" s="846">
        <f t="shared" si="25"/>
        <v>11</v>
      </c>
      <c r="L52" s="97">
        <f>J52/H52*100</f>
        <v>91.666666666666657</v>
      </c>
      <c r="M52" s="96">
        <f>J52-H52</f>
        <v>-1</v>
      </c>
      <c r="N52" s="97">
        <f>K52/H52*100</f>
        <v>91.666666666666657</v>
      </c>
      <c r="O52" s="96">
        <f>K52-H52</f>
        <v>-1</v>
      </c>
      <c r="P52" s="1866"/>
    </row>
    <row r="53" spans="1:16" ht="15.75" customHeight="1">
      <c r="A53" s="1887"/>
      <c r="B53" s="1890"/>
      <c r="C53" s="1856"/>
      <c r="D53" s="1872"/>
      <c r="E53" s="1873"/>
      <c r="F53" s="1874"/>
      <c r="G53" s="315" t="s">
        <v>22</v>
      </c>
      <c r="H53" s="186">
        <f t="shared" ref="H53:K54" si="26">H58+H62+H66</f>
        <v>0</v>
      </c>
      <c r="I53" s="1042">
        <f t="shared" si="26"/>
        <v>0</v>
      </c>
      <c r="J53" s="2">
        <f t="shared" si="26"/>
        <v>0</v>
      </c>
      <c r="K53" s="1043">
        <f t="shared" si="26"/>
        <v>0</v>
      </c>
      <c r="L53" s="633">
        <v>0</v>
      </c>
      <c r="M53" s="634">
        <f>J53-H53</f>
        <v>0</v>
      </c>
      <c r="N53" s="633">
        <v>0</v>
      </c>
      <c r="O53" s="634">
        <f>K53-H53</f>
        <v>0</v>
      </c>
      <c r="P53" s="1866"/>
    </row>
    <row r="54" spans="1:16" ht="15.75" customHeight="1">
      <c r="A54" s="1887"/>
      <c r="B54" s="1890"/>
      <c r="C54" s="1857"/>
      <c r="D54" s="1872"/>
      <c r="E54" s="1873"/>
      <c r="F54" s="1874"/>
      <c r="G54" s="315" t="s">
        <v>23</v>
      </c>
      <c r="H54" s="186">
        <f t="shared" si="26"/>
        <v>0</v>
      </c>
      <c r="I54" s="1042">
        <f t="shared" si="26"/>
        <v>0</v>
      </c>
      <c r="J54" s="2">
        <f t="shared" si="26"/>
        <v>0</v>
      </c>
      <c r="K54" s="1043">
        <f t="shared" si="26"/>
        <v>0</v>
      </c>
      <c r="L54" s="633">
        <f>(L71)</f>
        <v>0</v>
      </c>
      <c r="M54" s="634">
        <v>0</v>
      </c>
      <c r="N54" s="633">
        <f>(N71)</f>
        <v>0</v>
      </c>
      <c r="O54" s="634">
        <v>0</v>
      </c>
      <c r="P54" s="1885"/>
    </row>
    <row r="55" spans="1:16" ht="22.5" customHeight="1">
      <c r="A55" s="1887"/>
      <c r="B55" s="1890"/>
      <c r="C55" s="1853" t="s">
        <v>1116</v>
      </c>
      <c r="D55" s="1854"/>
      <c r="E55" s="1854"/>
      <c r="F55" s="1854"/>
      <c r="G55" s="1854"/>
      <c r="H55" s="1854"/>
      <c r="I55" s="1854"/>
      <c r="J55" s="1854"/>
      <c r="K55" s="1854"/>
      <c r="L55" s="1854"/>
      <c r="M55" s="1854"/>
      <c r="N55" s="1854"/>
      <c r="O55" s="1854"/>
      <c r="P55" s="1855"/>
    </row>
    <row r="56" spans="1:16" ht="22.5" customHeight="1">
      <c r="A56" s="1887"/>
      <c r="B56" s="1890"/>
      <c r="C56" s="1858" t="s">
        <v>1117</v>
      </c>
      <c r="D56" s="1661">
        <v>43983</v>
      </c>
      <c r="E56" s="1661">
        <v>44012</v>
      </c>
      <c r="F56" s="1862" t="s">
        <v>1611</v>
      </c>
      <c r="G56" s="313" t="s">
        <v>20</v>
      </c>
      <c r="H56" s="317">
        <f t="shared" ref="H56:K56" si="27">SUM(H57:H59)</f>
        <v>12</v>
      </c>
      <c r="I56" s="852">
        <f t="shared" si="27"/>
        <v>11</v>
      </c>
      <c r="J56" s="91">
        <f t="shared" si="27"/>
        <v>11</v>
      </c>
      <c r="K56" s="853">
        <f t="shared" si="27"/>
        <v>11</v>
      </c>
      <c r="L56" s="98">
        <f>J56/H56*100</f>
        <v>91.666666666666657</v>
      </c>
      <c r="M56" s="95">
        <f>J56-H56</f>
        <v>-1</v>
      </c>
      <c r="N56" s="98">
        <f>K56/H56*100</f>
        <v>91.666666666666657</v>
      </c>
      <c r="O56" s="95">
        <f>K56-H56</f>
        <v>-1</v>
      </c>
      <c r="P56" s="1867" t="s">
        <v>1610</v>
      </c>
    </row>
    <row r="57" spans="1:16" ht="14.25" customHeight="1">
      <c r="A57" s="1887"/>
      <c r="B57" s="1890"/>
      <c r="C57" s="1856"/>
      <c r="D57" s="1661"/>
      <c r="E57" s="1661"/>
      <c r="F57" s="1863"/>
      <c r="G57" s="315" t="s">
        <v>21</v>
      </c>
      <c r="H57" s="285">
        <v>12</v>
      </c>
      <c r="I57" s="286">
        <v>11</v>
      </c>
      <c r="J57" s="245">
        <v>11</v>
      </c>
      <c r="K57" s="239">
        <v>11</v>
      </c>
      <c r="L57" s="97">
        <f>J57/H57*100</f>
        <v>91.666666666666657</v>
      </c>
      <c r="M57" s="96">
        <f>J57-H57</f>
        <v>-1</v>
      </c>
      <c r="N57" s="97">
        <f>K57/H57*100</f>
        <v>91.666666666666657</v>
      </c>
      <c r="O57" s="96">
        <f>K57-H57</f>
        <v>-1</v>
      </c>
      <c r="P57" s="1868"/>
    </row>
    <row r="58" spans="1:16" ht="14.25" customHeight="1">
      <c r="A58" s="1887"/>
      <c r="B58" s="1890"/>
      <c r="C58" s="1856"/>
      <c r="D58" s="1661"/>
      <c r="E58" s="1661"/>
      <c r="F58" s="1863"/>
      <c r="G58" s="315" t="s">
        <v>22</v>
      </c>
      <c r="H58" s="1048">
        <v>0</v>
      </c>
      <c r="I58" s="638">
        <v>0</v>
      </c>
      <c r="J58" s="639">
        <v>0</v>
      </c>
      <c r="K58" s="644">
        <v>0</v>
      </c>
      <c r="L58" s="633">
        <v>0</v>
      </c>
      <c r="M58" s="1049">
        <v>0</v>
      </c>
      <c r="N58" s="633">
        <v>0</v>
      </c>
      <c r="O58" s="1049">
        <v>0</v>
      </c>
      <c r="P58" s="1868"/>
    </row>
    <row r="59" spans="1:16" ht="14.25" customHeight="1">
      <c r="A59" s="1887"/>
      <c r="B59" s="1890"/>
      <c r="C59" s="1857"/>
      <c r="D59" s="1662"/>
      <c r="E59" s="1662"/>
      <c r="F59" s="1864"/>
      <c r="G59" s="315" t="s">
        <v>23</v>
      </c>
      <c r="H59" s="1048">
        <v>0</v>
      </c>
      <c r="I59" s="638">
        <v>0</v>
      </c>
      <c r="J59" s="639">
        <v>0</v>
      </c>
      <c r="K59" s="644">
        <v>0</v>
      </c>
      <c r="L59" s="633">
        <v>0</v>
      </c>
      <c r="M59" s="1049">
        <v>0</v>
      </c>
      <c r="N59" s="633">
        <v>0</v>
      </c>
      <c r="O59" s="1049">
        <v>0</v>
      </c>
      <c r="P59" s="1869"/>
    </row>
    <row r="60" spans="1:16" ht="18.75" customHeight="1">
      <c r="A60" s="1887"/>
      <c r="B60" s="1890"/>
      <c r="C60" s="1858" t="s">
        <v>1119</v>
      </c>
      <c r="D60" s="1593" t="s">
        <v>814</v>
      </c>
      <c r="E60" s="1593" t="s">
        <v>814</v>
      </c>
      <c r="F60" s="1859" t="s">
        <v>19</v>
      </c>
      <c r="G60" s="316" t="s">
        <v>20</v>
      </c>
      <c r="H60" s="640">
        <f t="shared" ref="H60:O60" si="28">SUM(H61:H63)</f>
        <v>0</v>
      </c>
      <c r="I60" s="641">
        <f t="shared" si="28"/>
        <v>0</v>
      </c>
      <c r="J60" s="642">
        <f t="shared" si="28"/>
        <v>0</v>
      </c>
      <c r="K60" s="643">
        <f t="shared" si="28"/>
        <v>0</v>
      </c>
      <c r="L60" s="633">
        <f t="shared" si="28"/>
        <v>0</v>
      </c>
      <c r="M60" s="634">
        <f t="shared" si="28"/>
        <v>0</v>
      </c>
      <c r="N60" s="633">
        <f t="shared" si="28"/>
        <v>0</v>
      </c>
      <c r="O60" s="634">
        <f t="shared" si="28"/>
        <v>0</v>
      </c>
      <c r="P60" s="1865"/>
    </row>
    <row r="61" spans="1:16" ht="15.75" customHeight="1">
      <c r="A61" s="1887"/>
      <c r="B61" s="1890"/>
      <c r="C61" s="1856"/>
      <c r="D61" s="1661"/>
      <c r="E61" s="1661"/>
      <c r="F61" s="1860"/>
      <c r="G61" s="315" t="s">
        <v>21</v>
      </c>
      <c r="H61" s="637">
        <v>0</v>
      </c>
      <c r="I61" s="638">
        <v>0</v>
      </c>
      <c r="J61" s="639">
        <v>0</v>
      </c>
      <c r="K61" s="634">
        <v>0</v>
      </c>
      <c r="L61" s="633">
        <v>0</v>
      </c>
      <c r="M61" s="634">
        <v>0</v>
      </c>
      <c r="N61" s="633">
        <v>0</v>
      </c>
      <c r="O61" s="634">
        <v>0</v>
      </c>
      <c r="P61" s="1866"/>
    </row>
    <row r="62" spans="1:16" ht="15.75" customHeight="1">
      <c r="A62" s="1887"/>
      <c r="B62" s="1890"/>
      <c r="C62" s="1856"/>
      <c r="D62" s="1661"/>
      <c r="E62" s="1661"/>
      <c r="F62" s="1860"/>
      <c r="G62" s="315" t="s">
        <v>22</v>
      </c>
      <c r="H62" s="637">
        <v>0</v>
      </c>
      <c r="I62" s="638">
        <v>0</v>
      </c>
      <c r="J62" s="639">
        <v>0</v>
      </c>
      <c r="K62" s="634">
        <v>0</v>
      </c>
      <c r="L62" s="633">
        <v>0</v>
      </c>
      <c r="M62" s="634">
        <v>0</v>
      </c>
      <c r="N62" s="633">
        <v>0</v>
      </c>
      <c r="O62" s="634">
        <v>0</v>
      </c>
      <c r="P62" s="1866"/>
    </row>
    <row r="63" spans="1:16" ht="15.75" customHeight="1">
      <c r="A63" s="1887"/>
      <c r="B63" s="1890"/>
      <c r="C63" s="1857"/>
      <c r="D63" s="1662"/>
      <c r="E63" s="1662"/>
      <c r="F63" s="1861"/>
      <c r="G63" s="315" t="s">
        <v>23</v>
      </c>
      <c r="H63" s="637">
        <v>0</v>
      </c>
      <c r="I63" s="638">
        <v>0</v>
      </c>
      <c r="J63" s="639">
        <v>0</v>
      </c>
      <c r="K63" s="634">
        <v>0</v>
      </c>
      <c r="L63" s="633">
        <v>0</v>
      </c>
      <c r="M63" s="634">
        <v>0</v>
      </c>
      <c r="N63" s="633">
        <v>0</v>
      </c>
      <c r="O63" s="634">
        <v>0</v>
      </c>
      <c r="P63" s="1866"/>
    </row>
    <row r="64" spans="1:16" ht="18" customHeight="1">
      <c r="A64" s="1887"/>
      <c r="B64" s="1890"/>
      <c r="C64" s="1856" t="s">
        <v>1118</v>
      </c>
      <c r="D64" s="1593" t="s">
        <v>814</v>
      </c>
      <c r="E64" s="1593" t="s">
        <v>814</v>
      </c>
      <c r="F64" s="1859" t="s">
        <v>19</v>
      </c>
      <c r="G64" s="316" t="s">
        <v>20</v>
      </c>
      <c r="H64" s="640">
        <f t="shared" ref="H64:O64" si="29">SUM(H65:H67)</f>
        <v>0</v>
      </c>
      <c r="I64" s="641">
        <f t="shared" si="29"/>
        <v>0</v>
      </c>
      <c r="J64" s="642">
        <f t="shared" si="29"/>
        <v>0</v>
      </c>
      <c r="K64" s="643">
        <f t="shared" si="29"/>
        <v>0</v>
      </c>
      <c r="L64" s="633">
        <f t="shared" si="29"/>
        <v>0</v>
      </c>
      <c r="M64" s="634">
        <f t="shared" si="29"/>
        <v>0</v>
      </c>
      <c r="N64" s="633">
        <f t="shared" si="29"/>
        <v>0</v>
      </c>
      <c r="O64" s="634">
        <f t="shared" si="29"/>
        <v>0</v>
      </c>
      <c r="P64" s="1865"/>
    </row>
    <row r="65" spans="1:16" ht="14.25" customHeight="1">
      <c r="A65" s="1887"/>
      <c r="B65" s="1890"/>
      <c r="C65" s="1856"/>
      <c r="D65" s="1661"/>
      <c r="E65" s="1661"/>
      <c r="F65" s="1860"/>
      <c r="G65" s="315" t="s">
        <v>21</v>
      </c>
      <c r="H65" s="637">
        <v>0</v>
      </c>
      <c r="I65" s="638">
        <v>0</v>
      </c>
      <c r="J65" s="639">
        <v>0</v>
      </c>
      <c r="K65" s="634">
        <v>0</v>
      </c>
      <c r="L65" s="633">
        <v>0</v>
      </c>
      <c r="M65" s="634">
        <v>0</v>
      </c>
      <c r="N65" s="633">
        <v>0</v>
      </c>
      <c r="O65" s="634">
        <v>0</v>
      </c>
      <c r="P65" s="1866"/>
    </row>
    <row r="66" spans="1:16" ht="14.25" customHeight="1">
      <c r="A66" s="1887"/>
      <c r="B66" s="1890"/>
      <c r="C66" s="1856"/>
      <c r="D66" s="1661"/>
      <c r="E66" s="1661"/>
      <c r="F66" s="1860"/>
      <c r="G66" s="315" t="s">
        <v>22</v>
      </c>
      <c r="H66" s="637">
        <v>0</v>
      </c>
      <c r="I66" s="638">
        <v>0</v>
      </c>
      <c r="J66" s="639">
        <v>0</v>
      </c>
      <c r="K66" s="634">
        <v>0</v>
      </c>
      <c r="L66" s="633">
        <v>0</v>
      </c>
      <c r="M66" s="634">
        <v>0</v>
      </c>
      <c r="N66" s="633">
        <v>0</v>
      </c>
      <c r="O66" s="634">
        <v>0</v>
      </c>
      <c r="P66" s="1866"/>
    </row>
    <row r="67" spans="1:16" ht="14.25" customHeight="1">
      <c r="A67" s="1888"/>
      <c r="B67" s="1891"/>
      <c r="C67" s="1857"/>
      <c r="D67" s="1662"/>
      <c r="E67" s="1662"/>
      <c r="F67" s="1861"/>
      <c r="G67" s="315" t="s">
        <v>23</v>
      </c>
      <c r="H67" s="637">
        <v>0</v>
      </c>
      <c r="I67" s="638">
        <v>0</v>
      </c>
      <c r="J67" s="639">
        <v>0</v>
      </c>
      <c r="K67" s="634">
        <v>0</v>
      </c>
      <c r="L67" s="633">
        <v>0</v>
      </c>
      <c r="M67" s="634">
        <v>0</v>
      </c>
      <c r="N67" s="633">
        <v>0</v>
      </c>
      <c r="O67" s="634">
        <v>0</v>
      </c>
      <c r="P67" s="1866"/>
    </row>
    <row r="68" spans="1:16" ht="19.5" customHeight="1">
      <c r="A68" s="1849" t="s">
        <v>131</v>
      </c>
      <c r="B68" s="1884" t="s">
        <v>469</v>
      </c>
      <c r="C68" s="1870" t="s">
        <v>19</v>
      </c>
      <c r="D68" s="1872" t="s">
        <v>19</v>
      </c>
      <c r="E68" s="1873" t="s">
        <v>19</v>
      </c>
      <c r="F68" s="1874" t="s">
        <v>19</v>
      </c>
      <c r="G68" s="316" t="s">
        <v>20</v>
      </c>
      <c r="H68" s="1055">
        <f t="shared" ref="H68:K68" si="30">SUM(H69:H71)</f>
        <v>0</v>
      </c>
      <c r="I68" s="296">
        <f t="shared" si="30"/>
        <v>0</v>
      </c>
      <c r="J68" s="885">
        <f t="shared" si="30"/>
        <v>0</v>
      </c>
      <c r="K68" s="886">
        <f t="shared" si="30"/>
        <v>0</v>
      </c>
      <c r="L68" s="635">
        <v>0</v>
      </c>
      <c r="M68" s="1054">
        <f>J68-H68</f>
        <v>0</v>
      </c>
      <c r="N68" s="635">
        <v>0</v>
      </c>
      <c r="O68" s="1054">
        <f>K68-H68</f>
        <v>0</v>
      </c>
      <c r="P68" s="1865"/>
    </row>
    <row r="69" spans="1:16" ht="16.5" customHeight="1">
      <c r="A69" s="1849"/>
      <c r="B69" s="1884"/>
      <c r="C69" s="1870"/>
      <c r="D69" s="1872"/>
      <c r="E69" s="1873"/>
      <c r="F69" s="1874"/>
      <c r="G69" s="315" t="s">
        <v>21</v>
      </c>
      <c r="H69" s="629">
        <f t="shared" ref="H69:K71" si="31">(H73)</f>
        <v>0</v>
      </c>
      <c r="I69" s="1045">
        <f t="shared" si="31"/>
        <v>0</v>
      </c>
      <c r="J69" s="1046">
        <f t="shared" si="31"/>
        <v>0</v>
      </c>
      <c r="K69" s="1047">
        <f t="shared" si="31"/>
        <v>0</v>
      </c>
      <c r="L69" s="636">
        <v>0</v>
      </c>
      <c r="M69" s="661">
        <f>J69-H69</f>
        <v>0</v>
      </c>
      <c r="N69" s="636">
        <v>0</v>
      </c>
      <c r="O69" s="661">
        <f>K69-H69</f>
        <v>0</v>
      </c>
      <c r="P69" s="1866"/>
    </row>
    <row r="70" spans="1:16" ht="16.5" customHeight="1">
      <c r="A70" s="1849"/>
      <c r="B70" s="1884"/>
      <c r="C70" s="1870"/>
      <c r="D70" s="1872"/>
      <c r="E70" s="1873"/>
      <c r="F70" s="1874"/>
      <c r="G70" s="315" t="s">
        <v>22</v>
      </c>
      <c r="H70" s="637">
        <f t="shared" si="31"/>
        <v>0</v>
      </c>
      <c r="I70" s="630">
        <f t="shared" si="31"/>
        <v>0</v>
      </c>
      <c r="J70" s="631">
        <f t="shared" si="31"/>
        <v>0</v>
      </c>
      <c r="K70" s="661">
        <f t="shared" si="31"/>
        <v>0</v>
      </c>
      <c r="L70" s="636">
        <v>0</v>
      </c>
      <c r="M70" s="634">
        <f>J70-H70</f>
        <v>0</v>
      </c>
      <c r="N70" s="636">
        <v>0</v>
      </c>
      <c r="O70" s="634">
        <f>K70-H70</f>
        <v>0</v>
      </c>
      <c r="P70" s="1866"/>
    </row>
    <row r="71" spans="1:16" ht="16.5" customHeight="1">
      <c r="A71" s="1849"/>
      <c r="B71" s="1884"/>
      <c r="C71" s="1870"/>
      <c r="D71" s="1872"/>
      <c r="E71" s="1873"/>
      <c r="F71" s="1874"/>
      <c r="G71" s="315" t="s">
        <v>23</v>
      </c>
      <c r="H71" s="637">
        <f t="shared" si="31"/>
        <v>0</v>
      </c>
      <c r="I71" s="630">
        <f t="shared" si="31"/>
        <v>0</v>
      </c>
      <c r="J71" s="631">
        <f t="shared" si="31"/>
        <v>0</v>
      </c>
      <c r="K71" s="661">
        <f t="shared" si="31"/>
        <v>0</v>
      </c>
      <c r="L71" s="636">
        <f>(L75)</f>
        <v>0</v>
      </c>
      <c r="M71" s="634">
        <v>0</v>
      </c>
      <c r="N71" s="636">
        <f>(N75)</f>
        <v>0</v>
      </c>
      <c r="O71" s="634">
        <v>0</v>
      </c>
      <c r="P71" s="1885"/>
    </row>
    <row r="72" spans="1:16" ht="18.75" customHeight="1">
      <c r="A72" s="1849" t="s">
        <v>132</v>
      </c>
      <c r="B72" s="1850" t="s">
        <v>357</v>
      </c>
      <c r="C72" s="1870" t="s">
        <v>348</v>
      </c>
      <c r="D72" s="1803" t="s">
        <v>994</v>
      </c>
      <c r="E72" s="1804" t="s">
        <v>994</v>
      </c>
      <c r="F72" s="1859" t="s">
        <v>19</v>
      </c>
      <c r="G72" s="316" t="s">
        <v>20</v>
      </c>
      <c r="H72" s="189">
        <f t="shared" ref="H72:K72" si="32">SUM(H73:H75)</f>
        <v>0</v>
      </c>
      <c r="I72" s="299">
        <f t="shared" si="32"/>
        <v>0</v>
      </c>
      <c r="J72" s="1052">
        <f t="shared" si="32"/>
        <v>0</v>
      </c>
      <c r="K72" s="1053">
        <f t="shared" si="32"/>
        <v>0</v>
      </c>
      <c r="L72" s="635">
        <v>0</v>
      </c>
      <c r="M72" s="1054">
        <f>J72-H72</f>
        <v>0</v>
      </c>
      <c r="N72" s="635">
        <v>0</v>
      </c>
      <c r="O72" s="1054">
        <f>K72-H72</f>
        <v>0</v>
      </c>
      <c r="P72" s="1909"/>
    </row>
    <row r="73" spans="1:16" ht="15.75" customHeight="1">
      <c r="A73" s="1849"/>
      <c r="B73" s="1850"/>
      <c r="C73" s="1870"/>
      <c r="D73" s="1803"/>
      <c r="E73" s="1804"/>
      <c r="F73" s="1860"/>
      <c r="G73" s="315" t="s">
        <v>21</v>
      </c>
      <c r="H73" s="186">
        <v>0</v>
      </c>
      <c r="I73" s="269">
        <v>0</v>
      </c>
      <c r="J73" s="170">
        <v>0</v>
      </c>
      <c r="K73" s="106">
        <v>0</v>
      </c>
      <c r="L73" s="636">
        <v>0</v>
      </c>
      <c r="M73" s="661">
        <f>J73-H73</f>
        <v>0</v>
      </c>
      <c r="N73" s="636">
        <v>0</v>
      </c>
      <c r="O73" s="661">
        <f>K73-H73</f>
        <v>0</v>
      </c>
      <c r="P73" s="1910"/>
    </row>
    <row r="74" spans="1:16" ht="15.75" customHeight="1">
      <c r="A74" s="1849"/>
      <c r="B74" s="1850"/>
      <c r="C74" s="1870"/>
      <c r="D74" s="1803"/>
      <c r="E74" s="1804"/>
      <c r="F74" s="1860"/>
      <c r="G74" s="315" t="s">
        <v>22</v>
      </c>
      <c r="H74" s="637">
        <v>0</v>
      </c>
      <c r="I74" s="638">
        <v>0</v>
      </c>
      <c r="J74" s="639">
        <v>0</v>
      </c>
      <c r="K74" s="634">
        <v>0</v>
      </c>
      <c r="L74" s="633">
        <v>0</v>
      </c>
      <c r="M74" s="634">
        <f>J74-H74</f>
        <v>0</v>
      </c>
      <c r="N74" s="633">
        <v>0</v>
      </c>
      <c r="O74" s="634">
        <f>K74-H74</f>
        <v>0</v>
      </c>
      <c r="P74" s="1910"/>
    </row>
    <row r="75" spans="1:16" ht="15.75" customHeight="1">
      <c r="A75" s="1849"/>
      <c r="B75" s="1850"/>
      <c r="C75" s="1870"/>
      <c r="D75" s="1803"/>
      <c r="E75" s="1804"/>
      <c r="F75" s="1861"/>
      <c r="G75" s="315" t="s">
        <v>23</v>
      </c>
      <c r="H75" s="637">
        <v>0</v>
      </c>
      <c r="I75" s="638">
        <v>0</v>
      </c>
      <c r="J75" s="639">
        <v>0</v>
      </c>
      <c r="K75" s="634">
        <v>0</v>
      </c>
      <c r="L75" s="633">
        <f>(L79)</f>
        <v>0</v>
      </c>
      <c r="M75" s="634">
        <v>0</v>
      </c>
      <c r="N75" s="633">
        <f>(N79)</f>
        <v>0</v>
      </c>
      <c r="O75" s="634">
        <v>0</v>
      </c>
      <c r="P75" s="1911"/>
    </row>
    <row r="76" spans="1:16" ht="21" customHeight="1">
      <c r="A76" s="1849" t="s">
        <v>358</v>
      </c>
      <c r="B76" s="1884" t="s">
        <v>474</v>
      </c>
      <c r="C76" s="1870" t="s">
        <v>19</v>
      </c>
      <c r="D76" s="1872" t="s">
        <v>19</v>
      </c>
      <c r="E76" s="1873" t="s">
        <v>19</v>
      </c>
      <c r="F76" s="1874" t="s">
        <v>19</v>
      </c>
      <c r="G76" s="316" t="s">
        <v>20</v>
      </c>
      <c r="H76" s="314">
        <f t="shared" ref="H76:K76" si="33">SUM(H77:H79)</f>
        <v>4242.2</v>
      </c>
      <c r="I76" s="41">
        <f t="shared" si="33"/>
        <v>3630.9</v>
      </c>
      <c r="J76" s="238">
        <f t="shared" si="33"/>
        <v>3296.9</v>
      </c>
      <c r="K76" s="327">
        <f t="shared" si="33"/>
        <v>3296.9</v>
      </c>
      <c r="L76" s="98">
        <f>J76/H76*100</f>
        <v>77.716750742539247</v>
      </c>
      <c r="M76" s="95">
        <f>J76-H76</f>
        <v>-945.29999999999973</v>
      </c>
      <c r="N76" s="98">
        <f>K76/H76*100</f>
        <v>77.716750742539247</v>
      </c>
      <c r="O76" s="95">
        <f>K76-H76</f>
        <v>-945.29999999999973</v>
      </c>
      <c r="P76" s="1865"/>
    </row>
    <row r="77" spans="1:16" ht="16.5" customHeight="1">
      <c r="A77" s="1849"/>
      <c r="B77" s="1884"/>
      <c r="C77" s="1870"/>
      <c r="D77" s="1872"/>
      <c r="E77" s="1873"/>
      <c r="F77" s="1874"/>
      <c r="G77" s="315" t="s">
        <v>21</v>
      </c>
      <c r="H77" s="291">
        <f>H81+H85+H89</f>
        <v>4242.2</v>
      </c>
      <c r="I77" s="845">
        <f t="shared" ref="I77:K77" si="34">I81+I85+I89</f>
        <v>3630.9</v>
      </c>
      <c r="J77" s="847">
        <f t="shared" si="34"/>
        <v>3296.9</v>
      </c>
      <c r="K77" s="846">
        <f t="shared" si="34"/>
        <v>3296.9</v>
      </c>
      <c r="L77" s="97">
        <f>J77/H77*100</f>
        <v>77.716750742539247</v>
      </c>
      <c r="M77" s="96">
        <f>J77-H77</f>
        <v>-945.29999999999973</v>
      </c>
      <c r="N77" s="97">
        <f>K77/H77*100</f>
        <v>77.716750742539247</v>
      </c>
      <c r="O77" s="96">
        <f>K77-H77</f>
        <v>-945.29999999999973</v>
      </c>
      <c r="P77" s="1866"/>
    </row>
    <row r="78" spans="1:16" ht="16.5" customHeight="1">
      <c r="A78" s="1849"/>
      <c r="B78" s="1884"/>
      <c r="C78" s="1870"/>
      <c r="D78" s="1872"/>
      <c r="E78" s="1873"/>
      <c r="F78" s="1874"/>
      <c r="G78" s="315" t="s">
        <v>22</v>
      </c>
      <c r="H78" s="848">
        <f t="shared" ref="H78:K79" si="35">H82+H86+H90</f>
        <v>0</v>
      </c>
      <c r="I78" s="849">
        <f t="shared" si="35"/>
        <v>0</v>
      </c>
      <c r="J78" s="850">
        <f t="shared" si="35"/>
        <v>0</v>
      </c>
      <c r="K78" s="851">
        <f t="shared" si="35"/>
        <v>0</v>
      </c>
      <c r="L78" s="633">
        <v>0</v>
      </c>
      <c r="M78" s="634">
        <f>J78-H78</f>
        <v>0</v>
      </c>
      <c r="N78" s="633">
        <v>0</v>
      </c>
      <c r="O78" s="634">
        <f>K78-H78</f>
        <v>0</v>
      </c>
      <c r="P78" s="1866"/>
    </row>
    <row r="79" spans="1:16" ht="16.5" customHeight="1">
      <c r="A79" s="1849"/>
      <c r="B79" s="1884"/>
      <c r="C79" s="1870"/>
      <c r="D79" s="1872"/>
      <c r="E79" s="1873"/>
      <c r="F79" s="1874"/>
      <c r="G79" s="315" t="s">
        <v>23</v>
      </c>
      <c r="H79" s="848">
        <f t="shared" si="35"/>
        <v>0</v>
      </c>
      <c r="I79" s="849">
        <f t="shared" si="35"/>
        <v>0</v>
      </c>
      <c r="J79" s="850">
        <f t="shared" si="35"/>
        <v>0</v>
      </c>
      <c r="K79" s="851">
        <f t="shared" si="35"/>
        <v>0</v>
      </c>
      <c r="L79" s="633">
        <f>(L83)</f>
        <v>0</v>
      </c>
      <c r="M79" s="634">
        <v>0</v>
      </c>
      <c r="N79" s="633">
        <f>(N83)</f>
        <v>0</v>
      </c>
      <c r="O79" s="634">
        <v>0</v>
      </c>
      <c r="P79" s="1866"/>
    </row>
    <row r="80" spans="1:16" ht="34.5" customHeight="1">
      <c r="A80" s="1849" t="s">
        <v>359</v>
      </c>
      <c r="B80" s="1850" t="s">
        <v>360</v>
      </c>
      <c r="C80" s="1870" t="s">
        <v>296</v>
      </c>
      <c r="D80" s="1803">
        <v>43831</v>
      </c>
      <c r="E80" s="1804">
        <v>44196</v>
      </c>
      <c r="F80" s="1862" t="s">
        <v>1613</v>
      </c>
      <c r="G80" s="316" t="s">
        <v>20</v>
      </c>
      <c r="H80" s="290">
        <f t="shared" ref="H80:K80" si="36">SUM(H81:H83)</f>
        <v>151.5</v>
      </c>
      <c r="I80" s="852">
        <f t="shared" si="36"/>
        <v>85.8</v>
      </c>
      <c r="J80" s="91">
        <f t="shared" si="36"/>
        <v>82.4</v>
      </c>
      <c r="K80" s="853">
        <f t="shared" si="36"/>
        <v>82.4</v>
      </c>
      <c r="L80" s="98">
        <f>J80/H80*100</f>
        <v>54.389438943894397</v>
      </c>
      <c r="M80" s="95">
        <f>J80-H80</f>
        <v>-69.099999999999994</v>
      </c>
      <c r="N80" s="98">
        <f>K80/H80*100</f>
        <v>54.389438943894397</v>
      </c>
      <c r="O80" s="95">
        <f>K80-H80</f>
        <v>-69.099999999999994</v>
      </c>
      <c r="P80" s="1901" t="s">
        <v>1612</v>
      </c>
    </row>
    <row r="81" spans="1:16" ht="25.5" customHeight="1">
      <c r="A81" s="1849"/>
      <c r="B81" s="1850"/>
      <c r="C81" s="1870"/>
      <c r="D81" s="1803"/>
      <c r="E81" s="1804"/>
      <c r="F81" s="1863"/>
      <c r="G81" s="315" t="s">
        <v>21</v>
      </c>
      <c r="H81" s="285">
        <v>151.5</v>
      </c>
      <c r="I81" s="286">
        <v>85.8</v>
      </c>
      <c r="J81" s="245">
        <v>82.4</v>
      </c>
      <c r="K81" s="239">
        <v>82.4</v>
      </c>
      <c r="L81" s="97">
        <f>J81/H81*100</f>
        <v>54.389438943894397</v>
      </c>
      <c r="M81" s="96">
        <f>J81-H81</f>
        <v>-69.099999999999994</v>
      </c>
      <c r="N81" s="97">
        <f>K81/H81*100</f>
        <v>54.389438943894397</v>
      </c>
      <c r="O81" s="96">
        <f>K81-H81</f>
        <v>-69.099999999999994</v>
      </c>
      <c r="P81" s="1902"/>
    </row>
    <row r="82" spans="1:16" ht="25.5" customHeight="1">
      <c r="A82" s="1849"/>
      <c r="B82" s="1850"/>
      <c r="C82" s="1870"/>
      <c r="D82" s="1803"/>
      <c r="E82" s="1804"/>
      <c r="F82" s="1863"/>
      <c r="G82" s="315" t="s">
        <v>22</v>
      </c>
      <c r="H82" s="637">
        <v>0</v>
      </c>
      <c r="I82" s="638">
        <v>0</v>
      </c>
      <c r="J82" s="639">
        <v>0</v>
      </c>
      <c r="K82" s="634">
        <v>0</v>
      </c>
      <c r="L82" s="633">
        <v>0</v>
      </c>
      <c r="M82" s="634">
        <f>J82-H82</f>
        <v>0</v>
      </c>
      <c r="N82" s="633">
        <v>0</v>
      </c>
      <c r="O82" s="634">
        <f>K82-H82</f>
        <v>0</v>
      </c>
      <c r="P82" s="1902"/>
    </row>
    <row r="83" spans="1:16" ht="25.5" customHeight="1">
      <c r="A83" s="1849"/>
      <c r="B83" s="1850"/>
      <c r="C83" s="1870"/>
      <c r="D83" s="1803"/>
      <c r="E83" s="1804"/>
      <c r="F83" s="1864"/>
      <c r="G83" s="315" t="s">
        <v>23</v>
      </c>
      <c r="H83" s="637">
        <v>0</v>
      </c>
      <c r="I83" s="638">
        <v>0</v>
      </c>
      <c r="J83" s="639">
        <v>0</v>
      </c>
      <c r="K83" s="634">
        <v>0</v>
      </c>
      <c r="L83" s="633">
        <f>(L87)</f>
        <v>0</v>
      </c>
      <c r="M83" s="634">
        <v>0</v>
      </c>
      <c r="N83" s="633">
        <f>(N87)</f>
        <v>0</v>
      </c>
      <c r="O83" s="634">
        <v>0</v>
      </c>
      <c r="P83" s="1902"/>
    </row>
    <row r="84" spans="1:16" ht="20.25" customHeight="1">
      <c r="A84" s="1849" t="s">
        <v>361</v>
      </c>
      <c r="B84" s="1850" t="s">
        <v>362</v>
      </c>
      <c r="C84" s="1870" t="s">
        <v>296</v>
      </c>
      <c r="D84" s="1803">
        <v>43831</v>
      </c>
      <c r="E84" s="1804">
        <v>44196</v>
      </c>
      <c r="F84" s="1906" t="s">
        <v>476</v>
      </c>
      <c r="G84" s="316" t="s">
        <v>20</v>
      </c>
      <c r="H84" s="290">
        <f t="shared" ref="H84:K84" si="37">SUM(H85:H87)</f>
        <v>4090.7</v>
      </c>
      <c r="I84" s="319">
        <f t="shared" si="37"/>
        <v>3545.1</v>
      </c>
      <c r="J84" s="243">
        <f t="shared" si="37"/>
        <v>3214.5</v>
      </c>
      <c r="K84" s="99">
        <f t="shared" si="37"/>
        <v>3214.5</v>
      </c>
      <c r="L84" s="98">
        <f>J84/H84*100</f>
        <v>78.580683012687317</v>
      </c>
      <c r="M84" s="99">
        <f>J84-H84</f>
        <v>-876.19999999999982</v>
      </c>
      <c r="N84" s="98">
        <f>K84/H84*100</f>
        <v>78.580683012687317</v>
      </c>
      <c r="O84" s="99">
        <f>K84-H84</f>
        <v>-876.19999999999982</v>
      </c>
      <c r="P84" s="1976"/>
    </row>
    <row r="85" spans="1:16" ht="15.75" customHeight="1">
      <c r="A85" s="1849"/>
      <c r="B85" s="1850"/>
      <c r="C85" s="1870"/>
      <c r="D85" s="1803"/>
      <c r="E85" s="1804"/>
      <c r="F85" s="1907"/>
      <c r="G85" s="315" t="s">
        <v>21</v>
      </c>
      <c r="H85" s="285">
        <v>4090.7</v>
      </c>
      <c r="I85" s="286">
        <v>3545.1</v>
      </c>
      <c r="J85" s="245">
        <v>3214.5</v>
      </c>
      <c r="K85" s="239">
        <v>3214.5</v>
      </c>
      <c r="L85" s="97">
        <f>J85/H85*100</f>
        <v>78.580683012687317</v>
      </c>
      <c r="M85" s="96">
        <f>J85-H85</f>
        <v>-876.19999999999982</v>
      </c>
      <c r="N85" s="97">
        <f>K85/H85*100</f>
        <v>78.580683012687317</v>
      </c>
      <c r="O85" s="96">
        <f>K85-H85</f>
        <v>-876.19999999999982</v>
      </c>
      <c r="P85" s="1977"/>
    </row>
    <row r="86" spans="1:16" ht="15.75" customHeight="1">
      <c r="A86" s="1849"/>
      <c r="B86" s="1850"/>
      <c r="C86" s="1870"/>
      <c r="D86" s="1803"/>
      <c r="E86" s="1804"/>
      <c r="F86" s="1907"/>
      <c r="G86" s="315" t="s">
        <v>22</v>
      </c>
      <c r="H86" s="637">
        <v>0</v>
      </c>
      <c r="I86" s="638">
        <v>0</v>
      </c>
      <c r="J86" s="639">
        <v>0</v>
      </c>
      <c r="K86" s="634">
        <v>0</v>
      </c>
      <c r="L86" s="633">
        <v>0</v>
      </c>
      <c r="M86" s="634">
        <f>J86-H86</f>
        <v>0</v>
      </c>
      <c r="N86" s="633">
        <v>0</v>
      </c>
      <c r="O86" s="634">
        <f>K86-H86</f>
        <v>0</v>
      </c>
      <c r="P86" s="1977"/>
    </row>
    <row r="87" spans="1:16" ht="15.75" customHeight="1">
      <c r="A87" s="1849"/>
      <c r="B87" s="1850"/>
      <c r="C87" s="1870"/>
      <c r="D87" s="1803"/>
      <c r="E87" s="1804"/>
      <c r="F87" s="1908"/>
      <c r="G87" s="315" t="s">
        <v>23</v>
      </c>
      <c r="H87" s="637">
        <v>0</v>
      </c>
      <c r="I87" s="638">
        <v>0</v>
      </c>
      <c r="J87" s="639">
        <v>0</v>
      </c>
      <c r="K87" s="634">
        <v>0</v>
      </c>
      <c r="L87" s="633">
        <f>(L103)</f>
        <v>0</v>
      </c>
      <c r="M87" s="634">
        <v>0</v>
      </c>
      <c r="N87" s="633">
        <f>(N103)</f>
        <v>0</v>
      </c>
      <c r="O87" s="634">
        <v>0</v>
      </c>
      <c r="P87" s="1978"/>
    </row>
    <row r="88" spans="1:16" ht="21" customHeight="1">
      <c r="A88" s="1849" t="s">
        <v>935</v>
      </c>
      <c r="B88" s="1850" t="s">
        <v>936</v>
      </c>
      <c r="C88" s="1870" t="s">
        <v>296</v>
      </c>
      <c r="D88" s="1803" t="s">
        <v>977</v>
      </c>
      <c r="E88" s="1804" t="s">
        <v>977</v>
      </c>
      <c r="F88" s="1859" t="s">
        <v>19</v>
      </c>
      <c r="G88" s="316" t="s">
        <v>20</v>
      </c>
      <c r="H88" s="1056">
        <f t="shared" ref="H88:K88" si="38">SUM(H89:H91)</f>
        <v>0</v>
      </c>
      <c r="I88" s="658">
        <f t="shared" si="38"/>
        <v>0</v>
      </c>
      <c r="J88" s="1057">
        <f t="shared" si="38"/>
        <v>0</v>
      </c>
      <c r="K88" s="1051">
        <f t="shared" si="38"/>
        <v>0</v>
      </c>
      <c r="L88" s="635">
        <v>0</v>
      </c>
      <c r="M88" s="1051">
        <f>J88-H88</f>
        <v>0</v>
      </c>
      <c r="N88" s="635">
        <v>0</v>
      </c>
      <c r="O88" s="1051">
        <f>K88-H88</f>
        <v>0</v>
      </c>
      <c r="P88" s="1867"/>
    </row>
    <row r="89" spans="1:16" ht="15.75" customHeight="1">
      <c r="A89" s="1849"/>
      <c r="B89" s="1850"/>
      <c r="C89" s="1870"/>
      <c r="D89" s="1803"/>
      <c r="E89" s="1804"/>
      <c r="F89" s="1860"/>
      <c r="G89" s="315" t="s">
        <v>21</v>
      </c>
      <c r="H89" s="629">
        <v>0</v>
      </c>
      <c r="I89" s="630">
        <v>0</v>
      </c>
      <c r="J89" s="631">
        <v>0</v>
      </c>
      <c r="K89" s="661">
        <v>0</v>
      </c>
      <c r="L89" s="636">
        <v>0</v>
      </c>
      <c r="M89" s="661">
        <f>J89-H89</f>
        <v>0</v>
      </c>
      <c r="N89" s="636">
        <v>0</v>
      </c>
      <c r="O89" s="661">
        <f>K89-H89</f>
        <v>0</v>
      </c>
      <c r="P89" s="1868"/>
    </row>
    <row r="90" spans="1:16" ht="15.75" customHeight="1">
      <c r="A90" s="1849"/>
      <c r="B90" s="1850"/>
      <c r="C90" s="1870"/>
      <c r="D90" s="1803"/>
      <c r="E90" s="1804"/>
      <c r="F90" s="1860"/>
      <c r="G90" s="315" t="s">
        <v>22</v>
      </c>
      <c r="H90" s="637">
        <v>0</v>
      </c>
      <c r="I90" s="638">
        <v>0</v>
      </c>
      <c r="J90" s="639">
        <v>0</v>
      </c>
      <c r="K90" s="634">
        <v>0</v>
      </c>
      <c r="L90" s="633">
        <v>0</v>
      </c>
      <c r="M90" s="634">
        <f>J90-H90</f>
        <v>0</v>
      </c>
      <c r="N90" s="633">
        <v>0</v>
      </c>
      <c r="O90" s="634">
        <f>K90-H90</f>
        <v>0</v>
      </c>
      <c r="P90" s="1868"/>
    </row>
    <row r="91" spans="1:16" ht="15.75" customHeight="1">
      <c r="A91" s="1849"/>
      <c r="B91" s="1850"/>
      <c r="C91" s="1870"/>
      <c r="D91" s="1803"/>
      <c r="E91" s="1804"/>
      <c r="F91" s="1861"/>
      <c r="G91" s="315" t="s">
        <v>23</v>
      </c>
      <c r="H91" s="637">
        <v>0</v>
      </c>
      <c r="I91" s="638">
        <v>0</v>
      </c>
      <c r="J91" s="639">
        <v>0</v>
      </c>
      <c r="K91" s="634">
        <v>0</v>
      </c>
      <c r="L91" s="633">
        <f>(L107)</f>
        <v>0</v>
      </c>
      <c r="M91" s="634">
        <v>0</v>
      </c>
      <c r="N91" s="633">
        <f>(N107)</f>
        <v>0</v>
      </c>
      <c r="O91" s="634">
        <v>0</v>
      </c>
      <c r="P91" s="1869"/>
    </row>
    <row r="92" spans="1:16" ht="21.75" customHeight="1">
      <c r="A92" s="1871" t="s">
        <v>937</v>
      </c>
      <c r="B92" s="1992" t="s">
        <v>938</v>
      </c>
      <c r="C92" s="1857" t="s">
        <v>19</v>
      </c>
      <c r="D92" s="1993" t="s">
        <v>19</v>
      </c>
      <c r="E92" s="1897" t="s">
        <v>19</v>
      </c>
      <c r="F92" s="1994" t="s">
        <v>19</v>
      </c>
      <c r="G92" s="313" t="s">
        <v>20</v>
      </c>
      <c r="H92" s="314">
        <f t="shared" ref="H92:K92" si="39">SUM(H93:H95)</f>
        <v>2845.4</v>
      </c>
      <c r="I92" s="41">
        <f t="shared" si="39"/>
        <v>2360.4</v>
      </c>
      <c r="J92" s="238">
        <f t="shared" si="39"/>
        <v>2068.8000000000002</v>
      </c>
      <c r="K92" s="327">
        <f t="shared" si="39"/>
        <v>2068.8000000000002</v>
      </c>
      <c r="L92" s="98">
        <f>J92/H92*100</f>
        <v>72.706825050959452</v>
      </c>
      <c r="M92" s="95">
        <f>J92-H92</f>
        <v>-776.59999999999991</v>
      </c>
      <c r="N92" s="98">
        <f>K92/H92*100</f>
        <v>72.706825050959452</v>
      </c>
      <c r="O92" s="95">
        <f>K92-H92</f>
        <v>-776.59999999999991</v>
      </c>
      <c r="P92" s="1866"/>
    </row>
    <row r="93" spans="1:16" ht="15" customHeight="1">
      <c r="A93" s="1849"/>
      <c r="B93" s="1884"/>
      <c r="C93" s="1870"/>
      <c r="D93" s="1872"/>
      <c r="E93" s="1873"/>
      <c r="F93" s="1874"/>
      <c r="G93" s="315" t="s">
        <v>21</v>
      </c>
      <c r="H93" s="291">
        <f>H97</f>
        <v>2845.4</v>
      </c>
      <c r="I93" s="845">
        <f t="shared" ref="I93:K93" si="40">I97</f>
        <v>2360.4</v>
      </c>
      <c r="J93" s="847">
        <f t="shared" si="40"/>
        <v>2068.8000000000002</v>
      </c>
      <c r="K93" s="846">
        <f t="shared" si="40"/>
        <v>2068.8000000000002</v>
      </c>
      <c r="L93" s="97">
        <f>J93/H93*100</f>
        <v>72.706825050959452</v>
      </c>
      <c r="M93" s="96">
        <f>J93-H93</f>
        <v>-776.59999999999991</v>
      </c>
      <c r="N93" s="97">
        <f>K93/H93*100</f>
        <v>72.706825050959452</v>
      </c>
      <c r="O93" s="96">
        <f>K93-H93</f>
        <v>-776.59999999999991</v>
      </c>
      <c r="P93" s="1866"/>
    </row>
    <row r="94" spans="1:16" ht="15" customHeight="1">
      <c r="A94" s="1849"/>
      <c r="B94" s="1884"/>
      <c r="C94" s="1870"/>
      <c r="D94" s="1872"/>
      <c r="E94" s="1873"/>
      <c r="F94" s="1874"/>
      <c r="G94" s="315" t="s">
        <v>22</v>
      </c>
      <c r="H94" s="848">
        <f t="shared" ref="H94:K95" si="41">H98</f>
        <v>0</v>
      </c>
      <c r="I94" s="849">
        <f t="shared" si="41"/>
        <v>0</v>
      </c>
      <c r="J94" s="850">
        <f t="shared" si="41"/>
        <v>0</v>
      </c>
      <c r="K94" s="851">
        <f t="shared" si="41"/>
        <v>0</v>
      </c>
      <c r="L94" s="633">
        <v>0</v>
      </c>
      <c r="M94" s="634">
        <f>J94-H94</f>
        <v>0</v>
      </c>
      <c r="N94" s="633">
        <v>0</v>
      </c>
      <c r="O94" s="634">
        <f>K94-H94</f>
        <v>0</v>
      </c>
      <c r="P94" s="1866"/>
    </row>
    <row r="95" spans="1:16" ht="15" customHeight="1">
      <c r="A95" s="1849"/>
      <c r="B95" s="1884"/>
      <c r="C95" s="1870"/>
      <c r="D95" s="1872"/>
      <c r="E95" s="1873"/>
      <c r="F95" s="1874"/>
      <c r="G95" s="315" t="s">
        <v>23</v>
      </c>
      <c r="H95" s="848">
        <f t="shared" si="41"/>
        <v>0</v>
      </c>
      <c r="I95" s="849">
        <f t="shared" si="41"/>
        <v>0</v>
      </c>
      <c r="J95" s="850">
        <f t="shared" si="41"/>
        <v>0</v>
      </c>
      <c r="K95" s="851">
        <f t="shared" si="41"/>
        <v>0</v>
      </c>
      <c r="L95" s="633">
        <f>(L99)</f>
        <v>0</v>
      </c>
      <c r="M95" s="634">
        <v>0</v>
      </c>
      <c r="N95" s="633">
        <f>(N99)</f>
        <v>0</v>
      </c>
      <c r="O95" s="634">
        <v>0</v>
      </c>
      <c r="P95" s="1866"/>
    </row>
    <row r="96" spans="1:16" ht="21" customHeight="1">
      <c r="A96" s="1849" t="s">
        <v>939</v>
      </c>
      <c r="B96" s="1850" t="s">
        <v>940</v>
      </c>
      <c r="C96" s="1870" t="s">
        <v>296</v>
      </c>
      <c r="D96" s="1803">
        <v>43831</v>
      </c>
      <c r="E96" s="1804">
        <v>44196</v>
      </c>
      <c r="F96" s="1906" t="s">
        <v>1124</v>
      </c>
      <c r="G96" s="316" t="s">
        <v>20</v>
      </c>
      <c r="H96" s="290">
        <f t="shared" ref="H96:K96" si="42">SUM(H97:H99)</f>
        <v>2845.4</v>
      </c>
      <c r="I96" s="319">
        <f t="shared" si="42"/>
        <v>2360.4</v>
      </c>
      <c r="J96" s="243">
        <f t="shared" si="42"/>
        <v>2068.8000000000002</v>
      </c>
      <c r="K96" s="99">
        <f t="shared" si="42"/>
        <v>2068.8000000000002</v>
      </c>
      <c r="L96" s="98">
        <f>J96/H96*100</f>
        <v>72.706825050959452</v>
      </c>
      <c r="M96" s="99">
        <f>J96-H96</f>
        <v>-776.59999999999991</v>
      </c>
      <c r="N96" s="98">
        <f>K96/H96*100</f>
        <v>72.706825050959452</v>
      </c>
      <c r="O96" s="99">
        <f>K96-H96</f>
        <v>-776.59999999999991</v>
      </c>
      <c r="P96" s="1901"/>
    </row>
    <row r="97" spans="1:16" ht="16.5" customHeight="1">
      <c r="A97" s="1849"/>
      <c r="B97" s="1850"/>
      <c r="C97" s="1870"/>
      <c r="D97" s="1803"/>
      <c r="E97" s="1804"/>
      <c r="F97" s="1907"/>
      <c r="G97" s="315" t="s">
        <v>21</v>
      </c>
      <c r="H97" s="285">
        <v>2845.4</v>
      </c>
      <c r="I97" s="286">
        <v>2360.4</v>
      </c>
      <c r="J97" s="245">
        <v>2068.8000000000002</v>
      </c>
      <c r="K97" s="239">
        <v>2068.8000000000002</v>
      </c>
      <c r="L97" s="97">
        <f>J97/H97*100</f>
        <v>72.706825050959452</v>
      </c>
      <c r="M97" s="96">
        <f>J97-H97</f>
        <v>-776.59999999999991</v>
      </c>
      <c r="N97" s="97">
        <f>K97/H97*100</f>
        <v>72.706825050959452</v>
      </c>
      <c r="O97" s="96">
        <f>K97-H97</f>
        <v>-776.59999999999991</v>
      </c>
      <c r="P97" s="1902"/>
    </row>
    <row r="98" spans="1:16" ht="16.5" customHeight="1">
      <c r="A98" s="1849"/>
      <c r="B98" s="1850"/>
      <c r="C98" s="1870"/>
      <c r="D98" s="1803"/>
      <c r="E98" s="1804"/>
      <c r="F98" s="1907"/>
      <c r="G98" s="315" t="s">
        <v>22</v>
      </c>
      <c r="H98" s="637">
        <v>0</v>
      </c>
      <c r="I98" s="638">
        <v>0</v>
      </c>
      <c r="J98" s="639">
        <v>0</v>
      </c>
      <c r="K98" s="634">
        <v>0</v>
      </c>
      <c r="L98" s="633">
        <v>0</v>
      </c>
      <c r="M98" s="634">
        <f>J98-H98</f>
        <v>0</v>
      </c>
      <c r="N98" s="633">
        <v>0</v>
      </c>
      <c r="O98" s="634">
        <f>K98-H98</f>
        <v>0</v>
      </c>
      <c r="P98" s="1902"/>
    </row>
    <row r="99" spans="1:16" ht="16.5" customHeight="1" thickBot="1">
      <c r="A99" s="1849"/>
      <c r="B99" s="1850"/>
      <c r="C99" s="1870"/>
      <c r="D99" s="1803"/>
      <c r="E99" s="1804"/>
      <c r="F99" s="1908"/>
      <c r="G99" s="315" t="s">
        <v>23</v>
      </c>
      <c r="H99" s="637">
        <v>0</v>
      </c>
      <c r="I99" s="638">
        <v>0</v>
      </c>
      <c r="J99" s="639">
        <v>0</v>
      </c>
      <c r="K99" s="634">
        <v>0</v>
      </c>
      <c r="L99" s="633">
        <f>(L103)</f>
        <v>0</v>
      </c>
      <c r="M99" s="634">
        <v>0</v>
      </c>
      <c r="N99" s="633">
        <f>(N103)</f>
        <v>0</v>
      </c>
      <c r="O99" s="634">
        <v>0</v>
      </c>
      <c r="P99" s="1902"/>
    </row>
    <row r="100" spans="1:16" ht="26.25" customHeight="1">
      <c r="A100" s="1912" t="s">
        <v>31</v>
      </c>
      <c r="B100" s="1914" t="s">
        <v>470</v>
      </c>
      <c r="C100" s="1916" t="s">
        <v>348</v>
      </c>
      <c r="D100" s="1918" t="s">
        <v>19</v>
      </c>
      <c r="E100" s="1880" t="s">
        <v>19</v>
      </c>
      <c r="F100" s="1882" t="s">
        <v>19</v>
      </c>
      <c r="G100" s="309" t="s">
        <v>20</v>
      </c>
      <c r="H100" s="310">
        <f>H101+H102+H103</f>
        <v>1854</v>
      </c>
      <c r="I100" s="318">
        <f t="shared" ref="I100:K100" si="43">I101+I102+I103</f>
        <v>1434.4</v>
      </c>
      <c r="J100" s="242">
        <f t="shared" si="43"/>
        <v>1353.3000000000002</v>
      </c>
      <c r="K100" s="89">
        <f t="shared" si="43"/>
        <v>1353.3000000000002</v>
      </c>
      <c r="L100" s="92">
        <f>SUM(L101:L103)</f>
        <v>145.99876606444406</v>
      </c>
      <c r="M100" s="93">
        <f>SUM(M101:M103)</f>
        <v>-500.69999999999993</v>
      </c>
      <c r="N100" s="92">
        <f>SUM(N101:N103)</f>
        <v>145.99876606444406</v>
      </c>
      <c r="O100" s="93">
        <f>SUM(O101:O103)</f>
        <v>-500.69999999999993</v>
      </c>
      <c r="P100" s="1903"/>
    </row>
    <row r="101" spans="1:16" ht="20.25" customHeight="1">
      <c r="A101" s="1913"/>
      <c r="B101" s="1915"/>
      <c r="C101" s="1917"/>
      <c r="D101" s="1919"/>
      <c r="E101" s="1881"/>
      <c r="F101" s="1883"/>
      <c r="G101" s="311" t="s">
        <v>21</v>
      </c>
      <c r="H101" s="312">
        <f>H105</f>
        <v>910</v>
      </c>
      <c r="I101" s="324">
        <f t="shared" ref="I101:K101" si="44">I105</f>
        <v>676.9</v>
      </c>
      <c r="J101" s="325">
        <f t="shared" si="44"/>
        <v>667.2</v>
      </c>
      <c r="K101" s="326">
        <f t="shared" si="44"/>
        <v>667.2</v>
      </c>
      <c r="L101" s="322">
        <f t="shared" ref="L101:O103" si="45">SUM(L105,)</f>
        <v>73.318681318681328</v>
      </c>
      <c r="M101" s="323">
        <f t="shared" si="45"/>
        <v>-242.79999999999995</v>
      </c>
      <c r="N101" s="322">
        <f t="shared" si="45"/>
        <v>73.318681318681328</v>
      </c>
      <c r="O101" s="323">
        <f t="shared" si="45"/>
        <v>-242.79999999999995</v>
      </c>
      <c r="P101" s="1904"/>
    </row>
    <row r="102" spans="1:16" ht="20.25" customHeight="1">
      <c r="A102" s="1913"/>
      <c r="B102" s="1915"/>
      <c r="C102" s="1917"/>
      <c r="D102" s="1919"/>
      <c r="E102" s="1881"/>
      <c r="F102" s="1883"/>
      <c r="G102" s="311" t="s">
        <v>22</v>
      </c>
      <c r="H102" s="312">
        <f t="shared" ref="H102:K103" si="46">H106</f>
        <v>944</v>
      </c>
      <c r="I102" s="324">
        <f t="shared" si="46"/>
        <v>757.5</v>
      </c>
      <c r="J102" s="325">
        <f t="shared" si="46"/>
        <v>686.1</v>
      </c>
      <c r="K102" s="326">
        <f t="shared" si="46"/>
        <v>686.1</v>
      </c>
      <c r="L102" s="322">
        <f t="shared" si="45"/>
        <v>72.680084745762713</v>
      </c>
      <c r="M102" s="323">
        <f t="shared" si="45"/>
        <v>-257.89999999999998</v>
      </c>
      <c r="N102" s="322">
        <f t="shared" si="45"/>
        <v>72.680084745762713</v>
      </c>
      <c r="O102" s="323">
        <f t="shared" si="45"/>
        <v>-257.89999999999998</v>
      </c>
      <c r="P102" s="1904"/>
    </row>
    <row r="103" spans="1:16" ht="20.25" customHeight="1">
      <c r="A103" s="1913"/>
      <c r="B103" s="1915"/>
      <c r="C103" s="1917"/>
      <c r="D103" s="1919"/>
      <c r="E103" s="1881"/>
      <c r="F103" s="1883"/>
      <c r="G103" s="311" t="s">
        <v>23</v>
      </c>
      <c r="H103" s="650">
        <f t="shared" si="46"/>
        <v>0</v>
      </c>
      <c r="I103" s="651">
        <f t="shared" si="46"/>
        <v>0</v>
      </c>
      <c r="J103" s="652">
        <f t="shared" si="46"/>
        <v>0</v>
      </c>
      <c r="K103" s="653">
        <f t="shared" si="46"/>
        <v>0</v>
      </c>
      <c r="L103" s="628">
        <f t="shared" si="45"/>
        <v>0</v>
      </c>
      <c r="M103" s="625">
        <f t="shared" si="45"/>
        <v>0</v>
      </c>
      <c r="N103" s="628">
        <f t="shared" si="45"/>
        <v>0</v>
      </c>
      <c r="O103" s="625">
        <f t="shared" si="45"/>
        <v>0</v>
      </c>
      <c r="P103" s="1905"/>
    </row>
    <row r="104" spans="1:16" ht="25.5" customHeight="1">
      <c r="A104" s="1851" t="s">
        <v>33</v>
      </c>
      <c r="B104" s="1875" t="s">
        <v>363</v>
      </c>
      <c r="C104" s="1876" t="s">
        <v>19</v>
      </c>
      <c r="D104" s="1877" t="s">
        <v>19</v>
      </c>
      <c r="E104" s="1878" t="s">
        <v>19</v>
      </c>
      <c r="F104" s="1879" t="s">
        <v>19</v>
      </c>
      <c r="G104" s="316" t="s">
        <v>20</v>
      </c>
      <c r="H104" s="290">
        <f>H105+H106+H107</f>
        <v>1854</v>
      </c>
      <c r="I104" s="319">
        <f t="shared" ref="I104:K104" si="47">I105+I106+I107</f>
        <v>1434.4</v>
      </c>
      <c r="J104" s="243">
        <f t="shared" si="47"/>
        <v>1353.3000000000002</v>
      </c>
      <c r="K104" s="91">
        <f t="shared" si="47"/>
        <v>1353.3000000000002</v>
      </c>
      <c r="L104" s="98">
        <f>J104/H104*100</f>
        <v>72.993527508090622</v>
      </c>
      <c r="M104" s="99">
        <f>J104-H104</f>
        <v>-500.69999999999982</v>
      </c>
      <c r="N104" s="98">
        <f>K104/H104*100</f>
        <v>72.993527508090622</v>
      </c>
      <c r="O104" s="99">
        <f>K104-H104</f>
        <v>-500.69999999999982</v>
      </c>
      <c r="P104" s="1865"/>
    </row>
    <row r="105" spans="1:16" ht="19.5" customHeight="1">
      <c r="A105" s="1851"/>
      <c r="B105" s="1875"/>
      <c r="C105" s="1876"/>
      <c r="D105" s="1877"/>
      <c r="E105" s="1878"/>
      <c r="F105" s="1879"/>
      <c r="G105" s="315" t="s">
        <v>21</v>
      </c>
      <c r="H105" s="291">
        <f t="shared" ref="H105:K107" si="48">(H109+H117+H125)</f>
        <v>910</v>
      </c>
      <c r="I105" s="289">
        <f t="shared" si="48"/>
        <v>676.9</v>
      </c>
      <c r="J105" s="244">
        <f t="shared" si="48"/>
        <v>667.2</v>
      </c>
      <c r="K105" s="96">
        <f t="shared" si="48"/>
        <v>667.2</v>
      </c>
      <c r="L105" s="97">
        <f>J105/H105*100</f>
        <v>73.318681318681328</v>
      </c>
      <c r="M105" s="96">
        <f>J105-H105</f>
        <v>-242.79999999999995</v>
      </c>
      <c r="N105" s="97">
        <f>K105/H105*100</f>
        <v>73.318681318681328</v>
      </c>
      <c r="O105" s="96">
        <f>K105-H105</f>
        <v>-242.79999999999995</v>
      </c>
      <c r="P105" s="1866"/>
    </row>
    <row r="106" spans="1:16" ht="19.5" customHeight="1">
      <c r="A106" s="1851"/>
      <c r="B106" s="1875"/>
      <c r="C106" s="1876"/>
      <c r="D106" s="1877"/>
      <c r="E106" s="1878"/>
      <c r="F106" s="1879"/>
      <c r="G106" s="315" t="s">
        <v>22</v>
      </c>
      <c r="H106" s="291">
        <f t="shared" si="48"/>
        <v>944</v>
      </c>
      <c r="I106" s="289">
        <f t="shared" si="48"/>
        <v>757.5</v>
      </c>
      <c r="J106" s="244">
        <f t="shared" si="48"/>
        <v>686.1</v>
      </c>
      <c r="K106" s="96">
        <f t="shared" si="48"/>
        <v>686.1</v>
      </c>
      <c r="L106" s="97">
        <f>J106/H106*100</f>
        <v>72.680084745762713</v>
      </c>
      <c r="M106" s="96">
        <f>J106-H106</f>
        <v>-257.89999999999998</v>
      </c>
      <c r="N106" s="97">
        <f>K106/H106*100</f>
        <v>72.680084745762713</v>
      </c>
      <c r="O106" s="96">
        <f>K106-H106</f>
        <v>-257.89999999999998</v>
      </c>
      <c r="P106" s="1866"/>
    </row>
    <row r="107" spans="1:16" ht="19.5" customHeight="1">
      <c r="A107" s="1851"/>
      <c r="B107" s="1875"/>
      <c r="C107" s="1876"/>
      <c r="D107" s="1877"/>
      <c r="E107" s="1878"/>
      <c r="F107" s="1879"/>
      <c r="G107" s="315" t="s">
        <v>23</v>
      </c>
      <c r="H107" s="637">
        <f t="shared" si="48"/>
        <v>0</v>
      </c>
      <c r="I107" s="638">
        <f t="shared" si="48"/>
        <v>0</v>
      </c>
      <c r="J107" s="639">
        <f t="shared" si="48"/>
        <v>0</v>
      </c>
      <c r="K107" s="634">
        <f t="shared" si="48"/>
        <v>0</v>
      </c>
      <c r="L107" s="633">
        <v>0</v>
      </c>
      <c r="M107" s="634">
        <v>0</v>
      </c>
      <c r="N107" s="633">
        <v>0</v>
      </c>
      <c r="O107" s="634">
        <v>0</v>
      </c>
      <c r="P107" s="1885"/>
    </row>
    <row r="108" spans="1:16" ht="27" customHeight="1">
      <c r="A108" s="1849" t="s">
        <v>34</v>
      </c>
      <c r="B108" s="1884" t="s">
        <v>364</v>
      </c>
      <c r="C108" s="1870" t="s">
        <v>19</v>
      </c>
      <c r="D108" s="1872" t="s">
        <v>19</v>
      </c>
      <c r="E108" s="1873" t="s">
        <v>19</v>
      </c>
      <c r="F108" s="1874" t="s">
        <v>19</v>
      </c>
      <c r="G108" s="316" t="s">
        <v>20</v>
      </c>
      <c r="H108" s="290">
        <f>H109+H110+H111</f>
        <v>906.1</v>
      </c>
      <c r="I108" s="319">
        <f t="shared" ref="I108:K108" si="49">I109+I110+I111</f>
        <v>676.3</v>
      </c>
      <c r="J108" s="243">
        <f t="shared" si="49"/>
        <v>666.6</v>
      </c>
      <c r="K108" s="91">
        <f t="shared" si="49"/>
        <v>666.6</v>
      </c>
      <c r="L108" s="98">
        <f>J108/H108*100</f>
        <v>73.568038847809291</v>
      </c>
      <c r="M108" s="95">
        <f>J108-H108</f>
        <v>-239.5</v>
      </c>
      <c r="N108" s="98">
        <f>K108/H108*100</f>
        <v>73.568038847809291</v>
      </c>
      <c r="O108" s="95">
        <f>K108-H108</f>
        <v>-239.5</v>
      </c>
      <c r="P108" s="1865"/>
    </row>
    <row r="109" spans="1:16" ht="18" customHeight="1">
      <c r="A109" s="1849"/>
      <c r="B109" s="1884"/>
      <c r="C109" s="1870"/>
      <c r="D109" s="1872"/>
      <c r="E109" s="1873"/>
      <c r="F109" s="1874"/>
      <c r="G109" s="315" t="s">
        <v>21</v>
      </c>
      <c r="H109" s="291">
        <f t="shared" ref="H109:K111" si="50">(H113)</f>
        <v>906.1</v>
      </c>
      <c r="I109" s="289">
        <f t="shared" si="50"/>
        <v>676.3</v>
      </c>
      <c r="J109" s="244">
        <f t="shared" si="50"/>
        <v>666.6</v>
      </c>
      <c r="K109" s="96">
        <f t="shared" si="50"/>
        <v>666.6</v>
      </c>
      <c r="L109" s="97">
        <f>J109/H109*100</f>
        <v>73.568038847809291</v>
      </c>
      <c r="M109" s="96">
        <f>J109-H109</f>
        <v>-239.5</v>
      </c>
      <c r="N109" s="97">
        <f>K109/H109*100</f>
        <v>73.568038847809291</v>
      </c>
      <c r="O109" s="96">
        <f>K109-H109</f>
        <v>-239.5</v>
      </c>
      <c r="P109" s="1866"/>
    </row>
    <row r="110" spans="1:16" ht="18" customHeight="1">
      <c r="A110" s="1849"/>
      <c r="B110" s="1884"/>
      <c r="C110" s="1870"/>
      <c r="D110" s="1872"/>
      <c r="E110" s="1873"/>
      <c r="F110" s="1874"/>
      <c r="G110" s="315" t="s">
        <v>22</v>
      </c>
      <c r="H110" s="637">
        <f t="shared" si="50"/>
        <v>0</v>
      </c>
      <c r="I110" s="638">
        <f t="shared" si="50"/>
        <v>0</v>
      </c>
      <c r="J110" s="639">
        <f t="shared" si="50"/>
        <v>0</v>
      </c>
      <c r="K110" s="634">
        <f t="shared" si="50"/>
        <v>0</v>
      </c>
      <c r="L110" s="633">
        <v>0</v>
      </c>
      <c r="M110" s="634">
        <f>J110-H110</f>
        <v>0</v>
      </c>
      <c r="N110" s="633">
        <v>0</v>
      </c>
      <c r="O110" s="634">
        <f>K110-H110</f>
        <v>0</v>
      </c>
      <c r="P110" s="1866"/>
    </row>
    <row r="111" spans="1:16" ht="18" customHeight="1">
      <c r="A111" s="1849"/>
      <c r="B111" s="1884"/>
      <c r="C111" s="1870"/>
      <c r="D111" s="1872"/>
      <c r="E111" s="1873"/>
      <c r="F111" s="1874"/>
      <c r="G111" s="315" t="s">
        <v>23</v>
      </c>
      <c r="H111" s="637">
        <f t="shared" si="50"/>
        <v>0</v>
      </c>
      <c r="I111" s="638">
        <f t="shared" si="50"/>
        <v>0</v>
      </c>
      <c r="J111" s="639">
        <f t="shared" si="50"/>
        <v>0</v>
      </c>
      <c r="K111" s="634">
        <f t="shared" si="50"/>
        <v>0</v>
      </c>
      <c r="L111" s="633">
        <f>(L115)</f>
        <v>0</v>
      </c>
      <c r="M111" s="634">
        <v>0</v>
      </c>
      <c r="N111" s="633">
        <f>(N115)</f>
        <v>0</v>
      </c>
      <c r="O111" s="634">
        <v>0</v>
      </c>
      <c r="P111" s="1866"/>
    </row>
    <row r="112" spans="1:16" ht="28.5" customHeight="1">
      <c r="A112" s="1849" t="s">
        <v>35</v>
      </c>
      <c r="B112" s="1850" t="s">
        <v>147</v>
      </c>
      <c r="C112" s="1870" t="s">
        <v>296</v>
      </c>
      <c r="D112" s="1803">
        <v>43831</v>
      </c>
      <c r="E112" s="1804">
        <v>44196</v>
      </c>
      <c r="F112" s="1852" t="s">
        <v>1125</v>
      </c>
      <c r="G112" s="316" t="s">
        <v>20</v>
      </c>
      <c r="H112" s="290">
        <f>H113+H114+H115</f>
        <v>906.1</v>
      </c>
      <c r="I112" s="319">
        <f t="shared" ref="I112:K112" si="51">I113+I114+I115</f>
        <v>676.3</v>
      </c>
      <c r="J112" s="243">
        <f t="shared" si="51"/>
        <v>666.6</v>
      </c>
      <c r="K112" s="91">
        <f t="shared" si="51"/>
        <v>666.6</v>
      </c>
      <c r="L112" s="98">
        <f>J112/H112*100</f>
        <v>73.568038847809291</v>
      </c>
      <c r="M112" s="95">
        <f>J112-H112</f>
        <v>-239.5</v>
      </c>
      <c r="N112" s="98">
        <f>K112/H112*100</f>
        <v>73.568038847809291</v>
      </c>
      <c r="O112" s="95">
        <f>K112-H112</f>
        <v>-239.5</v>
      </c>
      <c r="P112" s="1901" t="s">
        <v>1614</v>
      </c>
    </row>
    <row r="113" spans="1:16" ht="17.25" customHeight="1">
      <c r="A113" s="1849"/>
      <c r="B113" s="1850"/>
      <c r="C113" s="1870"/>
      <c r="D113" s="1803"/>
      <c r="E113" s="1804"/>
      <c r="F113" s="1852"/>
      <c r="G113" s="315" t="s">
        <v>21</v>
      </c>
      <c r="H113" s="285">
        <v>906.1</v>
      </c>
      <c r="I113" s="286">
        <v>676.3</v>
      </c>
      <c r="J113" s="287">
        <v>666.6</v>
      </c>
      <c r="K113" s="288">
        <v>666.6</v>
      </c>
      <c r="L113" s="289">
        <f>J113/H113*100</f>
        <v>73.568038847809291</v>
      </c>
      <c r="M113" s="96">
        <f>J113-H113</f>
        <v>-239.5</v>
      </c>
      <c r="N113" s="97">
        <f>K113/H113*100</f>
        <v>73.568038847809291</v>
      </c>
      <c r="O113" s="96">
        <f>K113-H113</f>
        <v>-239.5</v>
      </c>
      <c r="P113" s="1902"/>
    </row>
    <row r="114" spans="1:16" ht="17.25" customHeight="1">
      <c r="A114" s="1849"/>
      <c r="B114" s="1850"/>
      <c r="C114" s="1870"/>
      <c r="D114" s="1803"/>
      <c r="E114" s="1804"/>
      <c r="F114" s="1852"/>
      <c r="G114" s="315" t="s">
        <v>22</v>
      </c>
      <c r="H114" s="637">
        <v>0</v>
      </c>
      <c r="I114" s="638">
        <v>0</v>
      </c>
      <c r="J114" s="639">
        <v>0</v>
      </c>
      <c r="K114" s="634">
        <v>0</v>
      </c>
      <c r="L114" s="633">
        <v>0</v>
      </c>
      <c r="M114" s="634">
        <f>J114-H114</f>
        <v>0</v>
      </c>
      <c r="N114" s="633">
        <v>0</v>
      </c>
      <c r="O114" s="634">
        <f>K114-H114</f>
        <v>0</v>
      </c>
      <c r="P114" s="1902"/>
    </row>
    <row r="115" spans="1:16" ht="17.25" customHeight="1">
      <c r="A115" s="1849"/>
      <c r="B115" s="1850"/>
      <c r="C115" s="1870"/>
      <c r="D115" s="1803"/>
      <c r="E115" s="1804"/>
      <c r="F115" s="1852"/>
      <c r="G115" s="315" t="s">
        <v>23</v>
      </c>
      <c r="H115" s="637">
        <v>0</v>
      </c>
      <c r="I115" s="638">
        <v>0</v>
      </c>
      <c r="J115" s="639">
        <v>0</v>
      </c>
      <c r="K115" s="634">
        <v>0</v>
      </c>
      <c r="L115" s="633">
        <f>(L119)</f>
        <v>0</v>
      </c>
      <c r="M115" s="634">
        <v>0</v>
      </c>
      <c r="N115" s="633">
        <f>(N119)</f>
        <v>0</v>
      </c>
      <c r="O115" s="634">
        <v>0</v>
      </c>
      <c r="P115" s="1902"/>
    </row>
    <row r="116" spans="1:16" ht="21.75" customHeight="1">
      <c r="A116" s="1849" t="s">
        <v>37</v>
      </c>
      <c r="B116" s="1884" t="s">
        <v>365</v>
      </c>
      <c r="C116" s="1870" t="s">
        <v>19</v>
      </c>
      <c r="D116" s="1872" t="s">
        <v>19</v>
      </c>
      <c r="E116" s="1873" t="s">
        <v>19</v>
      </c>
      <c r="F116" s="1874" t="s">
        <v>19</v>
      </c>
      <c r="G116" s="316" t="s">
        <v>20</v>
      </c>
      <c r="H116" s="290">
        <f>H117+H118+H119</f>
        <v>944.9</v>
      </c>
      <c r="I116" s="319">
        <f t="shared" ref="I116:K116" si="52">I117+I118+I119</f>
        <v>758.1</v>
      </c>
      <c r="J116" s="243">
        <f t="shared" si="52"/>
        <v>686.7</v>
      </c>
      <c r="K116" s="91">
        <f t="shared" si="52"/>
        <v>686.7</v>
      </c>
      <c r="L116" s="98">
        <f>J116/H116*100</f>
        <v>72.674357074822737</v>
      </c>
      <c r="M116" s="99">
        <f>J116-H116</f>
        <v>-258.19999999999993</v>
      </c>
      <c r="N116" s="98">
        <f>K116/H116*100</f>
        <v>72.674357074822737</v>
      </c>
      <c r="O116" s="99">
        <f>K116-H116</f>
        <v>-258.19999999999993</v>
      </c>
      <c r="P116" s="1892"/>
    </row>
    <row r="117" spans="1:16" ht="17.25" customHeight="1">
      <c r="A117" s="1849"/>
      <c r="B117" s="1884"/>
      <c r="C117" s="1870"/>
      <c r="D117" s="1872"/>
      <c r="E117" s="1873"/>
      <c r="F117" s="1874"/>
      <c r="G117" s="315" t="s">
        <v>21</v>
      </c>
      <c r="H117" s="291">
        <f t="shared" ref="H117:K119" si="53">(H121)</f>
        <v>0.9</v>
      </c>
      <c r="I117" s="289">
        <f t="shared" si="53"/>
        <v>0.6</v>
      </c>
      <c r="J117" s="244">
        <f t="shared" si="53"/>
        <v>0.6</v>
      </c>
      <c r="K117" s="96">
        <f t="shared" si="53"/>
        <v>0.6</v>
      </c>
      <c r="L117" s="97">
        <f>J117/H117*100</f>
        <v>66.666666666666657</v>
      </c>
      <c r="M117" s="96">
        <f>J117-H117</f>
        <v>-0.30000000000000004</v>
      </c>
      <c r="N117" s="97">
        <f>K117/H117*100</f>
        <v>66.666666666666657</v>
      </c>
      <c r="O117" s="96">
        <f>K117-H117</f>
        <v>-0.30000000000000004</v>
      </c>
      <c r="P117" s="1893"/>
    </row>
    <row r="118" spans="1:16" ht="17.25" customHeight="1">
      <c r="A118" s="1849"/>
      <c r="B118" s="1884"/>
      <c r="C118" s="1870"/>
      <c r="D118" s="1872"/>
      <c r="E118" s="1873"/>
      <c r="F118" s="1874"/>
      <c r="G118" s="315" t="s">
        <v>22</v>
      </c>
      <c r="H118" s="291">
        <f t="shared" si="53"/>
        <v>944</v>
      </c>
      <c r="I118" s="289">
        <f t="shared" si="53"/>
        <v>757.5</v>
      </c>
      <c r="J118" s="244">
        <f t="shared" si="53"/>
        <v>686.1</v>
      </c>
      <c r="K118" s="96">
        <f t="shared" si="53"/>
        <v>686.1</v>
      </c>
      <c r="L118" s="97">
        <f>J118/H118*100</f>
        <v>72.680084745762713</v>
      </c>
      <c r="M118" s="96">
        <f>J118-H118</f>
        <v>-257.89999999999998</v>
      </c>
      <c r="N118" s="97">
        <f>K118/H118*100</f>
        <v>72.680084745762713</v>
      </c>
      <c r="O118" s="96">
        <f>K118-H118</f>
        <v>-257.89999999999998</v>
      </c>
      <c r="P118" s="1893"/>
    </row>
    <row r="119" spans="1:16" ht="17.25" customHeight="1">
      <c r="A119" s="1849"/>
      <c r="B119" s="1884"/>
      <c r="C119" s="1870"/>
      <c r="D119" s="1872"/>
      <c r="E119" s="1873"/>
      <c r="F119" s="1874"/>
      <c r="G119" s="315" t="s">
        <v>23</v>
      </c>
      <c r="H119" s="637">
        <f t="shared" si="53"/>
        <v>0</v>
      </c>
      <c r="I119" s="638">
        <f t="shared" si="53"/>
        <v>0</v>
      </c>
      <c r="J119" s="639">
        <f t="shared" si="53"/>
        <v>0</v>
      </c>
      <c r="K119" s="634">
        <f t="shared" si="53"/>
        <v>0</v>
      </c>
      <c r="L119" s="633">
        <v>0</v>
      </c>
      <c r="M119" s="634">
        <v>0</v>
      </c>
      <c r="N119" s="633">
        <v>0</v>
      </c>
      <c r="O119" s="634">
        <v>0</v>
      </c>
      <c r="P119" s="1893"/>
    </row>
    <row r="120" spans="1:16" ht="51.75" customHeight="1">
      <c r="A120" s="1849" t="s">
        <v>38</v>
      </c>
      <c r="B120" s="1850" t="s">
        <v>367</v>
      </c>
      <c r="C120" s="1870" t="s">
        <v>366</v>
      </c>
      <c r="D120" s="1803">
        <v>43831</v>
      </c>
      <c r="E120" s="1804">
        <v>44196</v>
      </c>
      <c r="F120" s="1982" t="s">
        <v>1126</v>
      </c>
      <c r="G120" s="316" t="s">
        <v>20</v>
      </c>
      <c r="H120" s="290">
        <f>H121+H122+H123</f>
        <v>944.9</v>
      </c>
      <c r="I120" s="319">
        <f t="shared" ref="I120:K120" si="54">I121+I122+I123</f>
        <v>758.1</v>
      </c>
      <c r="J120" s="243">
        <f t="shared" si="54"/>
        <v>686.7</v>
      </c>
      <c r="K120" s="91">
        <f t="shared" si="54"/>
        <v>686.7</v>
      </c>
      <c r="L120" s="98">
        <f>J120/H120*100</f>
        <v>72.674357074822737</v>
      </c>
      <c r="M120" s="99">
        <f>J120-H120</f>
        <v>-258.19999999999993</v>
      </c>
      <c r="N120" s="98">
        <f>K120/H120*100</f>
        <v>72.674357074822737</v>
      </c>
      <c r="O120" s="99">
        <f>K120-H120</f>
        <v>-258.19999999999993</v>
      </c>
      <c r="P120" s="1898" t="s">
        <v>1615</v>
      </c>
    </row>
    <row r="121" spans="1:16" ht="27.75" customHeight="1">
      <c r="A121" s="1849"/>
      <c r="B121" s="1850"/>
      <c r="C121" s="1870"/>
      <c r="D121" s="1803"/>
      <c r="E121" s="1804"/>
      <c r="F121" s="1982"/>
      <c r="G121" s="315" t="s">
        <v>21</v>
      </c>
      <c r="H121" s="285">
        <v>0.9</v>
      </c>
      <c r="I121" s="286">
        <v>0.6</v>
      </c>
      <c r="J121" s="287">
        <v>0.6</v>
      </c>
      <c r="K121" s="288">
        <v>0.6</v>
      </c>
      <c r="L121" s="97">
        <f>J121/H121*100</f>
        <v>66.666666666666657</v>
      </c>
      <c r="M121" s="96">
        <f>J121-H121</f>
        <v>-0.30000000000000004</v>
      </c>
      <c r="N121" s="97">
        <f>K121/H121*100</f>
        <v>66.666666666666657</v>
      </c>
      <c r="O121" s="96">
        <f>K121-H121</f>
        <v>-0.30000000000000004</v>
      </c>
      <c r="P121" s="1899"/>
    </row>
    <row r="122" spans="1:16" ht="27.75" customHeight="1">
      <c r="A122" s="1849"/>
      <c r="B122" s="1850"/>
      <c r="C122" s="1870"/>
      <c r="D122" s="1803"/>
      <c r="E122" s="1804"/>
      <c r="F122" s="1982"/>
      <c r="G122" s="315" t="s">
        <v>22</v>
      </c>
      <c r="H122" s="285">
        <v>944</v>
      </c>
      <c r="I122" s="286">
        <v>757.5</v>
      </c>
      <c r="J122" s="287">
        <v>686.1</v>
      </c>
      <c r="K122" s="288">
        <v>686.1</v>
      </c>
      <c r="L122" s="97">
        <f>J122/H122*100</f>
        <v>72.680084745762713</v>
      </c>
      <c r="M122" s="96">
        <f>J122-H122</f>
        <v>-257.89999999999998</v>
      </c>
      <c r="N122" s="97">
        <f>K122/H122*100</f>
        <v>72.680084745762713</v>
      </c>
      <c r="O122" s="96">
        <f>K122-H122</f>
        <v>-257.89999999999998</v>
      </c>
      <c r="P122" s="1899"/>
    </row>
    <row r="123" spans="1:16" ht="27.75" customHeight="1">
      <c r="A123" s="1849"/>
      <c r="B123" s="1850"/>
      <c r="C123" s="1870"/>
      <c r="D123" s="1803"/>
      <c r="E123" s="1804"/>
      <c r="F123" s="1982"/>
      <c r="G123" s="315" t="s">
        <v>23</v>
      </c>
      <c r="H123" s="637">
        <v>0</v>
      </c>
      <c r="I123" s="638">
        <v>0</v>
      </c>
      <c r="J123" s="656">
        <v>0</v>
      </c>
      <c r="K123" s="657">
        <v>0</v>
      </c>
      <c r="L123" s="633">
        <f>(L127)</f>
        <v>0</v>
      </c>
      <c r="M123" s="634">
        <v>0</v>
      </c>
      <c r="N123" s="633">
        <f>(N127)</f>
        <v>0</v>
      </c>
      <c r="O123" s="634">
        <v>0</v>
      </c>
      <c r="P123" s="1900"/>
    </row>
    <row r="124" spans="1:16" ht="22.5" customHeight="1">
      <c r="A124" s="1849" t="s">
        <v>291</v>
      </c>
      <c r="B124" s="1884" t="s">
        <v>475</v>
      </c>
      <c r="C124" s="1857" t="s">
        <v>19</v>
      </c>
      <c r="D124" s="1872" t="s">
        <v>19</v>
      </c>
      <c r="E124" s="1895" t="s">
        <v>19</v>
      </c>
      <c r="F124" s="1874" t="s">
        <v>19</v>
      </c>
      <c r="G124" s="316" t="s">
        <v>20</v>
      </c>
      <c r="H124" s="290">
        <f>H125+H126+H127</f>
        <v>3</v>
      </c>
      <c r="I124" s="658">
        <f t="shared" ref="I124:K124" si="55">I125+I126+I127</f>
        <v>0</v>
      </c>
      <c r="J124" s="659">
        <f t="shared" si="55"/>
        <v>0</v>
      </c>
      <c r="K124" s="660">
        <f t="shared" si="55"/>
        <v>0</v>
      </c>
      <c r="L124" s="635">
        <f>J124/H124*100</f>
        <v>0</v>
      </c>
      <c r="M124" s="99">
        <f>J124-H124</f>
        <v>-3</v>
      </c>
      <c r="N124" s="635">
        <f>K124/H124*100</f>
        <v>0</v>
      </c>
      <c r="O124" s="99">
        <f>K124-H124</f>
        <v>-3</v>
      </c>
      <c r="P124" s="1892"/>
    </row>
    <row r="125" spans="1:16" ht="15.75" customHeight="1">
      <c r="A125" s="1849"/>
      <c r="B125" s="1884"/>
      <c r="C125" s="1870"/>
      <c r="D125" s="1872"/>
      <c r="E125" s="1896"/>
      <c r="F125" s="1874"/>
      <c r="G125" s="315" t="s">
        <v>21</v>
      </c>
      <c r="H125" s="291">
        <f t="shared" ref="H125:O127" si="56">(H129)</f>
        <v>3</v>
      </c>
      <c r="I125" s="630">
        <f t="shared" si="56"/>
        <v>0</v>
      </c>
      <c r="J125" s="654">
        <f t="shared" si="56"/>
        <v>0</v>
      </c>
      <c r="K125" s="655">
        <f t="shared" si="56"/>
        <v>0</v>
      </c>
      <c r="L125" s="636">
        <f>J125/H125*100</f>
        <v>0</v>
      </c>
      <c r="M125" s="96">
        <f>J125-H125</f>
        <v>-3</v>
      </c>
      <c r="N125" s="636">
        <f>K125/H125*100</f>
        <v>0</v>
      </c>
      <c r="O125" s="96">
        <f>K125-H125</f>
        <v>-3</v>
      </c>
      <c r="P125" s="1893"/>
    </row>
    <row r="126" spans="1:16" ht="15.75" customHeight="1">
      <c r="A126" s="1849"/>
      <c r="B126" s="1884"/>
      <c r="C126" s="1870"/>
      <c r="D126" s="1872"/>
      <c r="E126" s="1896"/>
      <c r="F126" s="1874"/>
      <c r="G126" s="315" t="s">
        <v>22</v>
      </c>
      <c r="H126" s="637">
        <f t="shared" si="56"/>
        <v>0</v>
      </c>
      <c r="I126" s="630">
        <f t="shared" si="56"/>
        <v>0</v>
      </c>
      <c r="J126" s="654">
        <f t="shared" si="56"/>
        <v>0</v>
      </c>
      <c r="K126" s="655">
        <f t="shared" si="56"/>
        <v>0</v>
      </c>
      <c r="L126" s="633">
        <f t="shared" si="56"/>
        <v>0</v>
      </c>
      <c r="M126" s="634">
        <f t="shared" si="56"/>
        <v>0</v>
      </c>
      <c r="N126" s="633">
        <f t="shared" si="56"/>
        <v>0</v>
      </c>
      <c r="O126" s="634">
        <f t="shared" si="56"/>
        <v>0</v>
      </c>
      <c r="P126" s="1893"/>
    </row>
    <row r="127" spans="1:16" ht="15.75" customHeight="1">
      <c r="A127" s="1849"/>
      <c r="B127" s="1884"/>
      <c r="C127" s="1870"/>
      <c r="D127" s="1872"/>
      <c r="E127" s="1897"/>
      <c r="F127" s="1874"/>
      <c r="G127" s="315" t="s">
        <v>23</v>
      </c>
      <c r="H127" s="637">
        <f t="shared" si="56"/>
        <v>0</v>
      </c>
      <c r="I127" s="630">
        <f t="shared" si="56"/>
        <v>0</v>
      </c>
      <c r="J127" s="654">
        <f t="shared" si="56"/>
        <v>0</v>
      </c>
      <c r="K127" s="655">
        <f t="shared" si="56"/>
        <v>0</v>
      </c>
      <c r="L127" s="633">
        <f t="shared" si="56"/>
        <v>0</v>
      </c>
      <c r="M127" s="634">
        <f t="shared" si="56"/>
        <v>0</v>
      </c>
      <c r="N127" s="633">
        <f t="shared" si="56"/>
        <v>0</v>
      </c>
      <c r="O127" s="634">
        <f t="shared" si="56"/>
        <v>0</v>
      </c>
      <c r="P127" s="1894"/>
    </row>
    <row r="128" spans="1:16" ht="24" customHeight="1">
      <c r="A128" s="1849" t="s">
        <v>120</v>
      </c>
      <c r="B128" s="1850" t="s">
        <v>471</v>
      </c>
      <c r="C128" s="1857" t="s">
        <v>348</v>
      </c>
      <c r="D128" s="1803">
        <v>43831</v>
      </c>
      <c r="E128" s="1804">
        <v>44196</v>
      </c>
      <c r="F128" s="1906" t="s">
        <v>1616</v>
      </c>
      <c r="G128" s="316" t="s">
        <v>20</v>
      </c>
      <c r="H128" s="290">
        <f>H129+H130+H131</f>
        <v>3</v>
      </c>
      <c r="I128" s="658">
        <f t="shared" ref="I128:K128" si="57">I129+I130+I131</f>
        <v>0</v>
      </c>
      <c r="J128" s="1057">
        <f t="shared" si="57"/>
        <v>0</v>
      </c>
      <c r="K128" s="1058">
        <f t="shared" si="57"/>
        <v>0</v>
      </c>
      <c r="L128" s="635">
        <f>J128/H128*100</f>
        <v>0</v>
      </c>
      <c r="M128" s="99">
        <f>J128-H128</f>
        <v>-3</v>
      </c>
      <c r="N128" s="635">
        <f>K128/H128*100</f>
        <v>0</v>
      </c>
      <c r="O128" s="99">
        <f>K128-H128</f>
        <v>-3</v>
      </c>
      <c r="P128" s="1979" t="s">
        <v>1617</v>
      </c>
    </row>
    <row r="129" spans="1:16" ht="15" customHeight="1">
      <c r="A129" s="1849"/>
      <c r="B129" s="1850"/>
      <c r="C129" s="1870"/>
      <c r="D129" s="1803"/>
      <c r="E129" s="1804"/>
      <c r="F129" s="1907"/>
      <c r="G129" s="315" t="s">
        <v>21</v>
      </c>
      <c r="H129" s="285">
        <v>3</v>
      </c>
      <c r="I129" s="1050">
        <v>0</v>
      </c>
      <c r="J129" s="1059">
        <v>0</v>
      </c>
      <c r="K129" s="1060">
        <v>0</v>
      </c>
      <c r="L129" s="636">
        <f>J129/H129*100</f>
        <v>0</v>
      </c>
      <c r="M129" s="96">
        <f>J129-H129</f>
        <v>-3</v>
      </c>
      <c r="N129" s="636">
        <f>K129/H129*100</f>
        <v>0</v>
      </c>
      <c r="O129" s="96">
        <f>K129-H129</f>
        <v>-3</v>
      </c>
      <c r="P129" s="1980"/>
    </row>
    <row r="130" spans="1:16" ht="15" customHeight="1">
      <c r="A130" s="1849"/>
      <c r="B130" s="1850"/>
      <c r="C130" s="1870"/>
      <c r="D130" s="1803"/>
      <c r="E130" s="1804"/>
      <c r="F130" s="1907"/>
      <c r="G130" s="315" t="s">
        <v>22</v>
      </c>
      <c r="H130" s="637">
        <v>0</v>
      </c>
      <c r="I130" s="638">
        <v>0</v>
      </c>
      <c r="J130" s="639">
        <v>0</v>
      </c>
      <c r="K130" s="634">
        <v>0</v>
      </c>
      <c r="L130" s="633">
        <v>0</v>
      </c>
      <c r="M130" s="634">
        <v>0</v>
      </c>
      <c r="N130" s="633">
        <v>0</v>
      </c>
      <c r="O130" s="634">
        <v>0</v>
      </c>
      <c r="P130" s="1980"/>
    </row>
    <row r="131" spans="1:16" ht="15" customHeight="1" thickBot="1">
      <c r="A131" s="1849"/>
      <c r="B131" s="1850"/>
      <c r="C131" s="1870"/>
      <c r="D131" s="1803"/>
      <c r="E131" s="1804"/>
      <c r="F131" s="1908"/>
      <c r="G131" s="315" t="s">
        <v>23</v>
      </c>
      <c r="H131" s="637">
        <v>0</v>
      </c>
      <c r="I131" s="638">
        <v>0</v>
      </c>
      <c r="J131" s="639">
        <v>0</v>
      </c>
      <c r="K131" s="634">
        <v>0</v>
      </c>
      <c r="L131" s="633">
        <v>0</v>
      </c>
      <c r="M131" s="634">
        <v>0</v>
      </c>
      <c r="N131" s="633">
        <v>0</v>
      </c>
      <c r="O131" s="634">
        <v>0</v>
      </c>
      <c r="P131" s="1981"/>
    </row>
    <row r="132" spans="1:16" ht="27" customHeight="1">
      <c r="A132" s="1912" t="s">
        <v>39</v>
      </c>
      <c r="B132" s="1914" t="s">
        <v>472</v>
      </c>
      <c r="C132" s="1916" t="s">
        <v>348</v>
      </c>
      <c r="D132" s="1918" t="s">
        <v>19</v>
      </c>
      <c r="E132" s="1880" t="s">
        <v>19</v>
      </c>
      <c r="F132" s="1882" t="s">
        <v>193</v>
      </c>
      <c r="G132" s="309" t="s">
        <v>20</v>
      </c>
      <c r="H132" s="310">
        <f>H133+H134+H135</f>
        <v>3432</v>
      </c>
      <c r="I132" s="318">
        <f t="shared" ref="I132:K132" si="58">I133+I134+I135</f>
        <v>1167</v>
      </c>
      <c r="J132" s="242">
        <f t="shared" si="58"/>
        <v>1167</v>
      </c>
      <c r="K132" s="89">
        <f t="shared" si="58"/>
        <v>1167</v>
      </c>
      <c r="L132" s="92">
        <f>J132/H132*100</f>
        <v>34.003496503496507</v>
      </c>
      <c r="M132" s="93">
        <f>J132-H132</f>
        <v>-2265</v>
      </c>
      <c r="N132" s="92">
        <f>K132/H132*100</f>
        <v>34.003496503496507</v>
      </c>
      <c r="O132" s="93">
        <f>K132-H132</f>
        <v>-2265</v>
      </c>
      <c r="P132" s="1974"/>
    </row>
    <row r="133" spans="1:16" ht="18" customHeight="1">
      <c r="A133" s="1913"/>
      <c r="B133" s="1915"/>
      <c r="C133" s="1917"/>
      <c r="D133" s="1919"/>
      <c r="E133" s="1881"/>
      <c r="F133" s="1883"/>
      <c r="G133" s="320" t="s">
        <v>21</v>
      </c>
      <c r="H133" s="312">
        <f>H137</f>
        <v>939.7</v>
      </c>
      <c r="I133" s="1061">
        <f t="shared" ref="I133:K133" si="59">I137</f>
        <v>240.9</v>
      </c>
      <c r="J133" s="1062">
        <f t="shared" si="59"/>
        <v>240.9</v>
      </c>
      <c r="K133" s="1063">
        <f t="shared" si="59"/>
        <v>240.9</v>
      </c>
      <c r="L133" s="1064">
        <v>0</v>
      </c>
      <c r="M133" s="323">
        <f>J133-H133</f>
        <v>-698.80000000000007</v>
      </c>
      <c r="N133" s="1064">
        <v>0</v>
      </c>
      <c r="O133" s="323">
        <f>K133-H133</f>
        <v>-698.80000000000007</v>
      </c>
      <c r="P133" s="1975"/>
    </row>
    <row r="134" spans="1:16" ht="18" customHeight="1">
      <c r="A134" s="1913"/>
      <c r="B134" s="1915"/>
      <c r="C134" s="1917"/>
      <c r="D134" s="1919"/>
      <c r="E134" s="1881"/>
      <c r="F134" s="1883"/>
      <c r="G134" s="320" t="s">
        <v>22</v>
      </c>
      <c r="H134" s="312">
        <f t="shared" ref="H134:K135" si="60">H138</f>
        <v>2492.3000000000002</v>
      </c>
      <c r="I134" s="324">
        <f t="shared" si="60"/>
        <v>926.1</v>
      </c>
      <c r="J134" s="325">
        <f t="shared" si="60"/>
        <v>926.1</v>
      </c>
      <c r="K134" s="326">
        <f t="shared" si="60"/>
        <v>926.1</v>
      </c>
      <c r="L134" s="322">
        <f>J134/H134*100</f>
        <v>37.1584480199013</v>
      </c>
      <c r="M134" s="323">
        <f>J134-H134</f>
        <v>-1566.2000000000003</v>
      </c>
      <c r="N134" s="322">
        <f>K134/H134*100</f>
        <v>37.1584480199013</v>
      </c>
      <c r="O134" s="323">
        <f>K134-H134</f>
        <v>-1566.2000000000003</v>
      </c>
      <c r="P134" s="1975"/>
    </row>
    <row r="135" spans="1:16" ht="18" customHeight="1">
      <c r="A135" s="1913"/>
      <c r="B135" s="1915"/>
      <c r="C135" s="1917"/>
      <c r="D135" s="1919"/>
      <c r="E135" s="1881"/>
      <c r="F135" s="1883"/>
      <c r="G135" s="320" t="s">
        <v>23</v>
      </c>
      <c r="H135" s="650">
        <f t="shared" si="60"/>
        <v>0</v>
      </c>
      <c r="I135" s="651">
        <f t="shared" si="60"/>
        <v>0</v>
      </c>
      <c r="J135" s="652">
        <f t="shared" si="60"/>
        <v>0</v>
      </c>
      <c r="K135" s="653">
        <f t="shared" si="60"/>
        <v>0</v>
      </c>
      <c r="L135" s="628">
        <v>0</v>
      </c>
      <c r="M135" s="625">
        <v>0</v>
      </c>
      <c r="N135" s="628">
        <v>0</v>
      </c>
      <c r="O135" s="625">
        <v>0</v>
      </c>
      <c r="P135" s="1975"/>
    </row>
    <row r="136" spans="1:16" ht="25.5" customHeight="1">
      <c r="A136" s="1945" t="s">
        <v>41</v>
      </c>
      <c r="B136" s="1946" t="s">
        <v>473</v>
      </c>
      <c r="C136" s="1947" t="s">
        <v>19</v>
      </c>
      <c r="D136" s="1948" t="s">
        <v>19</v>
      </c>
      <c r="E136" s="1949" t="s">
        <v>19</v>
      </c>
      <c r="F136" s="1950" t="s">
        <v>193</v>
      </c>
      <c r="G136" s="313" t="s">
        <v>20</v>
      </c>
      <c r="H136" s="290">
        <f>H137+H138+H139</f>
        <v>3432</v>
      </c>
      <c r="I136" s="319">
        <f t="shared" ref="I136:K136" si="61">I137+I138+I139</f>
        <v>1167</v>
      </c>
      <c r="J136" s="243">
        <f t="shared" si="61"/>
        <v>1167</v>
      </c>
      <c r="K136" s="91">
        <f t="shared" si="61"/>
        <v>1167</v>
      </c>
      <c r="L136" s="94">
        <f>J136/H136*100</f>
        <v>34.003496503496507</v>
      </c>
      <c r="M136" s="95">
        <f>J136-H136</f>
        <v>-2265</v>
      </c>
      <c r="N136" s="94">
        <f>K136/H136*100</f>
        <v>34.003496503496507</v>
      </c>
      <c r="O136" s="95">
        <f>K136-H136</f>
        <v>-2265</v>
      </c>
      <c r="P136" s="1885"/>
    </row>
    <row r="137" spans="1:16" ht="18" customHeight="1">
      <c r="A137" s="1851"/>
      <c r="B137" s="1875"/>
      <c r="C137" s="1876"/>
      <c r="D137" s="1877"/>
      <c r="E137" s="1878"/>
      <c r="F137" s="1879"/>
      <c r="G137" s="315" t="s">
        <v>21</v>
      </c>
      <c r="H137" s="291">
        <f>H141</f>
        <v>939.7</v>
      </c>
      <c r="I137" s="289">
        <f t="shared" ref="I137:K137" si="62">I141</f>
        <v>240.9</v>
      </c>
      <c r="J137" s="244">
        <f t="shared" si="62"/>
        <v>240.9</v>
      </c>
      <c r="K137" s="90">
        <f t="shared" si="62"/>
        <v>240.9</v>
      </c>
      <c r="L137" s="887">
        <v>0</v>
      </c>
      <c r="M137" s="96">
        <f>J137-H137</f>
        <v>-698.80000000000007</v>
      </c>
      <c r="N137" s="887">
        <v>0</v>
      </c>
      <c r="O137" s="96">
        <f>K137-H137</f>
        <v>-698.80000000000007</v>
      </c>
      <c r="P137" s="1991"/>
    </row>
    <row r="138" spans="1:16" ht="18" customHeight="1">
      <c r="A138" s="1851"/>
      <c r="B138" s="1875"/>
      <c r="C138" s="1876"/>
      <c r="D138" s="1877"/>
      <c r="E138" s="1878"/>
      <c r="F138" s="1879"/>
      <c r="G138" s="315" t="s">
        <v>22</v>
      </c>
      <c r="H138" s="291">
        <f t="shared" ref="H138:K139" si="63">H142</f>
        <v>2492.3000000000002</v>
      </c>
      <c r="I138" s="289">
        <f t="shared" si="63"/>
        <v>926.1</v>
      </c>
      <c r="J138" s="244">
        <f t="shared" si="63"/>
        <v>926.1</v>
      </c>
      <c r="K138" s="90">
        <f t="shared" si="63"/>
        <v>926.1</v>
      </c>
      <c r="L138" s="97">
        <f>J138/H138*100</f>
        <v>37.1584480199013</v>
      </c>
      <c r="M138" s="96">
        <f>J138-H138</f>
        <v>-1566.2000000000003</v>
      </c>
      <c r="N138" s="97">
        <f>K138/H138*100</f>
        <v>37.1584480199013</v>
      </c>
      <c r="O138" s="96">
        <f>K138-H138</f>
        <v>-1566.2000000000003</v>
      </c>
      <c r="P138" s="1991"/>
    </row>
    <row r="139" spans="1:16" ht="18" customHeight="1">
      <c r="A139" s="1851"/>
      <c r="B139" s="1875"/>
      <c r="C139" s="1876"/>
      <c r="D139" s="1877"/>
      <c r="E139" s="1878"/>
      <c r="F139" s="1879"/>
      <c r="G139" s="315" t="s">
        <v>23</v>
      </c>
      <c r="H139" s="629">
        <f t="shared" si="63"/>
        <v>0</v>
      </c>
      <c r="I139" s="630">
        <f t="shared" si="63"/>
        <v>0</v>
      </c>
      <c r="J139" s="631">
        <f t="shared" si="63"/>
        <v>0</v>
      </c>
      <c r="K139" s="632">
        <f t="shared" si="63"/>
        <v>0</v>
      </c>
      <c r="L139" s="633">
        <v>0</v>
      </c>
      <c r="M139" s="634">
        <v>0</v>
      </c>
      <c r="N139" s="633">
        <v>0</v>
      </c>
      <c r="O139" s="634">
        <v>0</v>
      </c>
      <c r="P139" s="1991"/>
    </row>
    <row r="140" spans="1:16" ht="25.5" customHeight="1">
      <c r="A140" s="1849" t="s">
        <v>42</v>
      </c>
      <c r="B140" s="1884" t="s">
        <v>368</v>
      </c>
      <c r="C140" s="1857" t="s">
        <v>19</v>
      </c>
      <c r="D140" s="1872" t="s">
        <v>19</v>
      </c>
      <c r="E140" s="1873" t="s">
        <v>19</v>
      </c>
      <c r="F140" s="1874" t="s">
        <v>193</v>
      </c>
      <c r="G140" s="316" t="s">
        <v>20</v>
      </c>
      <c r="H140" s="290">
        <f>H141+H142+H143</f>
        <v>3432</v>
      </c>
      <c r="I140" s="319">
        <f t="shared" ref="I140:K140" si="64">I141+I142+I143</f>
        <v>1167</v>
      </c>
      <c r="J140" s="243">
        <f t="shared" si="64"/>
        <v>1167</v>
      </c>
      <c r="K140" s="91">
        <f t="shared" si="64"/>
        <v>1167</v>
      </c>
      <c r="L140" s="98">
        <f>J140/H140*100</f>
        <v>34.003496503496507</v>
      </c>
      <c r="M140" s="99">
        <f>J140-H140</f>
        <v>-2265</v>
      </c>
      <c r="N140" s="98">
        <f>K140/H140*100</f>
        <v>34.003496503496507</v>
      </c>
      <c r="O140" s="99">
        <f>K140-H140</f>
        <v>-2265</v>
      </c>
      <c r="P140" s="1991"/>
    </row>
    <row r="141" spans="1:16" ht="18.75" customHeight="1">
      <c r="A141" s="1849"/>
      <c r="B141" s="1884"/>
      <c r="C141" s="1870"/>
      <c r="D141" s="1872"/>
      <c r="E141" s="1873"/>
      <c r="F141" s="1874"/>
      <c r="G141" s="315" t="s">
        <v>21</v>
      </c>
      <c r="H141" s="291">
        <f>H145+H149+H153</f>
        <v>939.7</v>
      </c>
      <c r="I141" s="845">
        <f t="shared" ref="I141:K141" si="65">I145+I149+I153</f>
        <v>240.9</v>
      </c>
      <c r="J141" s="847">
        <f t="shared" si="65"/>
        <v>240.9</v>
      </c>
      <c r="K141" s="846">
        <f t="shared" si="65"/>
        <v>240.9</v>
      </c>
      <c r="L141" s="887">
        <v>0</v>
      </c>
      <c r="M141" s="96">
        <f>J141-H141</f>
        <v>-698.80000000000007</v>
      </c>
      <c r="N141" s="887">
        <v>0</v>
      </c>
      <c r="O141" s="96">
        <f>K141-H141</f>
        <v>-698.80000000000007</v>
      </c>
      <c r="P141" s="1991"/>
    </row>
    <row r="142" spans="1:16" ht="18.75" customHeight="1">
      <c r="A142" s="1849"/>
      <c r="B142" s="1884"/>
      <c r="C142" s="1870"/>
      <c r="D142" s="1872"/>
      <c r="E142" s="1873"/>
      <c r="F142" s="1874"/>
      <c r="G142" s="315" t="s">
        <v>22</v>
      </c>
      <c r="H142" s="291">
        <f t="shared" ref="H142:K143" si="66">H146+H150+H154</f>
        <v>2492.3000000000002</v>
      </c>
      <c r="I142" s="845">
        <f t="shared" si="66"/>
        <v>926.1</v>
      </c>
      <c r="J142" s="847">
        <f t="shared" si="66"/>
        <v>926.1</v>
      </c>
      <c r="K142" s="846">
        <f t="shared" si="66"/>
        <v>926.1</v>
      </c>
      <c r="L142" s="97">
        <f>J142/H142*100</f>
        <v>37.1584480199013</v>
      </c>
      <c r="M142" s="96">
        <f>J142-H142</f>
        <v>-1566.2000000000003</v>
      </c>
      <c r="N142" s="97">
        <f>K142/H142*100</f>
        <v>37.1584480199013</v>
      </c>
      <c r="O142" s="96">
        <f>K142-H142</f>
        <v>-1566.2000000000003</v>
      </c>
      <c r="P142" s="1991"/>
    </row>
    <row r="143" spans="1:16" ht="18.75" customHeight="1">
      <c r="A143" s="1849"/>
      <c r="B143" s="1884"/>
      <c r="C143" s="1870"/>
      <c r="D143" s="1872"/>
      <c r="E143" s="1873"/>
      <c r="F143" s="1874"/>
      <c r="G143" s="315" t="s">
        <v>23</v>
      </c>
      <c r="H143" s="848">
        <f t="shared" si="66"/>
        <v>0</v>
      </c>
      <c r="I143" s="849">
        <f t="shared" si="66"/>
        <v>0</v>
      </c>
      <c r="J143" s="850">
        <f t="shared" si="66"/>
        <v>0</v>
      </c>
      <c r="K143" s="851">
        <f t="shared" si="66"/>
        <v>0</v>
      </c>
      <c r="L143" s="633">
        <v>0</v>
      </c>
      <c r="M143" s="634">
        <v>0</v>
      </c>
      <c r="N143" s="633">
        <v>0</v>
      </c>
      <c r="O143" s="634">
        <v>0</v>
      </c>
      <c r="P143" s="1991"/>
    </row>
    <row r="144" spans="1:16" ht="54" customHeight="1">
      <c r="A144" s="1849" t="s">
        <v>43</v>
      </c>
      <c r="B144" s="1850" t="s">
        <v>148</v>
      </c>
      <c r="C144" s="1870" t="s">
        <v>1618</v>
      </c>
      <c r="D144" s="1803">
        <v>43831</v>
      </c>
      <c r="E144" s="1804">
        <v>44196</v>
      </c>
      <c r="F144" s="1862" t="s">
        <v>1620</v>
      </c>
      <c r="G144" s="316" t="s">
        <v>20</v>
      </c>
      <c r="H144" s="290">
        <f>H145+H146+H147</f>
        <v>3413.1000000000004</v>
      </c>
      <c r="I144" s="319">
        <f t="shared" ref="I144:K144" si="67">I145+I146+I147</f>
        <v>1167</v>
      </c>
      <c r="J144" s="243">
        <f t="shared" si="67"/>
        <v>1167</v>
      </c>
      <c r="K144" s="91">
        <f t="shared" si="67"/>
        <v>1167</v>
      </c>
      <c r="L144" s="98">
        <f>J144/H144*100</f>
        <v>34.191790454425593</v>
      </c>
      <c r="M144" s="99">
        <f>J144-H144</f>
        <v>-2246.1000000000004</v>
      </c>
      <c r="N144" s="98">
        <f>K144/H144*100</f>
        <v>34.191790454425593</v>
      </c>
      <c r="O144" s="99">
        <f>K144-H144</f>
        <v>-2246.1000000000004</v>
      </c>
      <c r="P144" s="1990" t="s">
        <v>1619</v>
      </c>
    </row>
    <row r="145" spans="1:16" ht="37.5" customHeight="1">
      <c r="A145" s="1849"/>
      <c r="B145" s="1850"/>
      <c r="C145" s="1870"/>
      <c r="D145" s="1803"/>
      <c r="E145" s="1804"/>
      <c r="F145" s="1863"/>
      <c r="G145" s="315" t="s">
        <v>21</v>
      </c>
      <c r="H145" s="285">
        <v>939.7</v>
      </c>
      <c r="I145" s="286">
        <v>240.9</v>
      </c>
      <c r="J145" s="245">
        <v>240.9</v>
      </c>
      <c r="K145" s="239">
        <v>240.9</v>
      </c>
      <c r="L145" s="97">
        <f>J145/H145*100</f>
        <v>25.635841225923166</v>
      </c>
      <c r="M145" s="96">
        <f>J145-H145</f>
        <v>-698.80000000000007</v>
      </c>
      <c r="N145" s="97">
        <f>K145/H145*100</f>
        <v>25.635841225923166</v>
      </c>
      <c r="O145" s="96">
        <f>K145-H145</f>
        <v>-698.80000000000007</v>
      </c>
      <c r="P145" s="1990"/>
    </row>
    <row r="146" spans="1:16" ht="37.5" customHeight="1">
      <c r="A146" s="1849"/>
      <c r="B146" s="1850"/>
      <c r="C146" s="1870"/>
      <c r="D146" s="1803"/>
      <c r="E146" s="1804"/>
      <c r="F146" s="1863"/>
      <c r="G146" s="315" t="s">
        <v>22</v>
      </c>
      <c r="H146" s="285">
        <v>2473.4</v>
      </c>
      <c r="I146" s="286">
        <v>926.1</v>
      </c>
      <c r="J146" s="245">
        <v>926.1</v>
      </c>
      <c r="K146" s="239">
        <v>926.1</v>
      </c>
      <c r="L146" s="97">
        <f>J146/H146*100</f>
        <v>37.442386997655049</v>
      </c>
      <c r="M146" s="96">
        <f>J146-H146</f>
        <v>-1547.3000000000002</v>
      </c>
      <c r="N146" s="97">
        <f>K146/H146*100</f>
        <v>37.442386997655049</v>
      </c>
      <c r="O146" s="96">
        <f>K146-H146</f>
        <v>-1547.3000000000002</v>
      </c>
      <c r="P146" s="1990"/>
    </row>
    <row r="147" spans="1:16" ht="37.5" customHeight="1">
      <c r="A147" s="1849"/>
      <c r="B147" s="1850"/>
      <c r="C147" s="1870"/>
      <c r="D147" s="1803"/>
      <c r="E147" s="1804"/>
      <c r="F147" s="1864"/>
      <c r="G147" s="315" t="s">
        <v>23</v>
      </c>
      <c r="H147" s="637">
        <v>0</v>
      </c>
      <c r="I147" s="638">
        <v>0</v>
      </c>
      <c r="J147" s="639">
        <v>0</v>
      </c>
      <c r="K147" s="634">
        <v>0</v>
      </c>
      <c r="L147" s="633">
        <v>0</v>
      </c>
      <c r="M147" s="634">
        <v>0</v>
      </c>
      <c r="N147" s="633">
        <v>0</v>
      </c>
      <c r="O147" s="634">
        <v>0</v>
      </c>
      <c r="P147" s="1990"/>
    </row>
    <row r="148" spans="1:16" ht="22.5" customHeight="1">
      <c r="A148" s="1849" t="s">
        <v>93</v>
      </c>
      <c r="B148" s="1850" t="s">
        <v>369</v>
      </c>
      <c r="C148" s="1870" t="s">
        <v>1618</v>
      </c>
      <c r="D148" s="1803">
        <v>43831</v>
      </c>
      <c r="E148" s="1804">
        <v>44196</v>
      </c>
      <c r="F148" s="1982"/>
      <c r="G148" s="316" t="s">
        <v>20</v>
      </c>
      <c r="H148" s="290">
        <f>H149+H150+H151</f>
        <v>18.899999999999999</v>
      </c>
      <c r="I148" s="1165">
        <f t="shared" ref="I148:K148" si="68">I149+I150+I151</f>
        <v>0</v>
      </c>
      <c r="J148" s="1166">
        <f t="shared" si="68"/>
        <v>0</v>
      </c>
      <c r="K148" s="1136">
        <f t="shared" si="68"/>
        <v>0</v>
      </c>
      <c r="L148" s="1132">
        <f>J148/H148*100</f>
        <v>0</v>
      </c>
      <c r="M148" s="99">
        <f>J148-H148</f>
        <v>-18.899999999999999</v>
      </c>
      <c r="N148" s="1132">
        <f>K148/H148*100</f>
        <v>0</v>
      </c>
      <c r="O148" s="99">
        <f>K148-H148</f>
        <v>-18.899999999999999</v>
      </c>
      <c r="P148" s="1989"/>
    </row>
    <row r="149" spans="1:16" ht="17.25" customHeight="1">
      <c r="A149" s="1849"/>
      <c r="B149" s="1850"/>
      <c r="C149" s="1870"/>
      <c r="D149" s="1803"/>
      <c r="E149" s="1804"/>
      <c r="F149" s="1982"/>
      <c r="G149" s="315" t="s">
        <v>21</v>
      </c>
      <c r="H149" s="637">
        <v>0</v>
      </c>
      <c r="I149" s="630">
        <v>0</v>
      </c>
      <c r="J149" s="631">
        <v>0</v>
      </c>
      <c r="K149" s="661">
        <v>0</v>
      </c>
      <c r="L149" s="636">
        <v>0</v>
      </c>
      <c r="M149" s="661">
        <f>J149-H149</f>
        <v>0</v>
      </c>
      <c r="N149" s="636">
        <v>0</v>
      </c>
      <c r="O149" s="661">
        <f>K149-H149</f>
        <v>0</v>
      </c>
      <c r="P149" s="1989"/>
    </row>
    <row r="150" spans="1:16" ht="17.25" customHeight="1">
      <c r="A150" s="1849"/>
      <c r="B150" s="1850"/>
      <c r="C150" s="1870"/>
      <c r="D150" s="1803"/>
      <c r="E150" s="1804"/>
      <c r="F150" s="1982"/>
      <c r="G150" s="315" t="s">
        <v>22</v>
      </c>
      <c r="H150" s="285">
        <v>18.899999999999999</v>
      </c>
      <c r="I150" s="1167">
        <v>0</v>
      </c>
      <c r="J150" s="1168">
        <v>0</v>
      </c>
      <c r="K150" s="1169">
        <v>0</v>
      </c>
      <c r="L150" s="887">
        <f>J150/H150*100</f>
        <v>0</v>
      </c>
      <c r="M150" s="96">
        <f>J150-H150</f>
        <v>-18.899999999999999</v>
      </c>
      <c r="N150" s="887">
        <f>K150/H150*100</f>
        <v>0</v>
      </c>
      <c r="O150" s="96">
        <f>K150-H150</f>
        <v>-18.899999999999999</v>
      </c>
      <c r="P150" s="1989"/>
    </row>
    <row r="151" spans="1:16" ht="17.25" customHeight="1">
      <c r="A151" s="1849"/>
      <c r="B151" s="1850"/>
      <c r="C151" s="1870"/>
      <c r="D151" s="1803"/>
      <c r="E151" s="1804"/>
      <c r="F151" s="1982"/>
      <c r="G151" s="315" t="s">
        <v>23</v>
      </c>
      <c r="H151" s="637">
        <v>0</v>
      </c>
      <c r="I151" s="638">
        <v>0</v>
      </c>
      <c r="J151" s="639">
        <v>0</v>
      </c>
      <c r="K151" s="634">
        <v>0</v>
      </c>
      <c r="L151" s="633">
        <v>0</v>
      </c>
      <c r="M151" s="888">
        <v>0</v>
      </c>
      <c r="N151" s="633">
        <v>0</v>
      </c>
      <c r="O151" s="888">
        <v>0</v>
      </c>
      <c r="P151" s="1989"/>
    </row>
    <row r="152" spans="1:16" ht="23.25" customHeight="1">
      <c r="A152" s="1871" t="s">
        <v>94</v>
      </c>
      <c r="B152" s="1850" t="s">
        <v>1122</v>
      </c>
      <c r="C152" s="1870" t="s">
        <v>1618</v>
      </c>
      <c r="D152" s="1593" t="s">
        <v>814</v>
      </c>
      <c r="E152" s="1593" t="s">
        <v>814</v>
      </c>
      <c r="F152" s="1859" t="s">
        <v>19</v>
      </c>
      <c r="G152" s="316" t="s">
        <v>20</v>
      </c>
      <c r="H152" s="640">
        <f t="shared" ref="H152:O152" si="69">SUM(H153:H155)</f>
        <v>0</v>
      </c>
      <c r="I152" s="641">
        <f t="shared" si="69"/>
        <v>0</v>
      </c>
      <c r="J152" s="642">
        <f t="shared" si="69"/>
        <v>0</v>
      </c>
      <c r="K152" s="643">
        <f t="shared" si="69"/>
        <v>0</v>
      </c>
      <c r="L152" s="633">
        <f t="shared" si="69"/>
        <v>0</v>
      </c>
      <c r="M152" s="634">
        <f t="shared" si="69"/>
        <v>0</v>
      </c>
      <c r="N152" s="633">
        <f t="shared" si="69"/>
        <v>0</v>
      </c>
      <c r="O152" s="634">
        <f t="shared" si="69"/>
        <v>0</v>
      </c>
      <c r="P152" s="1865"/>
    </row>
    <row r="153" spans="1:16" ht="18" customHeight="1">
      <c r="A153" s="1849"/>
      <c r="B153" s="1850"/>
      <c r="C153" s="1870"/>
      <c r="D153" s="1661"/>
      <c r="E153" s="1661"/>
      <c r="F153" s="1860"/>
      <c r="G153" s="315" t="s">
        <v>21</v>
      </c>
      <c r="H153" s="637">
        <v>0</v>
      </c>
      <c r="I153" s="638">
        <v>0</v>
      </c>
      <c r="J153" s="639">
        <v>0</v>
      </c>
      <c r="K153" s="634">
        <v>0</v>
      </c>
      <c r="L153" s="633">
        <v>0</v>
      </c>
      <c r="M153" s="634">
        <v>0</v>
      </c>
      <c r="N153" s="633">
        <v>0</v>
      </c>
      <c r="O153" s="634">
        <v>0</v>
      </c>
      <c r="P153" s="1866"/>
    </row>
    <row r="154" spans="1:16" ht="18" customHeight="1">
      <c r="A154" s="1849"/>
      <c r="B154" s="1850"/>
      <c r="C154" s="1870"/>
      <c r="D154" s="1661"/>
      <c r="E154" s="1661"/>
      <c r="F154" s="1860"/>
      <c r="G154" s="315" t="s">
        <v>22</v>
      </c>
      <c r="H154" s="637">
        <v>0</v>
      </c>
      <c r="I154" s="638">
        <v>0</v>
      </c>
      <c r="J154" s="639">
        <v>0</v>
      </c>
      <c r="K154" s="634">
        <v>0</v>
      </c>
      <c r="L154" s="633">
        <v>0</v>
      </c>
      <c r="M154" s="634">
        <v>0</v>
      </c>
      <c r="N154" s="633">
        <v>0</v>
      </c>
      <c r="O154" s="634">
        <v>0</v>
      </c>
      <c r="P154" s="1866"/>
    </row>
    <row r="155" spans="1:16" ht="18" customHeight="1" thickBot="1">
      <c r="A155" s="1983"/>
      <c r="B155" s="1984"/>
      <c r="C155" s="1985"/>
      <c r="D155" s="1986"/>
      <c r="E155" s="1986"/>
      <c r="F155" s="1987"/>
      <c r="G155" s="321" t="s">
        <v>23</v>
      </c>
      <c r="H155" s="645">
        <v>0</v>
      </c>
      <c r="I155" s="646">
        <v>0</v>
      </c>
      <c r="J155" s="647">
        <v>0</v>
      </c>
      <c r="K155" s="648">
        <v>0</v>
      </c>
      <c r="L155" s="649">
        <v>0</v>
      </c>
      <c r="M155" s="648">
        <v>0</v>
      </c>
      <c r="N155" s="649">
        <v>0</v>
      </c>
      <c r="O155" s="648">
        <v>0</v>
      </c>
      <c r="P155" s="1988"/>
    </row>
    <row r="156" spans="1:16" ht="21" customHeight="1"/>
  </sheetData>
  <mergeCells count="261">
    <mergeCell ref="P136:P139"/>
    <mergeCell ref="P140:P143"/>
    <mergeCell ref="A140:A143"/>
    <mergeCell ref="B92:B95"/>
    <mergeCell ref="C92:C95"/>
    <mergeCell ref="D92:D95"/>
    <mergeCell ref="E92:E95"/>
    <mergeCell ref="F92:F95"/>
    <mergeCell ref="P92:P95"/>
    <mergeCell ref="E132:E135"/>
    <mergeCell ref="F132:F135"/>
    <mergeCell ref="A120:A123"/>
    <mergeCell ref="B120:B123"/>
    <mergeCell ref="C120:C123"/>
    <mergeCell ref="D120:D123"/>
    <mergeCell ref="E120:E123"/>
    <mergeCell ref="F120:F123"/>
    <mergeCell ref="A128:A131"/>
    <mergeCell ref="A124:A127"/>
    <mergeCell ref="F124:F127"/>
    <mergeCell ref="A132:A135"/>
    <mergeCell ref="A112:A115"/>
    <mergeCell ref="B112:B115"/>
    <mergeCell ref="C112:C115"/>
    <mergeCell ref="A152:A155"/>
    <mergeCell ref="B152:B155"/>
    <mergeCell ref="C152:C155"/>
    <mergeCell ref="D152:D155"/>
    <mergeCell ref="E152:E155"/>
    <mergeCell ref="F152:F155"/>
    <mergeCell ref="P152:P155"/>
    <mergeCell ref="A96:A99"/>
    <mergeCell ref="B96:B99"/>
    <mergeCell ref="C96:C99"/>
    <mergeCell ref="D96:D99"/>
    <mergeCell ref="E96:E99"/>
    <mergeCell ref="F96:F99"/>
    <mergeCell ref="P96:P99"/>
    <mergeCell ref="P148:P151"/>
    <mergeCell ref="A136:A139"/>
    <mergeCell ref="B136:B139"/>
    <mergeCell ref="C136:C139"/>
    <mergeCell ref="F140:F143"/>
    <mergeCell ref="P144:P147"/>
    <mergeCell ref="A148:A151"/>
    <mergeCell ref="B148:B151"/>
    <mergeCell ref="C148:C151"/>
    <mergeCell ref="D148:D151"/>
    <mergeCell ref="D80:D83"/>
    <mergeCell ref="E148:E151"/>
    <mergeCell ref="F148:F151"/>
    <mergeCell ref="F144:F147"/>
    <mergeCell ref="A144:A147"/>
    <mergeCell ref="B144:B147"/>
    <mergeCell ref="C144:C147"/>
    <mergeCell ref="D144:D147"/>
    <mergeCell ref="E144:E147"/>
    <mergeCell ref="B140:B143"/>
    <mergeCell ref="C140:C143"/>
    <mergeCell ref="D140:D143"/>
    <mergeCell ref="E140:E143"/>
    <mergeCell ref="D136:D139"/>
    <mergeCell ref="E136:E139"/>
    <mergeCell ref="F136:F139"/>
    <mergeCell ref="E128:E131"/>
    <mergeCell ref="F128:F131"/>
    <mergeCell ref="B132:B135"/>
    <mergeCell ref="C132:C135"/>
    <mergeCell ref="D132:D135"/>
    <mergeCell ref="C108:C111"/>
    <mergeCell ref="A108:A111"/>
    <mergeCell ref="A88:A91"/>
    <mergeCell ref="A76:A79"/>
    <mergeCell ref="B76:B79"/>
    <mergeCell ref="C76:C79"/>
    <mergeCell ref="D76:D79"/>
    <mergeCell ref="E76:E79"/>
    <mergeCell ref="F76:F79"/>
    <mergeCell ref="A68:A71"/>
    <mergeCell ref="B68:B71"/>
    <mergeCell ref="C68:C71"/>
    <mergeCell ref="D68:D71"/>
    <mergeCell ref="E68:E71"/>
    <mergeCell ref="F68:F71"/>
    <mergeCell ref="A72:A75"/>
    <mergeCell ref="B72:B75"/>
    <mergeCell ref="C72:C75"/>
    <mergeCell ref="D72:D75"/>
    <mergeCell ref="E72:E75"/>
    <mergeCell ref="F72:F75"/>
    <mergeCell ref="A43:A46"/>
    <mergeCell ref="B43:B46"/>
    <mergeCell ref="P132:P135"/>
    <mergeCell ref="A84:A87"/>
    <mergeCell ref="B84:B87"/>
    <mergeCell ref="C84:C87"/>
    <mergeCell ref="D84:D87"/>
    <mergeCell ref="E84:E87"/>
    <mergeCell ref="P84:P87"/>
    <mergeCell ref="A116:A119"/>
    <mergeCell ref="B116:B119"/>
    <mergeCell ref="C116:C119"/>
    <mergeCell ref="D116:D119"/>
    <mergeCell ref="E116:E119"/>
    <mergeCell ref="F116:F119"/>
    <mergeCell ref="P116:P119"/>
    <mergeCell ref="A100:A103"/>
    <mergeCell ref="B100:B103"/>
    <mergeCell ref="C100:C103"/>
    <mergeCell ref="D100:D103"/>
    <mergeCell ref="B128:B131"/>
    <mergeCell ref="C128:C131"/>
    <mergeCell ref="D128:D131"/>
    <mergeCell ref="P128:P131"/>
    <mergeCell ref="A31:A34"/>
    <mergeCell ref="B31:B34"/>
    <mergeCell ref="C31:C34"/>
    <mergeCell ref="D31:D34"/>
    <mergeCell ref="E31:E34"/>
    <mergeCell ref="F31:F34"/>
    <mergeCell ref="P31:P34"/>
    <mergeCell ref="A39:A42"/>
    <mergeCell ref="B39:B42"/>
    <mergeCell ref="C39:C42"/>
    <mergeCell ref="D39:D42"/>
    <mergeCell ref="E39:E42"/>
    <mergeCell ref="F39:F42"/>
    <mergeCell ref="P39:P42"/>
    <mergeCell ref="A35:A38"/>
    <mergeCell ref="B35:B38"/>
    <mergeCell ref="C35:C38"/>
    <mergeCell ref="D35:D38"/>
    <mergeCell ref="E35:E38"/>
    <mergeCell ref="F35:F38"/>
    <mergeCell ref="P35:P38"/>
    <mergeCell ref="A27:A30"/>
    <mergeCell ref="B27:B30"/>
    <mergeCell ref="C27:C30"/>
    <mergeCell ref="D27:D30"/>
    <mergeCell ref="E27:E30"/>
    <mergeCell ref="F27:F30"/>
    <mergeCell ref="P27:P30"/>
    <mergeCell ref="A5:P5"/>
    <mergeCell ref="A4:P4"/>
    <mergeCell ref="A19:A22"/>
    <mergeCell ref="B19:B22"/>
    <mergeCell ref="C19:C22"/>
    <mergeCell ref="D19:D22"/>
    <mergeCell ref="E19:E22"/>
    <mergeCell ref="F19:F22"/>
    <mergeCell ref="P19:P22"/>
    <mergeCell ref="B7:B9"/>
    <mergeCell ref="C7:C9"/>
    <mergeCell ref="D7:O7"/>
    <mergeCell ref="P7:P9"/>
    <mergeCell ref="D8:D9"/>
    <mergeCell ref="E8:E9"/>
    <mergeCell ref="F8:F9"/>
    <mergeCell ref="G8:K8"/>
    <mergeCell ref="L8:M8"/>
    <mergeCell ref="N8:O8"/>
    <mergeCell ref="O1:P1"/>
    <mergeCell ref="C11:C14"/>
    <mergeCell ref="D11:D14"/>
    <mergeCell ref="E11:E14"/>
    <mergeCell ref="F11:F14"/>
    <mergeCell ref="P11:P14"/>
    <mergeCell ref="A3:P3"/>
    <mergeCell ref="A7:A9"/>
    <mergeCell ref="A11:B14"/>
    <mergeCell ref="A23:A26"/>
    <mergeCell ref="B23:B26"/>
    <mergeCell ref="C23:C26"/>
    <mergeCell ref="D23:D26"/>
    <mergeCell ref="E23:E26"/>
    <mergeCell ref="F23:F26"/>
    <mergeCell ref="P23:P26"/>
    <mergeCell ref="A15:A18"/>
    <mergeCell ref="B15:B18"/>
    <mergeCell ref="C15:C18"/>
    <mergeCell ref="D15:D18"/>
    <mergeCell ref="E15:E18"/>
    <mergeCell ref="F15:F18"/>
    <mergeCell ref="P15:P18"/>
    <mergeCell ref="C43:C46"/>
    <mergeCell ref="D43:D46"/>
    <mergeCell ref="E43:E46"/>
    <mergeCell ref="F43:F46"/>
    <mergeCell ref="P43:P46"/>
    <mergeCell ref="P124:P127"/>
    <mergeCell ref="B124:B127"/>
    <mergeCell ref="C124:C127"/>
    <mergeCell ref="D124:D127"/>
    <mergeCell ref="E124:E127"/>
    <mergeCell ref="B108:B111"/>
    <mergeCell ref="P68:P71"/>
    <mergeCell ref="P76:P79"/>
    <mergeCell ref="P88:P91"/>
    <mergeCell ref="P108:P111"/>
    <mergeCell ref="P120:P123"/>
    <mergeCell ref="P80:P83"/>
    <mergeCell ref="P104:P107"/>
    <mergeCell ref="P100:P103"/>
    <mergeCell ref="F84:F87"/>
    <mergeCell ref="F80:F83"/>
    <mergeCell ref="P112:P115"/>
    <mergeCell ref="P72:P75"/>
    <mergeCell ref="C80:C83"/>
    <mergeCell ref="A47:A50"/>
    <mergeCell ref="B47:B50"/>
    <mergeCell ref="C47:C50"/>
    <mergeCell ref="D47:D50"/>
    <mergeCell ref="E47:E50"/>
    <mergeCell ref="F47:F50"/>
    <mergeCell ref="P47:P50"/>
    <mergeCell ref="C51:C54"/>
    <mergeCell ref="P51:P54"/>
    <mergeCell ref="D51:D54"/>
    <mergeCell ref="E51:E54"/>
    <mergeCell ref="F51:F54"/>
    <mergeCell ref="A51:A67"/>
    <mergeCell ref="B51:B67"/>
    <mergeCell ref="F64:F67"/>
    <mergeCell ref="E64:E67"/>
    <mergeCell ref="E88:E91"/>
    <mergeCell ref="F88:F91"/>
    <mergeCell ref="A92:A95"/>
    <mergeCell ref="D108:D111"/>
    <mergeCell ref="E108:E111"/>
    <mergeCell ref="F108:F111"/>
    <mergeCell ref="B104:B107"/>
    <mergeCell ref="C104:C107"/>
    <mergeCell ref="D104:D107"/>
    <mergeCell ref="E104:E107"/>
    <mergeCell ref="F104:F107"/>
    <mergeCell ref="E100:E103"/>
    <mergeCell ref="F100:F103"/>
    <mergeCell ref="A80:A83"/>
    <mergeCell ref="B80:B83"/>
    <mergeCell ref="E80:E83"/>
    <mergeCell ref="A104:A107"/>
    <mergeCell ref="D112:D115"/>
    <mergeCell ref="E112:E115"/>
    <mergeCell ref="F112:F115"/>
    <mergeCell ref="C55:P55"/>
    <mergeCell ref="C64:C67"/>
    <mergeCell ref="C60:C63"/>
    <mergeCell ref="C56:C59"/>
    <mergeCell ref="D64:D67"/>
    <mergeCell ref="F60:F63"/>
    <mergeCell ref="E60:E63"/>
    <mergeCell ref="D60:D63"/>
    <mergeCell ref="F56:F59"/>
    <mergeCell ref="E56:E59"/>
    <mergeCell ref="D56:D59"/>
    <mergeCell ref="P64:P67"/>
    <mergeCell ref="P60:P63"/>
    <mergeCell ref="P56:P59"/>
    <mergeCell ref="B88:B91"/>
    <mergeCell ref="C88:C91"/>
    <mergeCell ref="D88:D91"/>
  </mergeCells>
  <pageMargins left="0.59055118110236227" right="0.39370078740157483" top="0.78740157480314965" bottom="0.39370078740157483" header="0" footer="0"/>
  <pageSetup paperSize="9" scale="56" orientation="landscape" r:id="rId1"/>
  <rowBreaks count="4" manualBreakCount="4">
    <brk id="38" max="16383" man="1"/>
    <brk id="79" max="16383" man="1"/>
    <brk id="115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U98"/>
  <sheetViews>
    <sheetView zoomScaleNormal="100" zoomScaleSheetLayoutView="100" workbookViewId="0">
      <selection activeCell="A4" sqref="A4:P4"/>
    </sheetView>
  </sheetViews>
  <sheetFormatPr defaultRowHeight="15"/>
  <cols>
    <col min="1" max="1" width="6.5703125" style="397" customWidth="1"/>
    <col min="2" max="2" width="27.42578125" style="5" customWidth="1"/>
    <col min="3" max="3" width="29.42578125" style="5" customWidth="1"/>
    <col min="4" max="4" width="15.140625" style="5" customWidth="1"/>
    <col min="5" max="5" width="15.42578125" style="5" customWidth="1"/>
    <col min="6" max="6" width="22" style="5" customWidth="1"/>
    <col min="7" max="7" width="8.7109375" style="22" customWidth="1"/>
    <col min="8" max="8" width="14.140625" style="5" customWidth="1"/>
    <col min="9" max="9" width="9.7109375" style="5" customWidth="1"/>
    <col min="10" max="10" width="10.42578125" style="5" customWidth="1"/>
    <col min="11" max="11" width="12.28515625" style="5" customWidth="1"/>
    <col min="12" max="12" width="9.5703125" style="5" customWidth="1"/>
    <col min="13" max="15" width="10.5703125" style="5" customWidth="1"/>
    <col min="16" max="16" width="27.28515625" style="5" customWidth="1"/>
    <col min="17" max="255" width="9.140625" style="5"/>
    <col min="256" max="256" width="6.5703125" style="5" customWidth="1"/>
    <col min="257" max="257" width="27.42578125" style="5" customWidth="1"/>
    <col min="258" max="258" width="29.42578125" style="5" customWidth="1"/>
    <col min="259" max="259" width="13.140625" style="5" customWidth="1"/>
    <col min="260" max="260" width="13.28515625" style="5" customWidth="1"/>
    <col min="261" max="261" width="19.5703125" style="5" customWidth="1"/>
    <col min="262" max="262" width="8.7109375" style="5" customWidth="1"/>
    <col min="263" max="263" width="14.140625" style="5" customWidth="1"/>
    <col min="264" max="264" width="9.7109375" style="5" customWidth="1"/>
    <col min="265" max="265" width="10.42578125" style="5" customWidth="1"/>
    <col min="266" max="266" width="12.28515625" style="5" customWidth="1"/>
    <col min="267" max="267" width="9.5703125" style="5" customWidth="1"/>
    <col min="268" max="270" width="10.5703125" style="5" customWidth="1"/>
    <col min="271" max="271" width="12.7109375" style="5" customWidth="1"/>
    <col min="272" max="272" width="27.28515625" style="5" customWidth="1"/>
    <col min="273" max="511" width="9.140625" style="5"/>
    <col min="512" max="512" width="6.5703125" style="5" customWidth="1"/>
    <col min="513" max="513" width="27.42578125" style="5" customWidth="1"/>
    <col min="514" max="514" width="29.42578125" style="5" customWidth="1"/>
    <col min="515" max="515" width="13.140625" style="5" customWidth="1"/>
    <col min="516" max="516" width="13.28515625" style="5" customWidth="1"/>
    <col min="517" max="517" width="19.5703125" style="5" customWidth="1"/>
    <col min="518" max="518" width="8.7109375" style="5" customWidth="1"/>
    <col min="519" max="519" width="14.140625" style="5" customWidth="1"/>
    <col min="520" max="520" width="9.7109375" style="5" customWidth="1"/>
    <col min="521" max="521" width="10.42578125" style="5" customWidth="1"/>
    <col min="522" max="522" width="12.28515625" style="5" customWidth="1"/>
    <col min="523" max="523" width="9.5703125" style="5" customWidth="1"/>
    <col min="524" max="526" width="10.5703125" style="5" customWidth="1"/>
    <col min="527" max="527" width="12.7109375" style="5" customWidth="1"/>
    <col min="528" max="528" width="27.28515625" style="5" customWidth="1"/>
    <col min="529" max="767" width="9.140625" style="5"/>
    <col min="768" max="768" width="6.5703125" style="5" customWidth="1"/>
    <col min="769" max="769" width="27.42578125" style="5" customWidth="1"/>
    <col min="770" max="770" width="29.42578125" style="5" customWidth="1"/>
    <col min="771" max="771" width="13.140625" style="5" customWidth="1"/>
    <col min="772" max="772" width="13.28515625" style="5" customWidth="1"/>
    <col min="773" max="773" width="19.5703125" style="5" customWidth="1"/>
    <col min="774" max="774" width="8.7109375" style="5" customWidth="1"/>
    <col min="775" max="775" width="14.140625" style="5" customWidth="1"/>
    <col min="776" max="776" width="9.7109375" style="5" customWidth="1"/>
    <col min="777" max="777" width="10.42578125" style="5" customWidth="1"/>
    <col min="778" max="778" width="12.28515625" style="5" customWidth="1"/>
    <col min="779" max="779" width="9.5703125" style="5" customWidth="1"/>
    <col min="780" max="782" width="10.5703125" style="5" customWidth="1"/>
    <col min="783" max="783" width="12.7109375" style="5" customWidth="1"/>
    <col min="784" max="784" width="27.28515625" style="5" customWidth="1"/>
    <col min="785" max="1023" width="9.140625" style="5"/>
    <col min="1024" max="1024" width="6.5703125" style="5" customWidth="1"/>
    <col min="1025" max="1025" width="27.42578125" style="5" customWidth="1"/>
    <col min="1026" max="1026" width="29.42578125" style="5" customWidth="1"/>
    <col min="1027" max="1027" width="13.140625" style="5" customWidth="1"/>
    <col min="1028" max="1028" width="13.28515625" style="5" customWidth="1"/>
    <col min="1029" max="1029" width="19.5703125" style="5" customWidth="1"/>
    <col min="1030" max="1030" width="8.7109375" style="5" customWidth="1"/>
    <col min="1031" max="1031" width="14.140625" style="5" customWidth="1"/>
    <col min="1032" max="1032" width="9.7109375" style="5" customWidth="1"/>
    <col min="1033" max="1033" width="10.42578125" style="5" customWidth="1"/>
    <col min="1034" max="1034" width="12.28515625" style="5" customWidth="1"/>
    <col min="1035" max="1035" width="9.5703125" style="5" customWidth="1"/>
    <col min="1036" max="1038" width="10.5703125" style="5" customWidth="1"/>
    <col min="1039" max="1039" width="12.7109375" style="5" customWidth="1"/>
    <col min="1040" max="1040" width="27.28515625" style="5" customWidth="1"/>
    <col min="1041" max="1279" width="9.140625" style="5"/>
    <col min="1280" max="1280" width="6.5703125" style="5" customWidth="1"/>
    <col min="1281" max="1281" width="27.42578125" style="5" customWidth="1"/>
    <col min="1282" max="1282" width="29.42578125" style="5" customWidth="1"/>
    <col min="1283" max="1283" width="13.140625" style="5" customWidth="1"/>
    <col min="1284" max="1284" width="13.28515625" style="5" customWidth="1"/>
    <col min="1285" max="1285" width="19.5703125" style="5" customWidth="1"/>
    <col min="1286" max="1286" width="8.7109375" style="5" customWidth="1"/>
    <col min="1287" max="1287" width="14.140625" style="5" customWidth="1"/>
    <col min="1288" max="1288" width="9.7109375" style="5" customWidth="1"/>
    <col min="1289" max="1289" width="10.42578125" style="5" customWidth="1"/>
    <col min="1290" max="1290" width="12.28515625" style="5" customWidth="1"/>
    <col min="1291" max="1291" width="9.5703125" style="5" customWidth="1"/>
    <col min="1292" max="1294" width="10.5703125" style="5" customWidth="1"/>
    <col min="1295" max="1295" width="12.7109375" style="5" customWidth="1"/>
    <col min="1296" max="1296" width="27.28515625" style="5" customWidth="1"/>
    <col min="1297" max="1535" width="9.140625" style="5"/>
    <col min="1536" max="1536" width="6.5703125" style="5" customWidth="1"/>
    <col min="1537" max="1537" width="27.42578125" style="5" customWidth="1"/>
    <col min="1538" max="1538" width="29.42578125" style="5" customWidth="1"/>
    <col min="1539" max="1539" width="13.140625" style="5" customWidth="1"/>
    <col min="1540" max="1540" width="13.28515625" style="5" customWidth="1"/>
    <col min="1541" max="1541" width="19.5703125" style="5" customWidth="1"/>
    <col min="1542" max="1542" width="8.7109375" style="5" customWidth="1"/>
    <col min="1543" max="1543" width="14.140625" style="5" customWidth="1"/>
    <col min="1544" max="1544" width="9.7109375" style="5" customWidth="1"/>
    <col min="1545" max="1545" width="10.42578125" style="5" customWidth="1"/>
    <col min="1546" max="1546" width="12.28515625" style="5" customWidth="1"/>
    <col min="1547" max="1547" width="9.5703125" style="5" customWidth="1"/>
    <col min="1548" max="1550" width="10.5703125" style="5" customWidth="1"/>
    <col min="1551" max="1551" width="12.7109375" style="5" customWidth="1"/>
    <col min="1552" max="1552" width="27.28515625" style="5" customWidth="1"/>
    <col min="1553" max="1791" width="9.140625" style="5"/>
    <col min="1792" max="1792" width="6.5703125" style="5" customWidth="1"/>
    <col min="1793" max="1793" width="27.42578125" style="5" customWidth="1"/>
    <col min="1794" max="1794" width="29.42578125" style="5" customWidth="1"/>
    <col min="1795" max="1795" width="13.140625" style="5" customWidth="1"/>
    <col min="1796" max="1796" width="13.28515625" style="5" customWidth="1"/>
    <col min="1797" max="1797" width="19.5703125" style="5" customWidth="1"/>
    <col min="1798" max="1798" width="8.7109375" style="5" customWidth="1"/>
    <col min="1799" max="1799" width="14.140625" style="5" customWidth="1"/>
    <col min="1800" max="1800" width="9.7109375" style="5" customWidth="1"/>
    <col min="1801" max="1801" width="10.42578125" style="5" customWidth="1"/>
    <col min="1802" max="1802" width="12.28515625" style="5" customWidth="1"/>
    <col min="1803" max="1803" width="9.5703125" style="5" customWidth="1"/>
    <col min="1804" max="1806" width="10.5703125" style="5" customWidth="1"/>
    <col min="1807" max="1807" width="12.7109375" style="5" customWidth="1"/>
    <col min="1808" max="1808" width="27.28515625" style="5" customWidth="1"/>
    <col min="1809" max="2047" width="9.140625" style="5"/>
    <col min="2048" max="2048" width="6.5703125" style="5" customWidth="1"/>
    <col min="2049" max="2049" width="27.42578125" style="5" customWidth="1"/>
    <col min="2050" max="2050" width="29.42578125" style="5" customWidth="1"/>
    <col min="2051" max="2051" width="13.140625" style="5" customWidth="1"/>
    <col min="2052" max="2052" width="13.28515625" style="5" customWidth="1"/>
    <col min="2053" max="2053" width="19.5703125" style="5" customWidth="1"/>
    <col min="2054" max="2054" width="8.7109375" style="5" customWidth="1"/>
    <col min="2055" max="2055" width="14.140625" style="5" customWidth="1"/>
    <col min="2056" max="2056" width="9.7109375" style="5" customWidth="1"/>
    <col min="2057" max="2057" width="10.42578125" style="5" customWidth="1"/>
    <col min="2058" max="2058" width="12.28515625" style="5" customWidth="1"/>
    <col min="2059" max="2059" width="9.5703125" style="5" customWidth="1"/>
    <col min="2060" max="2062" width="10.5703125" style="5" customWidth="1"/>
    <col min="2063" max="2063" width="12.7109375" style="5" customWidth="1"/>
    <col min="2064" max="2064" width="27.28515625" style="5" customWidth="1"/>
    <col min="2065" max="2303" width="9.140625" style="5"/>
    <col min="2304" max="2304" width="6.5703125" style="5" customWidth="1"/>
    <col min="2305" max="2305" width="27.42578125" style="5" customWidth="1"/>
    <col min="2306" max="2306" width="29.42578125" style="5" customWidth="1"/>
    <col min="2307" max="2307" width="13.140625" style="5" customWidth="1"/>
    <col min="2308" max="2308" width="13.28515625" style="5" customWidth="1"/>
    <col min="2309" max="2309" width="19.5703125" style="5" customWidth="1"/>
    <col min="2310" max="2310" width="8.7109375" style="5" customWidth="1"/>
    <col min="2311" max="2311" width="14.140625" style="5" customWidth="1"/>
    <col min="2312" max="2312" width="9.7109375" style="5" customWidth="1"/>
    <col min="2313" max="2313" width="10.42578125" style="5" customWidth="1"/>
    <col min="2314" max="2314" width="12.28515625" style="5" customWidth="1"/>
    <col min="2315" max="2315" width="9.5703125" style="5" customWidth="1"/>
    <col min="2316" max="2318" width="10.5703125" style="5" customWidth="1"/>
    <col min="2319" max="2319" width="12.7109375" style="5" customWidth="1"/>
    <col min="2320" max="2320" width="27.28515625" style="5" customWidth="1"/>
    <col min="2321" max="2559" width="9.140625" style="5"/>
    <col min="2560" max="2560" width="6.5703125" style="5" customWidth="1"/>
    <col min="2561" max="2561" width="27.42578125" style="5" customWidth="1"/>
    <col min="2562" max="2562" width="29.42578125" style="5" customWidth="1"/>
    <col min="2563" max="2563" width="13.140625" style="5" customWidth="1"/>
    <col min="2564" max="2564" width="13.28515625" style="5" customWidth="1"/>
    <col min="2565" max="2565" width="19.5703125" style="5" customWidth="1"/>
    <col min="2566" max="2566" width="8.7109375" style="5" customWidth="1"/>
    <col min="2567" max="2567" width="14.140625" style="5" customWidth="1"/>
    <col min="2568" max="2568" width="9.7109375" style="5" customWidth="1"/>
    <col min="2569" max="2569" width="10.42578125" style="5" customWidth="1"/>
    <col min="2570" max="2570" width="12.28515625" style="5" customWidth="1"/>
    <col min="2571" max="2571" width="9.5703125" style="5" customWidth="1"/>
    <col min="2572" max="2574" width="10.5703125" style="5" customWidth="1"/>
    <col min="2575" max="2575" width="12.7109375" style="5" customWidth="1"/>
    <col min="2576" max="2576" width="27.28515625" style="5" customWidth="1"/>
    <col min="2577" max="2815" width="9.140625" style="5"/>
    <col min="2816" max="2816" width="6.5703125" style="5" customWidth="1"/>
    <col min="2817" max="2817" width="27.42578125" style="5" customWidth="1"/>
    <col min="2818" max="2818" width="29.42578125" style="5" customWidth="1"/>
    <col min="2819" max="2819" width="13.140625" style="5" customWidth="1"/>
    <col min="2820" max="2820" width="13.28515625" style="5" customWidth="1"/>
    <col min="2821" max="2821" width="19.5703125" style="5" customWidth="1"/>
    <col min="2822" max="2822" width="8.7109375" style="5" customWidth="1"/>
    <col min="2823" max="2823" width="14.140625" style="5" customWidth="1"/>
    <col min="2824" max="2824" width="9.7109375" style="5" customWidth="1"/>
    <col min="2825" max="2825" width="10.42578125" style="5" customWidth="1"/>
    <col min="2826" max="2826" width="12.28515625" style="5" customWidth="1"/>
    <col min="2827" max="2827" width="9.5703125" style="5" customWidth="1"/>
    <col min="2828" max="2830" width="10.5703125" style="5" customWidth="1"/>
    <col min="2831" max="2831" width="12.7109375" style="5" customWidth="1"/>
    <col min="2832" max="2832" width="27.28515625" style="5" customWidth="1"/>
    <col min="2833" max="3071" width="9.140625" style="5"/>
    <col min="3072" max="3072" width="6.5703125" style="5" customWidth="1"/>
    <col min="3073" max="3073" width="27.42578125" style="5" customWidth="1"/>
    <col min="3074" max="3074" width="29.42578125" style="5" customWidth="1"/>
    <col min="3075" max="3075" width="13.140625" style="5" customWidth="1"/>
    <col min="3076" max="3076" width="13.28515625" style="5" customWidth="1"/>
    <col min="3077" max="3077" width="19.5703125" style="5" customWidth="1"/>
    <col min="3078" max="3078" width="8.7109375" style="5" customWidth="1"/>
    <col min="3079" max="3079" width="14.140625" style="5" customWidth="1"/>
    <col min="3080" max="3080" width="9.7109375" style="5" customWidth="1"/>
    <col min="3081" max="3081" width="10.42578125" style="5" customWidth="1"/>
    <col min="3082" max="3082" width="12.28515625" style="5" customWidth="1"/>
    <col min="3083" max="3083" width="9.5703125" style="5" customWidth="1"/>
    <col min="3084" max="3086" width="10.5703125" style="5" customWidth="1"/>
    <col min="3087" max="3087" width="12.7109375" style="5" customWidth="1"/>
    <col min="3088" max="3088" width="27.28515625" style="5" customWidth="1"/>
    <col min="3089" max="3327" width="9.140625" style="5"/>
    <col min="3328" max="3328" width="6.5703125" style="5" customWidth="1"/>
    <col min="3329" max="3329" width="27.42578125" style="5" customWidth="1"/>
    <col min="3330" max="3330" width="29.42578125" style="5" customWidth="1"/>
    <col min="3331" max="3331" width="13.140625" style="5" customWidth="1"/>
    <col min="3332" max="3332" width="13.28515625" style="5" customWidth="1"/>
    <col min="3333" max="3333" width="19.5703125" style="5" customWidth="1"/>
    <col min="3334" max="3334" width="8.7109375" style="5" customWidth="1"/>
    <col min="3335" max="3335" width="14.140625" style="5" customWidth="1"/>
    <col min="3336" max="3336" width="9.7109375" style="5" customWidth="1"/>
    <col min="3337" max="3337" width="10.42578125" style="5" customWidth="1"/>
    <col min="3338" max="3338" width="12.28515625" style="5" customWidth="1"/>
    <col min="3339" max="3339" width="9.5703125" style="5" customWidth="1"/>
    <col min="3340" max="3342" width="10.5703125" style="5" customWidth="1"/>
    <col min="3343" max="3343" width="12.7109375" style="5" customWidth="1"/>
    <col min="3344" max="3344" width="27.28515625" style="5" customWidth="1"/>
    <col min="3345" max="3583" width="9.140625" style="5"/>
    <col min="3584" max="3584" width="6.5703125" style="5" customWidth="1"/>
    <col min="3585" max="3585" width="27.42578125" style="5" customWidth="1"/>
    <col min="3586" max="3586" width="29.42578125" style="5" customWidth="1"/>
    <col min="3587" max="3587" width="13.140625" style="5" customWidth="1"/>
    <col min="3588" max="3588" width="13.28515625" style="5" customWidth="1"/>
    <col min="3589" max="3589" width="19.5703125" style="5" customWidth="1"/>
    <col min="3590" max="3590" width="8.7109375" style="5" customWidth="1"/>
    <col min="3591" max="3591" width="14.140625" style="5" customWidth="1"/>
    <col min="3592" max="3592" width="9.7109375" style="5" customWidth="1"/>
    <col min="3593" max="3593" width="10.42578125" style="5" customWidth="1"/>
    <col min="3594" max="3594" width="12.28515625" style="5" customWidth="1"/>
    <col min="3595" max="3595" width="9.5703125" style="5" customWidth="1"/>
    <col min="3596" max="3598" width="10.5703125" style="5" customWidth="1"/>
    <col min="3599" max="3599" width="12.7109375" style="5" customWidth="1"/>
    <col min="3600" max="3600" width="27.28515625" style="5" customWidth="1"/>
    <col min="3601" max="3839" width="9.140625" style="5"/>
    <col min="3840" max="3840" width="6.5703125" style="5" customWidth="1"/>
    <col min="3841" max="3841" width="27.42578125" style="5" customWidth="1"/>
    <col min="3842" max="3842" width="29.42578125" style="5" customWidth="1"/>
    <col min="3843" max="3843" width="13.140625" style="5" customWidth="1"/>
    <col min="3844" max="3844" width="13.28515625" style="5" customWidth="1"/>
    <col min="3845" max="3845" width="19.5703125" style="5" customWidth="1"/>
    <col min="3846" max="3846" width="8.7109375" style="5" customWidth="1"/>
    <col min="3847" max="3847" width="14.140625" style="5" customWidth="1"/>
    <col min="3848" max="3848" width="9.7109375" style="5" customWidth="1"/>
    <col min="3849" max="3849" width="10.42578125" style="5" customWidth="1"/>
    <col min="3850" max="3850" width="12.28515625" style="5" customWidth="1"/>
    <col min="3851" max="3851" width="9.5703125" style="5" customWidth="1"/>
    <col min="3852" max="3854" width="10.5703125" style="5" customWidth="1"/>
    <col min="3855" max="3855" width="12.7109375" style="5" customWidth="1"/>
    <col min="3856" max="3856" width="27.28515625" style="5" customWidth="1"/>
    <col min="3857" max="4095" width="9.140625" style="5"/>
    <col min="4096" max="4096" width="6.5703125" style="5" customWidth="1"/>
    <col min="4097" max="4097" width="27.42578125" style="5" customWidth="1"/>
    <col min="4098" max="4098" width="29.42578125" style="5" customWidth="1"/>
    <col min="4099" max="4099" width="13.140625" style="5" customWidth="1"/>
    <col min="4100" max="4100" width="13.28515625" style="5" customWidth="1"/>
    <col min="4101" max="4101" width="19.5703125" style="5" customWidth="1"/>
    <col min="4102" max="4102" width="8.7109375" style="5" customWidth="1"/>
    <col min="4103" max="4103" width="14.140625" style="5" customWidth="1"/>
    <col min="4104" max="4104" width="9.7109375" style="5" customWidth="1"/>
    <col min="4105" max="4105" width="10.42578125" style="5" customWidth="1"/>
    <col min="4106" max="4106" width="12.28515625" style="5" customWidth="1"/>
    <col min="4107" max="4107" width="9.5703125" style="5" customWidth="1"/>
    <col min="4108" max="4110" width="10.5703125" style="5" customWidth="1"/>
    <col min="4111" max="4111" width="12.7109375" style="5" customWidth="1"/>
    <col min="4112" max="4112" width="27.28515625" style="5" customWidth="1"/>
    <col min="4113" max="4351" width="9.140625" style="5"/>
    <col min="4352" max="4352" width="6.5703125" style="5" customWidth="1"/>
    <col min="4353" max="4353" width="27.42578125" style="5" customWidth="1"/>
    <col min="4354" max="4354" width="29.42578125" style="5" customWidth="1"/>
    <col min="4355" max="4355" width="13.140625" style="5" customWidth="1"/>
    <col min="4356" max="4356" width="13.28515625" style="5" customWidth="1"/>
    <col min="4357" max="4357" width="19.5703125" style="5" customWidth="1"/>
    <col min="4358" max="4358" width="8.7109375" style="5" customWidth="1"/>
    <col min="4359" max="4359" width="14.140625" style="5" customWidth="1"/>
    <col min="4360" max="4360" width="9.7109375" style="5" customWidth="1"/>
    <col min="4361" max="4361" width="10.42578125" style="5" customWidth="1"/>
    <col min="4362" max="4362" width="12.28515625" style="5" customWidth="1"/>
    <col min="4363" max="4363" width="9.5703125" style="5" customWidth="1"/>
    <col min="4364" max="4366" width="10.5703125" style="5" customWidth="1"/>
    <col min="4367" max="4367" width="12.7109375" style="5" customWidth="1"/>
    <col min="4368" max="4368" width="27.28515625" style="5" customWidth="1"/>
    <col min="4369" max="4607" width="9.140625" style="5"/>
    <col min="4608" max="4608" width="6.5703125" style="5" customWidth="1"/>
    <col min="4609" max="4609" width="27.42578125" style="5" customWidth="1"/>
    <col min="4610" max="4610" width="29.42578125" style="5" customWidth="1"/>
    <col min="4611" max="4611" width="13.140625" style="5" customWidth="1"/>
    <col min="4612" max="4612" width="13.28515625" style="5" customWidth="1"/>
    <col min="4613" max="4613" width="19.5703125" style="5" customWidth="1"/>
    <col min="4614" max="4614" width="8.7109375" style="5" customWidth="1"/>
    <col min="4615" max="4615" width="14.140625" style="5" customWidth="1"/>
    <col min="4616" max="4616" width="9.7109375" style="5" customWidth="1"/>
    <col min="4617" max="4617" width="10.42578125" style="5" customWidth="1"/>
    <col min="4618" max="4618" width="12.28515625" style="5" customWidth="1"/>
    <col min="4619" max="4619" width="9.5703125" style="5" customWidth="1"/>
    <col min="4620" max="4622" width="10.5703125" style="5" customWidth="1"/>
    <col min="4623" max="4623" width="12.7109375" style="5" customWidth="1"/>
    <col min="4624" max="4624" width="27.28515625" style="5" customWidth="1"/>
    <col min="4625" max="4863" width="9.140625" style="5"/>
    <col min="4864" max="4864" width="6.5703125" style="5" customWidth="1"/>
    <col min="4865" max="4865" width="27.42578125" style="5" customWidth="1"/>
    <col min="4866" max="4866" width="29.42578125" style="5" customWidth="1"/>
    <col min="4867" max="4867" width="13.140625" style="5" customWidth="1"/>
    <col min="4868" max="4868" width="13.28515625" style="5" customWidth="1"/>
    <col min="4869" max="4869" width="19.5703125" style="5" customWidth="1"/>
    <col min="4870" max="4870" width="8.7109375" style="5" customWidth="1"/>
    <col min="4871" max="4871" width="14.140625" style="5" customWidth="1"/>
    <col min="4872" max="4872" width="9.7109375" style="5" customWidth="1"/>
    <col min="4873" max="4873" width="10.42578125" style="5" customWidth="1"/>
    <col min="4874" max="4874" width="12.28515625" style="5" customWidth="1"/>
    <col min="4875" max="4875" width="9.5703125" style="5" customWidth="1"/>
    <col min="4876" max="4878" width="10.5703125" style="5" customWidth="1"/>
    <col min="4879" max="4879" width="12.7109375" style="5" customWidth="1"/>
    <col min="4880" max="4880" width="27.28515625" style="5" customWidth="1"/>
    <col min="4881" max="5119" width="9.140625" style="5"/>
    <col min="5120" max="5120" width="6.5703125" style="5" customWidth="1"/>
    <col min="5121" max="5121" width="27.42578125" style="5" customWidth="1"/>
    <col min="5122" max="5122" width="29.42578125" style="5" customWidth="1"/>
    <col min="5123" max="5123" width="13.140625" style="5" customWidth="1"/>
    <col min="5124" max="5124" width="13.28515625" style="5" customWidth="1"/>
    <col min="5125" max="5125" width="19.5703125" style="5" customWidth="1"/>
    <col min="5126" max="5126" width="8.7109375" style="5" customWidth="1"/>
    <col min="5127" max="5127" width="14.140625" style="5" customWidth="1"/>
    <col min="5128" max="5128" width="9.7109375" style="5" customWidth="1"/>
    <col min="5129" max="5129" width="10.42578125" style="5" customWidth="1"/>
    <col min="5130" max="5130" width="12.28515625" style="5" customWidth="1"/>
    <col min="5131" max="5131" width="9.5703125" style="5" customWidth="1"/>
    <col min="5132" max="5134" width="10.5703125" style="5" customWidth="1"/>
    <col min="5135" max="5135" width="12.7109375" style="5" customWidth="1"/>
    <col min="5136" max="5136" width="27.28515625" style="5" customWidth="1"/>
    <col min="5137" max="5375" width="9.140625" style="5"/>
    <col min="5376" max="5376" width="6.5703125" style="5" customWidth="1"/>
    <col min="5377" max="5377" width="27.42578125" style="5" customWidth="1"/>
    <col min="5378" max="5378" width="29.42578125" style="5" customWidth="1"/>
    <col min="5379" max="5379" width="13.140625" style="5" customWidth="1"/>
    <col min="5380" max="5380" width="13.28515625" style="5" customWidth="1"/>
    <col min="5381" max="5381" width="19.5703125" style="5" customWidth="1"/>
    <col min="5382" max="5382" width="8.7109375" style="5" customWidth="1"/>
    <col min="5383" max="5383" width="14.140625" style="5" customWidth="1"/>
    <col min="5384" max="5384" width="9.7109375" style="5" customWidth="1"/>
    <col min="5385" max="5385" width="10.42578125" style="5" customWidth="1"/>
    <col min="5386" max="5386" width="12.28515625" style="5" customWidth="1"/>
    <col min="5387" max="5387" width="9.5703125" style="5" customWidth="1"/>
    <col min="5388" max="5390" width="10.5703125" style="5" customWidth="1"/>
    <col min="5391" max="5391" width="12.7109375" style="5" customWidth="1"/>
    <col min="5392" max="5392" width="27.28515625" style="5" customWidth="1"/>
    <col min="5393" max="5631" width="9.140625" style="5"/>
    <col min="5632" max="5632" width="6.5703125" style="5" customWidth="1"/>
    <col min="5633" max="5633" width="27.42578125" style="5" customWidth="1"/>
    <col min="5634" max="5634" width="29.42578125" style="5" customWidth="1"/>
    <col min="5635" max="5635" width="13.140625" style="5" customWidth="1"/>
    <col min="5636" max="5636" width="13.28515625" style="5" customWidth="1"/>
    <col min="5637" max="5637" width="19.5703125" style="5" customWidth="1"/>
    <col min="5638" max="5638" width="8.7109375" style="5" customWidth="1"/>
    <col min="5639" max="5639" width="14.140625" style="5" customWidth="1"/>
    <col min="5640" max="5640" width="9.7109375" style="5" customWidth="1"/>
    <col min="5641" max="5641" width="10.42578125" style="5" customWidth="1"/>
    <col min="5642" max="5642" width="12.28515625" style="5" customWidth="1"/>
    <col min="5643" max="5643" width="9.5703125" style="5" customWidth="1"/>
    <col min="5644" max="5646" width="10.5703125" style="5" customWidth="1"/>
    <col min="5647" max="5647" width="12.7109375" style="5" customWidth="1"/>
    <col min="5648" max="5648" width="27.28515625" style="5" customWidth="1"/>
    <col min="5649" max="5887" width="9.140625" style="5"/>
    <col min="5888" max="5888" width="6.5703125" style="5" customWidth="1"/>
    <col min="5889" max="5889" width="27.42578125" style="5" customWidth="1"/>
    <col min="5890" max="5890" width="29.42578125" style="5" customWidth="1"/>
    <col min="5891" max="5891" width="13.140625" style="5" customWidth="1"/>
    <col min="5892" max="5892" width="13.28515625" style="5" customWidth="1"/>
    <col min="5893" max="5893" width="19.5703125" style="5" customWidth="1"/>
    <col min="5894" max="5894" width="8.7109375" style="5" customWidth="1"/>
    <col min="5895" max="5895" width="14.140625" style="5" customWidth="1"/>
    <col min="5896" max="5896" width="9.7109375" style="5" customWidth="1"/>
    <col min="5897" max="5897" width="10.42578125" style="5" customWidth="1"/>
    <col min="5898" max="5898" width="12.28515625" style="5" customWidth="1"/>
    <col min="5899" max="5899" width="9.5703125" style="5" customWidth="1"/>
    <col min="5900" max="5902" width="10.5703125" style="5" customWidth="1"/>
    <col min="5903" max="5903" width="12.7109375" style="5" customWidth="1"/>
    <col min="5904" max="5904" width="27.28515625" style="5" customWidth="1"/>
    <col min="5905" max="6143" width="9.140625" style="5"/>
    <col min="6144" max="6144" width="6.5703125" style="5" customWidth="1"/>
    <col min="6145" max="6145" width="27.42578125" style="5" customWidth="1"/>
    <col min="6146" max="6146" width="29.42578125" style="5" customWidth="1"/>
    <col min="6147" max="6147" width="13.140625" style="5" customWidth="1"/>
    <col min="6148" max="6148" width="13.28515625" style="5" customWidth="1"/>
    <col min="6149" max="6149" width="19.5703125" style="5" customWidth="1"/>
    <col min="6150" max="6150" width="8.7109375" style="5" customWidth="1"/>
    <col min="6151" max="6151" width="14.140625" style="5" customWidth="1"/>
    <col min="6152" max="6152" width="9.7109375" style="5" customWidth="1"/>
    <col min="6153" max="6153" width="10.42578125" style="5" customWidth="1"/>
    <col min="6154" max="6154" width="12.28515625" style="5" customWidth="1"/>
    <col min="6155" max="6155" width="9.5703125" style="5" customWidth="1"/>
    <col min="6156" max="6158" width="10.5703125" style="5" customWidth="1"/>
    <col min="6159" max="6159" width="12.7109375" style="5" customWidth="1"/>
    <col min="6160" max="6160" width="27.28515625" style="5" customWidth="1"/>
    <col min="6161" max="6399" width="9.140625" style="5"/>
    <col min="6400" max="6400" width="6.5703125" style="5" customWidth="1"/>
    <col min="6401" max="6401" width="27.42578125" style="5" customWidth="1"/>
    <col min="6402" max="6402" width="29.42578125" style="5" customWidth="1"/>
    <col min="6403" max="6403" width="13.140625" style="5" customWidth="1"/>
    <col min="6404" max="6404" width="13.28515625" style="5" customWidth="1"/>
    <col min="6405" max="6405" width="19.5703125" style="5" customWidth="1"/>
    <col min="6406" max="6406" width="8.7109375" style="5" customWidth="1"/>
    <col min="6407" max="6407" width="14.140625" style="5" customWidth="1"/>
    <col min="6408" max="6408" width="9.7109375" style="5" customWidth="1"/>
    <col min="6409" max="6409" width="10.42578125" style="5" customWidth="1"/>
    <col min="6410" max="6410" width="12.28515625" style="5" customWidth="1"/>
    <col min="6411" max="6411" width="9.5703125" style="5" customWidth="1"/>
    <col min="6412" max="6414" width="10.5703125" style="5" customWidth="1"/>
    <col min="6415" max="6415" width="12.7109375" style="5" customWidth="1"/>
    <col min="6416" max="6416" width="27.28515625" style="5" customWidth="1"/>
    <col min="6417" max="6655" width="9.140625" style="5"/>
    <col min="6656" max="6656" width="6.5703125" style="5" customWidth="1"/>
    <col min="6657" max="6657" width="27.42578125" style="5" customWidth="1"/>
    <col min="6658" max="6658" width="29.42578125" style="5" customWidth="1"/>
    <col min="6659" max="6659" width="13.140625" style="5" customWidth="1"/>
    <col min="6660" max="6660" width="13.28515625" style="5" customWidth="1"/>
    <col min="6661" max="6661" width="19.5703125" style="5" customWidth="1"/>
    <col min="6662" max="6662" width="8.7109375" style="5" customWidth="1"/>
    <col min="6663" max="6663" width="14.140625" style="5" customWidth="1"/>
    <col min="6664" max="6664" width="9.7109375" style="5" customWidth="1"/>
    <col min="6665" max="6665" width="10.42578125" style="5" customWidth="1"/>
    <col min="6666" max="6666" width="12.28515625" style="5" customWidth="1"/>
    <col min="6667" max="6667" width="9.5703125" style="5" customWidth="1"/>
    <col min="6668" max="6670" width="10.5703125" style="5" customWidth="1"/>
    <col min="6671" max="6671" width="12.7109375" style="5" customWidth="1"/>
    <col min="6672" max="6672" width="27.28515625" style="5" customWidth="1"/>
    <col min="6673" max="6911" width="9.140625" style="5"/>
    <col min="6912" max="6912" width="6.5703125" style="5" customWidth="1"/>
    <col min="6913" max="6913" width="27.42578125" style="5" customWidth="1"/>
    <col min="6914" max="6914" width="29.42578125" style="5" customWidth="1"/>
    <col min="6915" max="6915" width="13.140625" style="5" customWidth="1"/>
    <col min="6916" max="6916" width="13.28515625" style="5" customWidth="1"/>
    <col min="6917" max="6917" width="19.5703125" style="5" customWidth="1"/>
    <col min="6918" max="6918" width="8.7109375" style="5" customWidth="1"/>
    <col min="6919" max="6919" width="14.140625" style="5" customWidth="1"/>
    <col min="6920" max="6920" width="9.7109375" style="5" customWidth="1"/>
    <col min="6921" max="6921" width="10.42578125" style="5" customWidth="1"/>
    <col min="6922" max="6922" width="12.28515625" style="5" customWidth="1"/>
    <col min="6923" max="6923" width="9.5703125" style="5" customWidth="1"/>
    <col min="6924" max="6926" width="10.5703125" style="5" customWidth="1"/>
    <col min="6927" max="6927" width="12.7109375" style="5" customWidth="1"/>
    <col min="6928" max="6928" width="27.28515625" style="5" customWidth="1"/>
    <col min="6929" max="7167" width="9.140625" style="5"/>
    <col min="7168" max="7168" width="6.5703125" style="5" customWidth="1"/>
    <col min="7169" max="7169" width="27.42578125" style="5" customWidth="1"/>
    <col min="7170" max="7170" width="29.42578125" style="5" customWidth="1"/>
    <col min="7171" max="7171" width="13.140625" style="5" customWidth="1"/>
    <col min="7172" max="7172" width="13.28515625" style="5" customWidth="1"/>
    <col min="7173" max="7173" width="19.5703125" style="5" customWidth="1"/>
    <col min="7174" max="7174" width="8.7109375" style="5" customWidth="1"/>
    <col min="7175" max="7175" width="14.140625" style="5" customWidth="1"/>
    <col min="7176" max="7176" width="9.7109375" style="5" customWidth="1"/>
    <col min="7177" max="7177" width="10.42578125" style="5" customWidth="1"/>
    <col min="7178" max="7178" width="12.28515625" style="5" customWidth="1"/>
    <col min="7179" max="7179" width="9.5703125" style="5" customWidth="1"/>
    <col min="7180" max="7182" width="10.5703125" style="5" customWidth="1"/>
    <col min="7183" max="7183" width="12.7109375" style="5" customWidth="1"/>
    <col min="7184" max="7184" width="27.28515625" style="5" customWidth="1"/>
    <col min="7185" max="7423" width="9.140625" style="5"/>
    <col min="7424" max="7424" width="6.5703125" style="5" customWidth="1"/>
    <col min="7425" max="7425" width="27.42578125" style="5" customWidth="1"/>
    <col min="7426" max="7426" width="29.42578125" style="5" customWidth="1"/>
    <col min="7427" max="7427" width="13.140625" style="5" customWidth="1"/>
    <col min="7428" max="7428" width="13.28515625" style="5" customWidth="1"/>
    <col min="7429" max="7429" width="19.5703125" style="5" customWidth="1"/>
    <col min="7430" max="7430" width="8.7109375" style="5" customWidth="1"/>
    <col min="7431" max="7431" width="14.140625" style="5" customWidth="1"/>
    <col min="7432" max="7432" width="9.7109375" style="5" customWidth="1"/>
    <col min="7433" max="7433" width="10.42578125" style="5" customWidth="1"/>
    <col min="7434" max="7434" width="12.28515625" style="5" customWidth="1"/>
    <col min="7435" max="7435" width="9.5703125" style="5" customWidth="1"/>
    <col min="7436" max="7438" width="10.5703125" style="5" customWidth="1"/>
    <col min="7439" max="7439" width="12.7109375" style="5" customWidth="1"/>
    <col min="7440" max="7440" width="27.28515625" style="5" customWidth="1"/>
    <col min="7441" max="7679" width="9.140625" style="5"/>
    <col min="7680" max="7680" width="6.5703125" style="5" customWidth="1"/>
    <col min="7681" max="7681" width="27.42578125" style="5" customWidth="1"/>
    <col min="7682" max="7682" width="29.42578125" style="5" customWidth="1"/>
    <col min="7683" max="7683" width="13.140625" style="5" customWidth="1"/>
    <col min="7684" max="7684" width="13.28515625" style="5" customWidth="1"/>
    <col min="7685" max="7685" width="19.5703125" style="5" customWidth="1"/>
    <col min="7686" max="7686" width="8.7109375" style="5" customWidth="1"/>
    <col min="7687" max="7687" width="14.140625" style="5" customWidth="1"/>
    <col min="7688" max="7688" width="9.7109375" style="5" customWidth="1"/>
    <col min="7689" max="7689" width="10.42578125" style="5" customWidth="1"/>
    <col min="7690" max="7690" width="12.28515625" style="5" customWidth="1"/>
    <col min="7691" max="7691" width="9.5703125" style="5" customWidth="1"/>
    <col min="7692" max="7694" width="10.5703125" style="5" customWidth="1"/>
    <col min="7695" max="7695" width="12.7109375" style="5" customWidth="1"/>
    <col min="7696" max="7696" width="27.28515625" style="5" customWidth="1"/>
    <col min="7697" max="7935" width="9.140625" style="5"/>
    <col min="7936" max="7936" width="6.5703125" style="5" customWidth="1"/>
    <col min="7937" max="7937" width="27.42578125" style="5" customWidth="1"/>
    <col min="7938" max="7938" width="29.42578125" style="5" customWidth="1"/>
    <col min="7939" max="7939" width="13.140625" style="5" customWidth="1"/>
    <col min="7940" max="7940" width="13.28515625" style="5" customWidth="1"/>
    <col min="7941" max="7941" width="19.5703125" style="5" customWidth="1"/>
    <col min="7942" max="7942" width="8.7109375" style="5" customWidth="1"/>
    <col min="7943" max="7943" width="14.140625" style="5" customWidth="1"/>
    <col min="7944" max="7944" width="9.7109375" style="5" customWidth="1"/>
    <col min="7945" max="7945" width="10.42578125" style="5" customWidth="1"/>
    <col min="7946" max="7946" width="12.28515625" style="5" customWidth="1"/>
    <col min="7947" max="7947" width="9.5703125" style="5" customWidth="1"/>
    <col min="7948" max="7950" width="10.5703125" style="5" customWidth="1"/>
    <col min="7951" max="7951" width="12.7109375" style="5" customWidth="1"/>
    <col min="7952" max="7952" width="27.28515625" style="5" customWidth="1"/>
    <col min="7953" max="8191" width="9.140625" style="5"/>
    <col min="8192" max="8192" width="6.5703125" style="5" customWidth="1"/>
    <col min="8193" max="8193" width="27.42578125" style="5" customWidth="1"/>
    <col min="8194" max="8194" width="29.42578125" style="5" customWidth="1"/>
    <col min="8195" max="8195" width="13.140625" style="5" customWidth="1"/>
    <col min="8196" max="8196" width="13.28515625" style="5" customWidth="1"/>
    <col min="8197" max="8197" width="19.5703125" style="5" customWidth="1"/>
    <col min="8198" max="8198" width="8.7109375" style="5" customWidth="1"/>
    <col min="8199" max="8199" width="14.140625" style="5" customWidth="1"/>
    <col min="8200" max="8200" width="9.7109375" style="5" customWidth="1"/>
    <col min="8201" max="8201" width="10.42578125" style="5" customWidth="1"/>
    <col min="8202" max="8202" width="12.28515625" style="5" customWidth="1"/>
    <col min="8203" max="8203" width="9.5703125" style="5" customWidth="1"/>
    <col min="8204" max="8206" width="10.5703125" style="5" customWidth="1"/>
    <col min="8207" max="8207" width="12.7109375" style="5" customWidth="1"/>
    <col min="8208" max="8208" width="27.28515625" style="5" customWidth="1"/>
    <col min="8209" max="8447" width="9.140625" style="5"/>
    <col min="8448" max="8448" width="6.5703125" style="5" customWidth="1"/>
    <col min="8449" max="8449" width="27.42578125" style="5" customWidth="1"/>
    <col min="8450" max="8450" width="29.42578125" style="5" customWidth="1"/>
    <col min="8451" max="8451" width="13.140625" style="5" customWidth="1"/>
    <col min="8452" max="8452" width="13.28515625" style="5" customWidth="1"/>
    <col min="8453" max="8453" width="19.5703125" style="5" customWidth="1"/>
    <col min="8454" max="8454" width="8.7109375" style="5" customWidth="1"/>
    <col min="8455" max="8455" width="14.140625" style="5" customWidth="1"/>
    <col min="8456" max="8456" width="9.7109375" style="5" customWidth="1"/>
    <col min="8457" max="8457" width="10.42578125" style="5" customWidth="1"/>
    <col min="8458" max="8458" width="12.28515625" style="5" customWidth="1"/>
    <col min="8459" max="8459" width="9.5703125" style="5" customWidth="1"/>
    <col min="8460" max="8462" width="10.5703125" style="5" customWidth="1"/>
    <col min="8463" max="8463" width="12.7109375" style="5" customWidth="1"/>
    <col min="8464" max="8464" width="27.28515625" style="5" customWidth="1"/>
    <col min="8465" max="8703" width="9.140625" style="5"/>
    <col min="8704" max="8704" width="6.5703125" style="5" customWidth="1"/>
    <col min="8705" max="8705" width="27.42578125" style="5" customWidth="1"/>
    <col min="8706" max="8706" width="29.42578125" style="5" customWidth="1"/>
    <col min="8707" max="8707" width="13.140625" style="5" customWidth="1"/>
    <col min="8708" max="8708" width="13.28515625" style="5" customWidth="1"/>
    <col min="8709" max="8709" width="19.5703125" style="5" customWidth="1"/>
    <col min="8710" max="8710" width="8.7109375" style="5" customWidth="1"/>
    <col min="8711" max="8711" width="14.140625" style="5" customWidth="1"/>
    <col min="8712" max="8712" width="9.7109375" style="5" customWidth="1"/>
    <col min="8713" max="8713" width="10.42578125" style="5" customWidth="1"/>
    <col min="8714" max="8714" width="12.28515625" style="5" customWidth="1"/>
    <col min="8715" max="8715" width="9.5703125" style="5" customWidth="1"/>
    <col min="8716" max="8718" width="10.5703125" style="5" customWidth="1"/>
    <col min="8719" max="8719" width="12.7109375" style="5" customWidth="1"/>
    <col min="8720" max="8720" width="27.28515625" style="5" customWidth="1"/>
    <col min="8721" max="8959" width="9.140625" style="5"/>
    <col min="8960" max="8960" width="6.5703125" style="5" customWidth="1"/>
    <col min="8961" max="8961" width="27.42578125" style="5" customWidth="1"/>
    <col min="8962" max="8962" width="29.42578125" style="5" customWidth="1"/>
    <col min="8963" max="8963" width="13.140625" style="5" customWidth="1"/>
    <col min="8964" max="8964" width="13.28515625" style="5" customWidth="1"/>
    <col min="8965" max="8965" width="19.5703125" style="5" customWidth="1"/>
    <col min="8966" max="8966" width="8.7109375" style="5" customWidth="1"/>
    <col min="8967" max="8967" width="14.140625" style="5" customWidth="1"/>
    <col min="8968" max="8968" width="9.7109375" style="5" customWidth="1"/>
    <col min="8969" max="8969" width="10.42578125" style="5" customWidth="1"/>
    <col min="8970" max="8970" width="12.28515625" style="5" customWidth="1"/>
    <col min="8971" max="8971" width="9.5703125" style="5" customWidth="1"/>
    <col min="8972" max="8974" width="10.5703125" style="5" customWidth="1"/>
    <col min="8975" max="8975" width="12.7109375" style="5" customWidth="1"/>
    <col min="8976" max="8976" width="27.28515625" style="5" customWidth="1"/>
    <col min="8977" max="9215" width="9.140625" style="5"/>
    <col min="9216" max="9216" width="6.5703125" style="5" customWidth="1"/>
    <col min="9217" max="9217" width="27.42578125" style="5" customWidth="1"/>
    <col min="9218" max="9218" width="29.42578125" style="5" customWidth="1"/>
    <col min="9219" max="9219" width="13.140625" style="5" customWidth="1"/>
    <col min="9220" max="9220" width="13.28515625" style="5" customWidth="1"/>
    <col min="9221" max="9221" width="19.5703125" style="5" customWidth="1"/>
    <col min="9222" max="9222" width="8.7109375" style="5" customWidth="1"/>
    <col min="9223" max="9223" width="14.140625" style="5" customWidth="1"/>
    <col min="9224" max="9224" width="9.7109375" style="5" customWidth="1"/>
    <col min="9225" max="9225" width="10.42578125" style="5" customWidth="1"/>
    <col min="9226" max="9226" width="12.28515625" style="5" customWidth="1"/>
    <col min="9227" max="9227" width="9.5703125" style="5" customWidth="1"/>
    <col min="9228" max="9230" width="10.5703125" style="5" customWidth="1"/>
    <col min="9231" max="9231" width="12.7109375" style="5" customWidth="1"/>
    <col min="9232" max="9232" width="27.28515625" style="5" customWidth="1"/>
    <col min="9233" max="9471" width="9.140625" style="5"/>
    <col min="9472" max="9472" width="6.5703125" style="5" customWidth="1"/>
    <col min="9473" max="9473" width="27.42578125" style="5" customWidth="1"/>
    <col min="9474" max="9474" width="29.42578125" style="5" customWidth="1"/>
    <col min="9475" max="9475" width="13.140625" style="5" customWidth="1"/>
    <col min="9476" max="9476" width="13.28515625" style="5" customWidth="1"/>
    <col min="9477" max="9477" width="19.5703125" style="5" customWidth="1"/>
    <col min="9478" max="9478" width="8.7109375" style="5" customWidth="1"/>
    <col min="9479" max="9479" width="14.140625" style="5" customWidth="1"/>
    <col min="9480" max="9480" width="9.7109375" style="5" customWidth="1"/>
    <col min="9481" max="9481" width="10.42578125" style="5" customWidth="1"/>
    <col min="9482" max="9482" width="12.28515625" style="5" customWidth="1"/>
    <col min="9483" max="9483" width="9.5703125" style="5" customWidth="1"/>
    <col min="9484" max="9486" width="10.5703125" style="5" customWidth="1"/>
    <col min="9487" max="9487" width="12.7109375" style="5" customWidth="1"/>
    <col min="9488" max="9488" width="27.28515625" style="5" customWidth="1"/>
    <col min="9489" max="9727" width="9.140625" style="5"/>
    <col min="9728" max="9728" width="6.5703125" style="5" customWidth="1"/>
    <col min="9729" max="9729" width="27.42578125" style="5" customWidth="1"/>
    <col min="9730" max="9730" width="29.42578125" style="5" customWidth="1"/>
    <col min="9731" max="9731" width="13.140625" style="5" customWidth="1"/>
    <col min="9732" max="9732" width="13.28515625" style="5" customWidth="1"/>
    <col min="9733" max="9733" width="19.5703125" style="5" customWidth="1"/>
    <col min="9734" max="9734" width="8.7109375" style="5" customWidth="1"/>
    <col min="9735" max="9735" width="14.140625" style="5" customWidth="1"/>
    <col min="9736" max="9736" width="9.7109375" style="5" customWidth="1"/>
    <col min="9737" max="9737" width="10.42578125" style="5" customWidth="1"/>
    <col min="9738" max="9738" width="12.28515625" style="5" customWidth="1"/>
    <col min="9739" max="9739" width="9.5703125" style="5" customWidth="1"/>
    <col min="9740" max="9742" width="10.5703125" style="5" customWidth="1"/>
    <col min="9743" max="9743" width="12.7109375" style="5" customWidth="1"/>
    <col min="9744" max="9744" width="27.28515625" style="5" customWidth="1"/>
    <col min="9745" max="9983" width="9.140625" style="5"/>
    <col min="9984" max="9984" width="6.5703125" style="5" customWidth="1"/>
    <col min="9985" max="9985" width="27.42578125" style="5" customWidth="1"/>
    <col min="9986" max="9986" width="29.42578125" style="5" customWidth="1"/>
    <col min="9987" max="9987" width="13.140625" style="5" customWidth="1"/>
    <col min="9988" max="9988" width="13.28515625" style="5" customWidth="1"/>
    <col min="9989" max="9989" width="19.5703125" style="5" customWidth="1"/>
    <col min="9990" max="9990" width="8.7109375" style="5" customWidth="1"/>
    <col min="9991" max="9991" width="14.140625" style="5" customWidth="1"/>
    <col min="9992" max="9992" width="9.7109375" style="5" customWidth="1"/>
    <col min="9993" max="9993" width="10.42578125" style="5" customWidth="1"/>
    <col min="9994" max="9994" width="12.28515625" style="5" customWidth="1"/>
    <col min="9995" max="9995" width="9.5703125" style="5" customWidth="1"/>
    <col min="9996" max="9998" width="10.5703125" style="5" customWidth="1"/>
    <col min="9999" max="9999" width="12.7109375" style="5" customWidth="1"/>
    <col min="10000" max="10000" width="27.28515625" style="5" customWidth="1"/>
    <col min="10001" max="10239" width="9.140625" style="5"/>
    <col min="10240" max="10240" width="6.5703125" style="5" customWidth="1"/>
    <col min="10241" max="10241" width="27.42578125" style="5" customWidth="1"/>
    <col min="10242" max="10242" width="29.42578125" style="5" customWidth="1"/>
    <col min="10243" max="10243" width="13.140625" style="5" customWidth="1"/>
    <col min="10244" max="10244" width="13.28515625" style="5" customWidth="1"/>
    <col min="10245" max="10245" width="19.5703125" style="5" customWidth="1"/>
    <col min="10246" max="10246" width="8.7109375" style="5" customWidth="1"/>
    <col min="10247" max="10247" width="14.140625" style="5" customWidth="1"/>
    <col min="10248" max="10248" width="9.7109375" style="5" customWidth="1"/>
    <col min="10249" max="10249" width="10.42578125" style="5" customWidth="1"/>
    <col min="10250" max="10250" width="12.28515625" style="5" customWidth="1"/>
    <col min="10251" max="10251" width="9.5703125" style="5" customWidth="1"/>
    <col min="10252" max="10254" width="10.5703125" style="5" customWidth="1"/>
    <col min="10255" max="10255" width="12.7109375" style="5" customWidth="1"/>
    <col min="10256" max="10256" width="27.28515625" style="5" customWidth="1"/>
    <col min="10257" max="10495" width="9.140625" style="5"/>
    <col min="10496" max="10496" width="6.5703125" style="5" customWidth="1"/>
    <col min="10497" max="10497" width="27.42578125" style="5" customWidth="1"/>
    <col min="10498" max="10498" width="29.42578125" style="5" customWidth="1"/>
    <col min="10499" max="10499" width="13.140625" style="5" customWidth="1"/>
    <col min="10500" max="10500" width="13.28515625" style="5" customWidth="1"/>
    <col min="10501" max="10501" width="19.5703125" style="5" customWidth="1"/>
    <col min="10502" max="10502" width="8.7109375" style="5" customWidth="1"/>
    <col min="10503" max="10503" width="14.140625" style="5" customWidth="1"/>
    <col min="10504" max="10504" width="9.7109375" style="5" customWidth="1"/>
    <col min="10505" max="10505" width="10.42578125" style="5" customWidth="1"/>
    <col min="10506" max="10506" width="12.28515625" style="5" customWidth="1"/>
    <col min="10507" max="10507" width="9.5703125" style="5" customWidth="1"/>
    <col min="10508" max="10510" width="10.5703125" style="5" customWidth="1"/>
    <col min="10511" max="10511" width="12.7109375" style="5" customWidth="1"/>
    <col min="10512" max="10512" width="27.28515625" style="5" customWidth="1"/>
    <col min="10513" max="10751" width="9.140625" style="5"/>
    <col min="10752" max="10752" width="6.5703125" style="5" customWidth="1"/>
    <col min="10753" max="10753" width="27.42578125" style="5" customWidth="1"/>
    <col min="10754" max="10754" width="29.42578125" style="5" customWidth="1"/>
    <col min="10755" max="10755" width="13.140625" style="5" customWidth="1"/>
    <col min="10756" max="10756" width="13.28515625" style="5" customWidth="1"/>
    <col min="10757" max="10757" width="19.5703125" style="5" customWidth="1"/>
    <col min="10758" max="10758" width="8.7109375" style="5" customWidth="1"/>
    <col min="10759" max="10759" width="14.140625" style="5" customWidth="1"/>
    <col min="10760" max="10760" width="9.7109375" style="5" customWidth="1"/>
    <col min="10761" max="10761" width="10.42578125" style="5" customWidth="1"/>
    <col min="10762" max="10762" width="12.28515625" style="5" customWidth="1"/>
    <col min="10763" max="10763" width="9.5703125" style="5" customWidth="1"/>
    <col min="10764" max="10766" width="10.5703125" style="5" customWidth="1"/>
    <col min="10767" max="10767" width="12.7109375" style="5" customWidth="1"/>
    <col min="10768" max="10768" width="27.28515625" style="5" customWidth="1"/>
    <col min="10769" max="11007" width="9.140625" style="5"/>
    <col min="11008" max="11008" width="6.5703125" style="5" customWidth="1"/>
    <col min="11009" max="11009" width="27.42578125" style="5" customWidth="1"/>
    <col min="11010" max="11010" width="29.42578125" style="5" customWidth="1"/>
    <col min="11011" max="11011" width="13.140625" style="5" customWidth="1"/>
    <col min="11012" max="11012" width="13.28515625" style="5" customWidth="1"/>
    <col min="11013" max="11013" width="19.5703125" style="5" customWidth="1"/>
    <col min="11014" max="11014" width="8.7109375" style="5" customWidth="1"/>
    <col min="11015" max="11015" width="14.140625" style="5" customWidth="1"/>
    <col min="11016" max="11016" width="9.7109375" style="5" customWidth="1"/>
    <col min="11017" max="11017" width="10.42578125" style="5" customWidth="1"/>
    <col min="11018" max="11018" width="12.28515625" style="5" customWidth="1"/>
    <col min="11019" max="11019" width="9.5703125" style="5" customWidth="1"/>
    <col min="11020" max="11022" width="10.5703125" style="5" customWidth="1"/>
    <col min="11023" max="11023" width="12.7109375" style="5" customWidth="1"/>
    <col min="11024" max="11024" width="27.28515625" style="5" customWidth="1"/>
    <col min="11025" max="11263" width="9.140625" style="5"/>
    <col min="11264" max="11264" width="6.5703125" style="5" customWidth="1"/>
    <col min="11265" max="11265" width="27.42578125" style="5" customWidth="1"/>
    <col min="11266" max="11266" width="29.42578125" style="5" customWidth="1"/>
    <col min="11267" max="11267" width="13.140625" style="5" customWidth="1"/>
    <col min="11268" max="11268" width="13.28515625" style="5" customWidth="1"/>
    <col min="11269" max="11269" width="19.5703125" style="5" customWidth="1"/>
    <col min="11270" max="11270" width="8.7109375" style="5" customWidth="1"/>
    <col min="11271" max="11271" width="14.140625" style="5" customWidth="1"/>
    <col min="11272" max="11272" width="9.7109375" style="5" customWidth="1"/>
    <col min="11273" max="11273" width="10.42578125" style="5" customWidth="1"/>
    <col min="11274" max="11274" width="12.28515625" style="5" customWidth="1"/>
    <col min="11275" max="11275" width="9.5703125" style="5" customWidth="1"/>
    <col min="11276" max="11278" width="10.5703125" style="5" customWidth="1"/>
    <col min="11279" max="11279" width="12.7109375" style="5" customWidth="1"/>
    <col min="11280" max="11280" width="27.28515625" style="5" customWidth="1"/>
    <col min="11281" max="11519" width="9.140625" style="5"/>
    <col min="11520" max="11520" width="6.5703125" style="5" customWidth="1"/>
    <col min="11521" max="11521" width="27.42578125" style="5" customWidth="1"/>
    <col min="11522" max="11522" width="29.42578125" style="5" customWidth="1"/>
    <col min="11523" max="11523" width="13.140625" style="5" customWidth="1"/>
    <col min="11524" max="11524" width="13.28515625" style="5" customWidth="1"/>
    <col min="11525" max="11525" width="19.5703125" style="5" customWidth="1"/>
    <col min="11526" max="11526" width="8.7109375" style="5" customWidth="1"/>
    <col min="11527" max="11527" width="14.140625" style="5" customWidth="1"/>
    <col min="11528" max="11528" width="9.7109375" style="5" customWidth="1"/>
    <col min="11529" max="11529" width="10.42578125" style="5" customWidth="1"/>
    <col min="11530" max="11530" width="12.28515625" style="5" customWidth="1"/>
    <col min="11531" max="11531" width="9.5703125" style="5" customWidth="1"/>
    <col min="11532" max="11534" width="10.5703125" style="5" customWidth="1"/>
    <col min="11535" max="11535" width="12.7109375" style="5" customWidth="1"/>
    <col min="11536" max="11536" width="27.28515625" style="5" customWidth="1"/>
    <col min="11537" max="11775" width="9.140625" style="5"/>
    <col min="11776" max="11776" width="6.5703125" style="5" customWidth="1"/>
    <col min="11777" max="11777" width="27.42578125" style="5" customWidth="1"/>
    <col min="11778" max="11778" width="29.42578125" style="5" customWidth="1"/>
    <col min="11779" max="11779" width="13.140625" style="5" customWidth="1"/>
    <col min="11780" max="11780" width="13.28515625" style="5" customWidth="1"/>
    <col min="11781" max="11781" width="19.5703125" style="5" customWidth="1"/>
    <col min="11782" max="11782" width="8.7109375" style="5" customWidth="1"/>
    <col min="11783" max="11783" width="14.140625" style="5" customWidth="1"/>
    <col min="11784" max="11784" width="9.7109375" style="5" customWidth="1"/>
    <col min="11785" max="11785" width="10.42578125" style="5" customWidth="1"/>
    <col min="11786" max="11786" width="12.28515625" style="5" customWidth="1"/>
    <col min="11787" max="11787" width="9.5703125" style="5" customWidth="1"/>
    <col min="11788" max="11790" width="10.5703125" style="5" customWidth="1"/>
    <col min="11791" max="11791" width="12.7109375" style="5" customWidth="1"/>
    <col min="11792" max="11792" width="27.28515625" style="5" customWidth="1"/>
    <col min="11793" max="12031" width="9.140625" style="5"/>
    <col min="12032" max="12032" width="6.5703125" style="5" customWidth="1"/>
    <col min="12033" max="12033" width="27.42578125" style="5" customWidth="1"/>
    <col min="12034" max="12034" width="29.42578125" style="5" customWidth="1"/>
    <col min="12035" max="12035" width="13.140625" style="5" customWidth="1"/>
    <col min="12036" max="12036" width="13.28515625" style="5" customWidth="1"/>
    <col min="12037" max="12037" width="19.5703125" style="5" customWidth="1"/>
    <col min="12038" max="12038" width="8.7109375" style="5" customWidth="1"/>
    <col min="12039" max="12039" width="14.140625" style="5" customWidth="1"/>
    <col min="12040" max="12040" width="9.7109375" style="5" customWidth="1"/>
    <col min="12041" max="12041" width="10.42578125" style="5" customWidth="1"/>
    <col min="12042" max="12042" width="12.28515625" style="5" customWidth="1"/>
    <col min="12043" max="12043" width="9.5703125" style="5" customWidth="1"/>
    <col min="12044" max="12046" width="10.5703125" style="5" customWidth="1"/>
    <col min="12047" max="12047" width="12.7109375" style="5" customWidth="1"/>
    <col min="12048" max="12048" width="27.28515625" style="5" customWidth="1"/>
    <col min="12049" max="12287" width="9.140625" style="5"/>
    <col min="12288" max="12288" width="6.5703125" style="5" customWidth="1"/>
    <col min="12289" max="12289" width="27.42578125" style="5" customWidth="1"/>
    <col min="12290" max="12290" width="29.42578125" style="5" customWidth="1"/>
    <col min="12291" max="12291" width="13.140625" style="5" customWidth="1"/>
    <col min="12292" max="12292" width="13.28515625" style="5" customWidth="1"/>
    <col min="12293" max="12293" width="19.5703125" style="5" customWidth="1"/>
    <col min="12294" max="12294" width="8.7109375" style="5" customWidth="1"/>
    <col min="12295" max="12295" width="14.140625" style="5" customWidth="1"/>
    <col min="12296" max="12296" width="9.7109375" style="5" customWidth="1"/>
    <col min="12297" max="12297" width="10.42578125" style="5" customWidth="1"/>
    <col min="12298" max="12298" width="12.28515625" style="5" customWidth="1"/>
    <col min="12299" max="12299" width="9.5703125" style="5" customWidth="1"/>
    <col min="12300" max="12302" width="10.5703125" style="5" customWidth="1"/>
    <col min="12303" max="12303" width="12.7109375" style="5" customWidth="1"/>
    <col min="12304" max="12304" width="27.28515625" style="5" customWidth="1"/>
    <col min="12305" max="12543" width="9.140625" style="5"/>
    <col min="12544" max="12544" width="6.5703125" style="5" customWidth="1"/>
    <col min="12545" max="12545" width="27.42578125" style="5" customWidth="1"/>
    <col min="12546" max="12546" width="29.42578125" style="5" customWidth="1"/>
    <col min="12547" max="12547" width="13.140625" style="5" customWidth="1"/>
    <col min="12548" max="12548" width="13.28515625" style="5" customWidth="1"/>
    <col min="12549" max="12549" width="19.5703125" style="5" customWidth="1"/>
    <col min="12550" max="12550" width="8.7109375" style="5" customWidth="1"/>
    <col min="12551" max="12551" width="14.140625" style="5" customWidth="1"/>
    <col min="12552" max="12552" width="9.7109375" style="5" customWidth="1"/>
    <col min="12553" max="12553" width="10.42578125" style="5" customWidth="1"/>
    <col min="12554" max="12554" width="12.28515625" style="5" customWidth="1"/>
    <col min="12555" max="12555" width="9.5703125" style="5" customWidth="1"/>
    <col min="12556" max="12558" width="10.5703125" style="5" customWidth="1"/>
    <col min="12559" max="12559" width="12.7109375" style="5" customWidth="1"/>
    <col min="12560" max="12560" width="27.28515625" style="5" customWidth="1"/>
    <col min="12561" max="12799" width="9.140625" style="5"/>
    <col min="12800" max="12800" width="6.5703125" style="5" customWidth="1"/>
    <col min="12801" max="12801" width="27.42578125" style="5" customWidth="1"/>
    <col min="12802" max="12802" width="29.42578125" style="5" customWidth="1"/>
    <col min="12803" max="12803" width="13.140625" style="5" customWidth="1"/>
    <col min="12804" max="12804" width="13.28515625" style="5" customWidth="1"/>
    <col min="12805" max="12805" width="19.5703125" style="5" customWidth="1"/>
    <col min="12806" max="12806" width="8.7109375" style="5" customWidth="1"/>
    <col min="12807" max="12807" width="14.140625" style="5" customWidth="1"/>
    <col min="12808" max="12808" width="9.7109375" style="5" customWidth="1"/>
    <col min="12809" max="12809" width="10.42578125" style="5" customWidth="1"/>
    <col min="12810" max="12810" width="12.28515625" style="5" customWidth="1"/>
    <col min="12811" max="12811" width="9.5703125" style="5" customWidth="1"/>
    <col min="12812" max="12814" width="10.5703125" style="5" customWidth="1"/>
    <col min="12815" max="12815" width="12.7109375" style="5" customWidth="1"/>
    <col min="12816" max="12816" width="27.28515625" style="5" customWidth="1"/>
    <col min="12817" max="13055" width="9.140625" style="5"/>
    <col min="13056" max="13056" width="6.5703125" style="5" customWidth="1"/>
    <col min="13057" max="13057" width="27.42578125" style="5" customWidth="1"/>
    <col min="13058" max="13058" width="29.42578125" style="5" customWidth="1"/>
    <col min="13059" max="13059" width="13.140625" style="5" customWidth="1"/>
    <col min="13060" max="13060" width="13.28515625" style="5" customWidth="1"/>
    <col min="13061" max="13061" width="19.5703125" style="5" customWidth="1"/>
    <col min="13062" max="13062" width="8.7109375" style="5" customWidth="1"/>
    <col min="13063" max="13063" width="14.140625" style="5" customWidth="1"/>
    <col min="13064" max="13064" width="9.7109375" style="5" customWidth="1"/>
    <col min="13065" max="13065" width="10.42578125" style="5" customWidth="1"/>
    <col min="13066" max="13066" width="12.28515625" style="5" customWidth="1"/>
    <col min="13067" max="13067" width="9.5703125" style="5" customWidth="1"/>
    <col min="13068" max="13070" width="10.5703125" style="5" customWidth="1"/>
    <col min="13071" max="13071" width="12.7109375" style="5" customWidth="1"/>
    <col min="13072" max="13072" width="27.28515625" style="5" customWidth="1"/>
    <col min="13073" max="13311" width="9.140625" style="5"/>
    <col min="13312" max="13312" width="6.5703125" style="5" customWidth="1"/>
    <col min="13313" max="13313" width="27.42578125" style="5" customWidth="1"/>
    <col min="13314" max="13314" width="29.42578125" style="5" customWidth="1"/>
    <col min="13315" max="13315" width="13.140625" style="5" customWidth="1"/>
    <col min="13316" max="13316" width="13.28515625" style="5" customWidth="1"/>
    <col min="13317" max="13317" width="19.5703125" style="5" customWidth="1"/>
    <col min="13318" max="13318" width="8.7109375" style="5" customWidth="1"/>
    <col min="13319" max="13319" width="14.140625" style="5" customWidth="1"/>
    <col min="13320" max="13320" width="9.7109375" style="5" customWidth="1"/>
    <col min="13321" max="13321" width="10.42578125" style="5" customWidth="1"/>
    <col min="13322" max="13322" width="12.28515625" style="5" customWidth="1"/>
    <col min="13323" max="13323" width="9.5703125" style="5" customWidth="1"/>
    <col min="13324" max="13326" width="10.5703125" style="5" customWidth="1"/>
    <col min="13327" max="13327" width="12.7109375" style="5" customWidth="1"/>
    <col min="13328" max="13328" width="27.28515625" style="5" customWidth="1"/>
    <col min="13329" max="13567" width="9.140625" style="5"/>
    <col min="13568" max="13568" width="6.5703125" style="5" customWidth="1"/>
    <col min="13569" max="13569" width="27.42578125" style="5" customWidth="1"/>
    <col min="13570" max="13570" width="29.42578125" style="5" customWidth="1"/>
    <col min="13571" max="13571" width="13.140625" style="5" customWidth="1"/>
    <col min="13572" max="13572" width="13.28515625" style="5" customWidth="1"/>
    <col min="13573" max="13573" width="19.5703125" style="5" customWidth="1"/>
    <col min="13574" max="13574" width="8.7109375" style="5" customWidth="1"/>
    <col min="13575" max="13575" width="14.140625" style="5" customWidth="1"/>
    <col min="13576" max="13576" width="9.7109375" style="5" customWidth="1"/>
    <col min="13577" max="13577" width="10.42578125" style="5" customWidth="1"/>
    <col min="13578" max="13578" width="12.28515625" style="5" customWidth="1"/>
    <col min="13579" max="13579" width="9.5703125" style="5" customWidth="1"/>
    <col min="13580" max="13582" width="10.5703125" style="5" customWidth="1"/>
    <col min="13583" max="13583" width="12.7109375" style="5" customWidth="1"/>
    <col min="13584" max="13584" width="27.28515625" style="5" customWidth="1"/>
    <col min="13585" max="13823" width="9.140625" style="5"/>
    <col min="13824" max="13824" width="6.5703125" style="5" customWidth="1"/>
    <col min="13825" max="13825" width="27.42578125" style="5" customWidth="1"/>
    <col min="13826" max="13826" width="29.42578125" style="5" customWidth="1"/>
    <col min="13827" max="13827" width="13.140625" style="5" customWidth="1"/>
    <col min="13828" max="13828" width="13.28515625" style="5" customWidth="1"/>
    <col min="13829" max="13829" width="19.5703125" style="5" customWidth="1"/>
    <col min="13830" max="13830" width="8.7109375" style="5" customWidth="1"/>
    <col min="13831" max="13831" width="14.140625" style="5" customWidth="1"/>
    <col min="13832" max="13832" width="9.7109375" style="5" customWidth="1"/>
    <col min="13833" max="13833" width="10.42578125" style="5" customWidth="1"/>
    <col min="13834" max="13834" width="12.28515625" style="5" customWidth="1"/>
    <col min="13835" max="13835" width="9.5703125" style="5" customWidth="1"/>
    <col min="13836" max="13838" width="10.5703125" style="5" customWidth="1"/>
    <col min="13839" max="13839" width="12.7109375" style="5" customWidth="1"/>
    <col min="13840" max="13840" width="27.28515625" style="5" customWidth="1"/>
    <col min="13841" max="14079" width="9.140625" style="5"/>
    <col min="14080" max="14080" width="6.5703125" style="5" customWidth="1"/>
    <col min="14081" max="14081" width="27.42578125" style="5" customWidth="1"/>
    <col min="14082" max="14082" width="29.42578125" style="5" customWidth="1"/>
    <col min="14083" max="14083" width="13.140625" style="5" customWidth="1"/>
    <col min="14084" max="14084" width="13.28515625" style="5" customWidth="1"/>
    <col min="14085" max="14085" width="19.5703125" style="5" customWidth="1"/>
    <col min="14086" max="14086" width="8.7109375" style="5" customWidth="1"/>
    <col min="14087" max="14087" width="14.140625" style="5" customWidth="1"/>
    <col min="14088" max="14088" width="9.7109375" style="5" customWidth="1"/>
    <col min="14089" max="14089" width="10.42578125" style="5" customWidth="1"/>
    <col min="14090" max="14090" width="12.28515625" style="5" customWidth="1"/>
    <col min="14091" max="14091" width="9.5703125" style="5" customWidth="1"/>
    <col min="14092" max="14094" width="10.5703125" style="5" customWidth="1"/>
    <col min="14095" max="14095" width="12.7109375" style="5" customWidth="1"/>
    <col min="14096" max="14096" width="27.28515625" style="5" customWidth="1"/>
    <col min="14097" max="14335" width="9.140625" style="5"/>
    <col min="14336" max="14336" width="6.5703125" style="5" customWidth="1"/>
    <col min="14337" max="14337" width="27.42578125" style="5" customWidth="1"/>
    <col min="14338" max="14338" width="29.42578125" style="5" customWidth="1"/>
    <col min="14339" max="14339" width="13.140625" style="5" customWidth="1"/>
    <col min="14340" max="14340" width="13.28515625" style="5" customWidth="1"/>
    <col min="14341" max="14341" width="19.5703125" style="5" customWidth="1"/>
    <col min="14342" max="14342" width="8.7109375" style="5" customWidth="1"/>
    <col min="14343" max="14343" width="14.140625" style="5" customWidth="1"/>
    <col min="14344" max="14344" width="9.7109375" style="5" customWidth="1"/>
    <col min="14345" max="14345" width="10.42578125" style="5" customWidth="1"/>
    <col min="14346" max="14346" width="12.28515625" style="5" customWidth="1"/>
    <col min="14347" max="14347" width="9.5703125" style="5" customWidth="1"/>
    <col min="14348" max="14350" width="10.5703125" style="5" customWidth="1"/>
    <col min="14351" max="14351" width="12.7109375" style="5" customWidth="1"/>
    <col min="14352" max="14352" width="27.28515625" style="5" customWidth="1"/>
    <col min="14353" max="14591" width="9.140625" style="5"/>
    <col min="14592" max="14592" width="6.5703125" style="5" customWidth="1"/>
    <col min="14593" max="14593" width="27.42578125" style="5" customWidth="1"/>
    <col min="14594" max="14594" width="29.42578125" style="5" customWidth="1"/>
    <col min="14595" max="14595" width="13.140625" style="5" customWidth="1"/>
    <col min="14596" max="14596" width="13.28515625" style="5" customWidth="1"/>
    <col min="14597" max="14597" width="19.5703125" style="5" customWidth="1"/>
    <col min="14598" max="14598" width="8.7109375" style="5" customWidth="1"/>
    <col min="14599" max="14599" width="14.140625" style="5" customWidth="1"/>
    <col min="14600" max="14600" width="9.7109375" style="5" customWidth="1"/>
    <col min="14601" max="14601" width="10.42578125" style="5" customWidth="1"/>
    <col min="14602" max="14602" width="12.28515625" style="5" customWidth="1"/>
    <col min="14603" max="14603" width="9.5703125" style="5" customWidth="1"/>
    <col min="14604" max="14606" width="10.5703125" style="5" customWidth="1"/>
    <col min="14607" max="14607" width="12.7109375" style="5" customWidth="1"/>
    <col min="14608" max="14608" width="27.28515625" style="5" customWidth="1"/>
    <col min="14609" max="14847" width="9.140625" style="5"/>
    <col min="14848" max="14848" width="6.5703125" style="5" customWidth="1"/>
    <col min="14849" max="14849" width="27.42578125" style="5" customWidth="1"/>
    <col min="14850" max="14850" width="29.42578125" style="5" customWidth="1"/>
    <col min="14851" max="14851" width="13.140625" style="5" customWidth="1"/>
    <col min="14852" max="14852" width="13.28515625" style="5" customWidth="1"/>
    <col min="14853" max="14853" width="19.5703125" style="5" customWidth="1"/>
    <col min="14854" max="14854" width="8.7109375" style="5" customWidth="1"/>
    <col min="14855" max="14855" width="14.140625" style="5" customWidth="1"/>
    <col min="14856" max="14856" width="9.7109375" style="5" customWidth="1"/>
    <col min="14857" max="14857" width="10.42578125" style="5" customWidth="1"/>
    <col min="14858" max="14858" width="12.28515625" style="5" customWidth="1"/>
    <col min="14859" max="14859" width="9.5703125" style="5" customWidth="1"/>
    <col min="14860" max="14862" width="10.5703125" style="5" customWidth="1"/>
    <col min="14863" max="14863" width="12.7109375" style="5" customWidth="1"/>
    <col min="14864" max="14864" width="27.28515625" style="5" customWidth="1"/>
    <col min="14865" max="15103" width="9.140625" style="5"/>
    <col min="15104" max="15104" width="6.5703125" style="5" customWidth="1"/>
    <col min="15105" max="15105" width="27.42578125" style="5" customWidth="1"/>
    <col min="15106" max="15106" width="29.42578125" style="5" customWidth="1"/>
    <col min="15107" max="15107" width="13.140625" style="5" customWidth="1"/>
    <col min="15108" max="15108" width="13.28515625" style="5" customWidth="1"/>
    <col min="15109" max="15109" width="19.5703125" style="5" customWidth="1"/>
    <col min="15110" max="15110" width="8.7109375" style="5" customWidth="1"/>
    <col min="15111" max="15111" width="14.140625" style="5" customWidth="1"/>
    <col min="15112" max="15112" width="9.7109375" style="5" customWidth="1"/>
    <col min="15113" max="15113" width="10.42578125" style="5" customWidth="1"/>
    <col min="15114" max="15114" width="12.28515625" style="5" customWidth="1"/>
    <col min="15115" max="15115" width="9.5703125" style="5" customWidth="1"/>
    <col min="15116" max="15118" width="10.5703125" style="5" customWidth="1"/>
    <col min="15119" max="15119" width="12.7109375" style="5" customWidth="1"/>
    <col min="15120" max="15120" width="27.28515625" style="5" customWidth="1"/>
    <col min="15121" max="15359" width="9.140625" style="5"/>
    <col min="15360" max="15360" width="6.5703125" style="5" customWidth="1"/>
    <col min="15361" max="15361" width="27.42578125" style="5" customWidth="1"/>
    <col min="15362" max="15362" width="29.42578125" style="5" customWidth="1"/>
    <col min="15363" max="15363" width="13.140625" style="5" customWidth="1"/>
    <col min="15364" max="15364" width="13.28515625" style="5" customWidth="1"/>
    <col min="15365" max="15365" width="19.5703125" style="5" customWidth="1"/>
    <col min="15366" max="15366" width="8.7109375" style="5" customWidth="1"/>
    <col min="15367" max="15367" width="14.140625" style="5" customWidth="1"/>
    <col min="15368" max="15368" width="9.7109375" style="5" customWidth="1"/>
    <col min="15369" max="15369" width="10.42578125" style="5" customWidth="1"/>
    <col min="15370" max="15370" width="12.28515625" style="5" customWidth="1"/>
    <col min="15371" max="15371" width="9.5703125" style="5" customWidth="1"/>
    <col min="15372" max="15374" width="10.5703125" style="5" customWidth="1"/>
    <col min="15375" max="15375" width="12.7109375" style="5" customWidth="1"/>
    <col min="15376" max="15376" width="27.28515625" style="5" customWidth="1"/>
    <col min="15377" max="15615" width="9.140625" style="5"/>
    <col min="15616" max="15616" width="6.5703125" style="5" customWidth="1"/>
    <col min="15617" max="15617" width="27.42578125" style="5" customWidth="1"/>
    <col min="15618" max="15618" width="29.42578125" style="5" customWidth="1"/>
    <col min="15619" max="15619" width="13.140625" style="5" customWidth="1"/>
    <col min="15620" max="15620" width="13.28515625" style="5" customWidth="1"/>
    <col min="15621" max="15621" width="19.5703125" style="5" customWidth="1"/>
    <col min="15622" max="15622" width="8.7109375" style="5" customWidth="1"/>
    <col min="15623" max="15623" width="14.140625" style="5" customWidth="1"/>
    <col min="15624" max="15624" width="9.7109375" style="5" customWidth="1"/>
    <col min="15625" max="15625" width="10.42578125" style="5" customWidth="1"/>
    <col min="15626" max="15626" width="12.28515625" style="5" customWidth="1"/>
    <col min="15627" max="15627" width="9.5703125" style="5" customWidth="1"/>
    <col min="15628" max="15630" width="10.5703125" style="5" customWidth="1"/>
    <col min="15631" max="15631" width="12.7109375" style="5" customWidth="1"/>
    <col min="15632" max="15632" width="27.28515625" style="5" customWidth="1"/>
    <col min="15633" max="15871" width="9.140625" style="5"/>
    <col min="15872" max="15872" width="6.5703125" style="5" customWidth="1"/>
    <col min="15873" max="15873" width="27.42578125" style="5" customWidth="1"/>
    <col min="15874" max="15874" width="29.42578125" style="5" customWidth="1"/>
    <col min="15875" max="15875" width="13.140625" style="5" customWidth="1"/>
    <col min="15876" max="15876" width="13.28515625" style="5" customWidth="1"/>
    <col min="15877" max="15877" width="19.5703125" style="5" customWidth="1"/>
    <col min="15878" max="15878" width="8.7109375" style="5" customWidth="1"/>
    <col min="15879" max="15879" width="14.140625" style="5" customWidth="1"/>
    <col min="15880" max="15880" width="9.7109375" style="5" customWidth="1"/>
    <col min="15881" max="15881" width="10.42578125" style="5" customWidth="1"/>
    <col min="15882" max="15882" width="12.28515625" style="5" customWidth="1"/>
    <col min="15883" max="15883" width="9.5703125" style="5" customWidth="1"/>
    <col min="15884" max="15886" width="10.5703125" style="5" customWidth="1"/>
    <col min="15887" max="15887" width="12.7109375" style="5" customWidth="1"/>
    <col min="15888" max="15888" width="27.28515625" style="5" customWidth="1"/>
    <col min="15889" max="16127" width="9.140625" style="5"/>
    <col min="16128" max="16128" width="6.5703125" style="5" customWidth="1"/>
    <col min="16129" max="16129" width="27.42578125" style="5" customWidth="1"/>
    <col min="16130" max="16130" width="29.42578125" style="5" customWidth="1"/>
    <col min="16131" max="16131" width="13.140625" style="5" customWidth="1"/>
    <col min="16132" max="16132" width="13.28515625" style="5" customWidth="1"/>
    <col min="16133" max="16133" width="19.5703125" style="5" customWidth="1"/>
    <col min="16134" max="16134" width="8.7109375" style="5" customWidth="1"/>
    <col min="16135" max="16135" width="14.140625" style="5" customWidth="1"/>
    <col min="16136" max="16136" width="9.7109375" style="5" customWidth="1"/>
    <col min="16137" max="16137" width="10.42578125" style="5" customWidth="1"/>
    <col min="16138" max="16138" width="12.28515625" style="5" customWidth="1"/>
    <col min="16139" max="16139" width="9.5703125" style="5" customWidth="1"/>
    <col min="16140" max="16142" width="10.5703125" style="5" customWidth="1"/>
    <col min="16143" max="16143" width="12.7109375" style="5" customWidth="1"/>
    <col min="16144" max="16144" width="27.28515625" style="5" customWidth="1"/>
    <col min="16145" max="16384" width="9.140625" style="5"/>
  </cols>
  <sheetData>
    <row r="1" spans="1:21" ht="64.5" customHeight="1">
      <c r="A1" s="475"/>
      <c r="C1" s="398"/>
      <c r="M1" s="572"/>
      <c r="N1" s="572"/>
      <c r="O1" s="1774" t="s">
        <v>460</v>
      </c>
      <c r="P1" s="1774"/>
    </row>
    <row r="2" spans="1:21" ht="15.75">
      <c r="C2" s="398"/>
      <c r="M2" s="1811"/>
      <c r="N2" s="1811"/>
      <c r="O2" s="1811"/>
      <c r="P2" s="1811"/>
    </row>
    <row r="3" spans="1:21" ht="18.75" customHeight="1">
      <c r="A3" s="1383" t="s">
        <v>457</v>
      </c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  <c r="M3" s="1383"/>
      <c r="N3" s="1383"/>
      <c r="O3" s="1383"/>
      <c r="P3" s="1383"/>
    </row>
    <row r="4" spans="1:21" ht="18.75">
      <c r="A4" s="1384" t="s">
        <v>376</v>
      </c>
      <c r="B4" s="1384"/>
      <c r="C4" s="1384"/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</row>
    <row r="5" spans="1:21" ht="15.75" customHeight="1">
      <c r="A5" s="1385" t="s">
        <v>1207</v>
      </c>
      <c r="B5" s="1385"/>
      <c r="C5" s="1385"/>
      <c r="D5" s="1385"/>
      <c r="E5" s="1385"/>
      <c r="F5" s="1385"/>
      <c r="G5" s="1385"/>
      <c r="H5" s="1385"/>
      <c r="I5" s="1385"/>
      <c r="J5" s="1385"/>
      <c r="K5" s="1385"/>
      <c r="L5" s="1385"/>
      <c r="M5" s="1385"/>
      <c r="N5" s="1385"/>
      <c r="O5" s="1385"/>
      <c r="P5" s="1385"/>
    </row>
    <row r="6" spans="1:21" ht="15.75" thickBot="1">
      <c r="A6" s="399"/>
      <c r="B6" s="6"/>
      <c r="C6" s="6"/>
      <c r="D6" s="6"/>
      <c r="E6" s="6"/>
      <c r="F6" s="6"/>
      <c r="G6" s="23"/>
      <c r="H6" s="6"/>
      <c r="I6" s="6"/>
      <c r="J6" s="6"/>
      <c r="K6" s="6"/>
      <c r="L6" s="6"/>
      <c r="M6" s="6"/>
      <c r="N6" s="6"/>
      <c r="O6" s="6"/>
      <c r="P6" s="6"/>
    </row>
    <row r="7" spans="1:21" ht="22.5" customHeight="1" thickBot="1">
      <c r="A7" s="1411" t="s">
        <v>2</v>
      </c>
      <c r="B7" s="1412" t="s">
        <v>3</v>
      </c>
      <c r="C7" s="1414" t="s">
        <v>4</v>
      </c>
      <c r="D7" s="1416" t="s">
        <v>197</v>
      </c>
      <c r="E7" s="1417"/>
      <c r="F7" s="1417"/>
      <c r="G7" s="1417"/>
      <c r="H7" s="1417"/>
      <c r="I7" s="1417"/>
      <c r="J7" s="1417"/>
      <c r="K7" s="1417"/>
      <c r="L7" s="1417"/>
      <c r="M7" s="1417"/>
      <c r="N7" s="1418"/>
      <c r="O7" s="1419"/>
      <c r="P7" s="1798" t="s">
        <v>1337</v>
      </c>
    </row>
    <row r="8" spans="1:21" ht="41.25" customHeight="1" thickBot="1">
      <c r="A8" s="1354"/>
      <c r="B8" s="1413"/>
      <c r="C8" s="1415"/>
      <c r="D8" s="1420" t="s">
        <v>459</v>
      </c>
      <c r="E8" s="1188" t="s">
        <v>458</v>
      </c>
      <c r="F8" s="1274" t="s">
        <v>196</v>
      </c>
      <c r="G8" s="1416" t="s">
        <v>7</v>
      </c>
      <c r="H8" s="1417"/>
      <c r="I8" s="1417"/>
      <c r="J8" s="1417"/>
      <c r="K8" s="1421"/>
      <c r="L8" s="1416" t="s">
        <v>8</v>
      </c>
      <c r="M8" s="1421"/>
      <c r="N8" s="1416" t="s">
        <v>9</v>
      </c>
      <c r="O8" s="1421"/>
      <c r="P8" s="1544"/>
      <c r="S8" s="119"/>
      <c r="T8" s="119"/>
      <c r="U8" s="119"/>
    </row>
    <row r="9" spans="1:21" ht="64.5" thickBot="1">
      <c r="A9" s="1205"/>
      <c r="B9" s="1301"/>
      <c r="C9" s="1272"/>
      <c r="D9" s="1270"/>
      <c r="E9" s="1271"/>
      <c r="F9" s="1272"/>
      <c r="G9" s="400" t="s">
        <v>10</v>
      </c>
      <c r="H9" s="57" t="s">
        <v>11</v>
      </c>
      <c r="I9" s="277" t="s">
        <v>12</v>
      </c>
      <c r="J9" s="567" t="s">
        <v>13</v>
      </c>
      <c r="K9" s="571" t="s">
        <v>14</v>
      </c>
      <c r="L9" s="566" t="s">
        <v>15</v>
      </c>
      <c r="M9" s="568" t="s">
        <v>16</v>
      </c>
      <c r="N9" s="566" t="s">
        <v>17</v>
      </c>
      <c r="O9" s="568" t="s">
        <v>18</v>
      </c>
      <c r="P9" s="1836"/>
      <c r="S9" s="119"/>
      <c r="T9" s="119"/>
      <c r="U9" s="119"/>
    </row>
    <row r="10" spans="1:21" ht="15.75" thickBot="1">
      <c r="A10" s="401">
        <v>1</v>
      </c>
      <c r="B10" s="7">
        <v>2</v>
      </c>
      <c r="C10" s="402">
        <v>3</v>
      </c>
      <c r="D10" s="278">
        <v>4</v>
      </c>
      <c r="E10" s="7">
        <v>5</v>
      </c>
      <c r="F10" s="402">
        <v>6</v>
      </c>
      <c r="G10" s="569">
        <v>7</v>
      </c>
      <c r="H10" s="232">
        <v>8</v>
      </c>
      <c r="I10" s="278">
        <v>9</v>
      </c>
      <c r="J10" s="62">
        <v>10</v>
      </c>
      <c r="K10" s="8">
        <v>11</v>
      </c>
      <c r="L10" s="569">
        <v>12</v>
      </c>
      <c r="M10" s="8">
        <v>13</v>
      </c>
      <c r="N10" s="277">
        <v>14</v>
      </c>
      <c r="O10" s="476">
        <v>15</v>
      </c>
      <c r="P10" s="570">
        <v>16</v>
      </c>
    </row>
    <row r="11" spans="1:21" ht="31.5" customHeight="1">
      <c r="A11" s="2021" t="s">
        <v>149</v>
      </c>
      <c r="B11" s="2022"/>
      <c r="C11" s="2027" t="s">
        <v>294</v>
      </c>
      <c r="D11" s="2030" t="s">
        <v>193</v>
      </c>
      <c r="E11" s="2033" t="s">
        <v>193</v>
      </c>
      <c r="F11" s="2027" t="s">
        <v>193</v>
      </c>
      <c r="G11" s="403" t="s">
        <v>20</v>
      </c>
      <c r="H11" s="404">
        <f>H12+H13+H14</f>
        <v>4410.7</v>
      </c>
      <c r="I11" s="405">
        <f>I12+I13+I14</f>
        <v>2977.8</v>
      </c>
      <c r="J11" s="406">
        <f>J12+J13+J14</f>
        <v>2753.7999999999997</v>
      </c>
      <c r="K11" s="477">
        <f>K12+K13+K14</f>
        <v>2753.7999999999997</v>
      </c>
      <c r="L11" s="405">
        <f>J11/H11*100</f>
        <v>62.434534200920488</v>
      </c>
      <c r="M11" s="407">
        <f>J11-H11</f>
        <v>-1656.9</v>
      </c>
      <c r="N11" s="406">
        <f>K11/H11*100</f>
        <v>62.434534200920488</v>
      </c>
      <c r="O11" s="407">
        <f>K11-H11</f>
        <v>-1656.9</v>
      </c>
      <c r="P11" s="1995"/>
    </row>
    <row r="12" spans="1:21" ht="19.5" customHeight="1">
      <c r="A12" s="2023"/>
      <c r="B12" s="2024"/>
      <c r="C12" s="2028"/>
      <c r="D12" s="2031"/>
      <c r="E12" s="1823"/>
      <c r="F12" s="2028"/>
      <c r="G12" s="408" t="s">
        <v>21</v>
      </c>
      <c r="H12" s="478">
        <f t="shared" ref="H12:K14" si="0">H16+H52+H68</f>
        <v>4150</v>
      </c>
      <c r="I12" s="479">
        <f t="shared" si="0"/>
        <v>2913.5</v>
      </c>
      <c r="J12" s="480">
        <f t="shared" si="0"/>
        <v>2696.7</v>
      </c>
      <c r="K12" s="481">
        <f t="shared" si="0"/>
        <v>2696.7</v>
      </c>
      <c r="L12" s="479">
        <f>J12/H12*100</f>
        <v>64.980722891566259</v>
      </c>
      <c r="M12" s="414">
        <f>J12-H12</f>
        <v>-1453.3000000000002</v>
      </c>
      <c r="N12" s="480">
        <f>K12/H12*100</f>
        <v>64.980722891566259</v>
      </c>
      <c r="O12" s="414">
        <f t="shared" ref="O12:O75" si="1">K12-H12</f>
        <v>-1453.3000000000002</v>
      </c>
      <c r="P12" s="1996"/>
    </row>
    <row r="13" spans="1:21" ht="19.5" customHeight="1">
      <c r="A13" s="2023"/>
      <c r="B13" s="2024"/>
      <c r="C13" s="2028"/>
      <c r="D13" s="2031"/>
      <c r="E13" s="1823"/>
      <c r="F13" s="2028"/>
      <c r="G13" s="408" t="s">
        <v>22</v>
      </c>
      <c r="H13" s="478">
        <f t="shared" si="0"/>
        <v>260.7</v>
      </c>
      <c r="I13" s="479">
        <f t="shared" si="0"/>
        <v>64.3</v>
      </c>
      <c r="J13" s="480">
        <f t="shared" si="0"/>
        <v>57.1</v>
      </c>
      <c r="K13" s="481">
        <f t="shared" si="0"/>
        <v>57.1</v>
      </c>
      <c r="L13" s="479">
        <f>J13/H13*100</f>
        <v>21.902570003835827</v>
      </c>
      <c r="M13" s="414">
        <f>J13-H13</f>
        <v>-203.6</v>
      </c>
      <c r="N13" s="480">
        <f>K13/H13*100</f>
        <v>21.902570003835827</v>
      </c>
      <c r="O13" s="414">
        <f t="shared" ref="O13" si="2">K13-H13</f>
        <v>-203.6</v>
      </c>
      <c r="P13" s="1996"/>
      <c r="Q13" s="415"/>
      <c r="R13" s="415"/>
      <c r="S13" s="415"/>
    </row>
    <row r="14" spans="1:21" ht="19.5" customHeight="1" thickBot="1">
      <c r="A14" s="2025"/>
      <c r="B14" s="2026"/>
      <c r="C14" s="2029"/>
      <c r="D14" s="2032"/>
      <c r="E14" s="1824"/>
      <c r="F14" s="2029"/>
      <c r="G14" s="416" t="s">
        <v>23</v>
      </c>
      <c r="H14" s="482">
        <f t="shared" si="0"/>
        <v>0</v>
      </c>
      <c r="I14" s="483">
        <f t="shared" si="0"/>
        <v>0</v>
      </c>
      <c r="J14" s="484">
        <f t="shared" si="0"/>
        <v>0</v>
      </c>
      <c r="K14" s="485">
        <f t="shared" si="0"/>
        <v>0</v>
      </c>
      <c r="L14" s="483">
        <v>0</v>
      </c>
      <c r="M14" s="486">
        <v>0</v>
      </c>
      <c r="N14" s="484">
        <v>0</v>
      </c>
      <c r="O14" s="486">
        <f t="shared" si="1"/>
        <v>0</v>
      </c>
      <c r="P14" s="1997"/>
      <c r="Q14" s="415"/>
      <c r="R14" s="415"/>
      <c r="S14" s="415"/>
    </row>
    <row r="15" spans="1:21" ht="24.75" customHeight="1">
      <c r="A15" s="1309" t="s">
        <v>24</v>
      </c>
      <c r="B15" s="1311" t="s">
        <v>198</v>
      </c>
      <c r="C15" s="1493" t="s">
        <v>578</v>
      </c>
      <c r="D15" s="2001" t="s">
        <v>193</v>
      </c>
      <c r="E15" s="2002" t="s">
        <v>193</v>
      </c>
      <c r="F15" s="1751" t="s">
        <v>193</v>
      </c>
      <c r="G15" s="165" t="s">
        <v>20</v>
      </c>
      <c r="H15" s="181">
        <f t="shared" ref="H15:K18" si="3">H19+H31</f>
        <v>550</v>
      </c>
      <c r="I15" s="33">
        <f t="shared" si="3"/>
        <v>151.69999999999999</v>
      </c>
      <c r="J15" s="51">
        <f t="shared" si="3"/>
        <v>151.69999999999999</v>
      </c>
      <c r="K15" s="28">
        <f t="shared" si="3"/>
        <v>151.69999999999999</v>
      </c>
      <c r="L15" s="487">
        <f>J15/H15*100</f>
        <v>27.581818181818178</v>
      </c>
      <c r="M15" s="488">
        <f>J15-H15</f>
        <v>-398.3</v>
      </c>
      <c r="N15" s="489">
        <f>K15/H15*100</f>
        <v>27.581818181818178</v>
      </c>
      <c r="O15" s="488">
        <f t="shared" si="1"/>
        <v>-398.3</v>
      </c>
      <c r="P15" s="2003"/>
    </row>
    <row r="16" spans="1:21" ht="17.25" customHeight="1">
      <c r="A16" s="1310"/>
      <c r="B16" s="1312"/>
      <c r="C16" s="1494"/>
      <c r="D16" s="1316"/>
      <c r="E16" s="1754"/>
      <c r="F16" s="1752"/>
      <c r="G16" s="423" t="s">
        <v>21</v>
      </c>
      <c r="H16" s="424">
        <f t="shared" si="3"/>
        <v>550</v>
      </c>
      <c r="I16" s="30">
        <f t="shared" si="3"/>
        <v>151.69999999999999</v>
      </c>
      <c r="J16" s="52">
        <f t="shared" si="3"/>
        <v>151.69999999999999</v>
      </c>
      <c r="K16" s="29">
        <f t="shared" si="3"/>
        <v>151.69999999999999</v>
      </c>
      <c r="L16" s="280">
        <f>J16/H16*100</f>
        <v>27.581818181818178</v>
      </c>
      <c r="M16" s="34">
        <f>J16-H16</f>
        <v>-398.3</v>
      </c>
      <c r="N16" s="55">
        <f>K16/H16*100</f>
        <v>27.581818181818178</v>
      </c>
      <c r="O16" s="34">
        <f t="shared" si="1"/>
        <v>-398.3</v>
      </c>
      <c r="P16" s="2003"/>
    </row>
    <row r="17" spans="1:16" ht="17.25" customHeight="1">
      <c r="A17" s="1310"/>
      <c r="B17" s="1312"/>
      <c r="C17" s="1494"/>
      <c r="D17" s="1316"/>
      <c r="E17" s="1754"/>
      <c r="F17" s="1752"/>
      <c r="G17" s="423" t="s">
        <v>22</v>
      </c>
      <c r="H17" s="490">
        <f t="shared" si="3"/>
        <v>0</v>
      </c>
      <c r="I17" s="491">
        <f t="shared" si="3"/>
        <v>0</v>
      </c>
      <c r="J17" s="492">
        <f t="shared" si="3"/>
        <v>0</v>
      </c>
      <c r="K17" s="44">
        <f t="shared" si="3"/>
        <v>0</v>
      </c>
      <c r="L17" s="493">
        <v>0</v>
      </c>
      <c r="M17" s="44">
        <v>0</v>
      </c>
      <c r="N17" s="174">
        <v>0</v>
      </c>
      <c r="O17" s="144">
        <f t="shared" si="1"/>
        <v>0</v>
      </c>
      <c r="P17" s="2003"/>
    </row>
    <row r="18" spans="1:16" ht="17.25" customHeight="1">
      <c r="A18" s="1310"/>
      <c r="B18" s="1312"/>
      <c r="C18" s="1494"/>
      <c r="D18" s="1317"/>
      <c r="E18" s="1633"/>
      <c r="F18" s="1634"/>
      <c r="G18" s="423" t="s">
        <v>23</v>
      </c>
      <c r="H18" s="490">
        <f t="shared" si="3"/>
        <v>0</v>
      </c>
      <c r="I18" s="491">
        <f t="shared" si="3"/>
        <v>0</v>
      </c>
      <c r="J18" s="492">
        <f t="shared" si="3"/>
        <v>0</v>
      </c>
      <c r="K18" s="44">
        <f t="shared" si="3"/>
        <v>0</v>
      </c>
      <c r="L18" s="493">
        <v>0</v>
      </c>
      <c r="M18" s="44"/>
      <c r="N18" s="174">
        <v>0</v>
      </c>
      <c r="O18" s="144">
        <f t="shared" si="1"/>
        <v>0</v>
      </c>
      <c r="P18" s="2003"/>
    </row>
    <row r="19" spans="1:16" ht="27" customHeight="1">
      <c r="A19" s="1249" t="s">
        <v>26</v>
      </c>
      <c r="B19" s="1250" t="s">
        <v>579</v>
      </c>
      <c r="C19" s="1464" t="s">
        <v>19</v>
      </c>
      <c r="D19" s="1405" t="s">
        <v>19</v>
      </c>
      <c r="E19" s="2034" t="s">
        <v>19</v>
      </c>
      <c r="F19" s="1292" t="s">
        <v>19</v>
      </c>
      <c r="G19" s="432" t="s">
        <v>20</v>
      </c>
      <c r="H19" s="234">
        <f>H22+H21+H20</f>
        <v>500</v>
      </c>
      <c r="I19" s="271">
        <f>I22+I21+I20</f>
        <v>135</v>
      </c>
      <c r="J19" s="53">
        <f>J22+J21+J20</f>
        <v>135</v>
      </c>
      <c r="K19" s="31">
        <f>K22+K21+K20</f>
        <v>135</v>
      </c>
      <c r="L19" s="271">
        <f>J19/H19*100</f>
        <v>27</v>
      </c>
      <c r="M19" s="31">
        <f>J19-H19</f>
        <v>-365</v>
      </c>
      <c r="N19" s="53">
        <f>K19/H19*100</f>
        <v>27</v>
      </c>
      <c r="O19" s="31">
        <f t="shared" si="1"/>
        <v>-365</v>
      </c>
      <c r="P19" s="2004"/>
    </row>
    <row r="20" spans="1:16" ht="17.25" customHeight="1">
      <c r="A20" s="1249"/>
      <c r="B20" s="1250"/>
      <c r="C20" s="1464"/>
      <c r="D20" s="1406"/>
      <c r="E20" s="2035"/>
      <c r="F20" s="1293"/>
      <c r="G20" s="433" t="s">
        <v>21</v>
      </c>
      <c r="H20" s="235">
        <f>H24</f>
        <v>500</v>
      </c>
      <c r="I20" s="272">
        <f>I24</f>
        <v>135</v>
      </c>
      <c r="J20" s="54">
        <f>J24</f>
        <v>135</v>
      </c>
      <c r="K20" s="17">
        <f>K24</f>
        <v>135</v>
      </c>
      <c r="L20" s="272">
        <f>J20/H20*100</f>
        <v>27</v>
      </c>
      <c r="M20" s="17">
        <f>J20-H20</f>
        <v>-365</v>
      </c>
      <c r="N20" s="54">
        <f>K20/H20*100</f>
        <v>27</v>
      </c>
      <c r="O20" s="17">
        <f t="shared" si="1"/>
        <v>-365</v>
      </c>
      <c r="P20" s="2005"/>
    </row>
    <row r="21" spans="1:16" ht="17.25" customHeight="1">
      <c r="A21" s="1249"/>
      <c r="B21" s="1250"/>
      <c r="C21" s="1464"/>
      <c r="D21" s="1406"/>
      <c r="E21" s="2035"/>
      <c r="F21" s="1293"/>
      <c r="G21" s="433" t="s">
        <v>22</v>
      </c>
      <c r="H21" s="255">
        <v>0</v>
      </c>
      <c r="I21" s="267">
        <f t="shared" ref="I21:K22" si="4">I25</f>
        <v>0</v>
      </c>
      <c r="J21" s="67">
        <f t="shared" si="4"/>
        <v>0</v>
      </c>
      <c r="K21" s="100">
        <f t="shared" si="4"/>
        <v>0</v>
      </c>
      <c r="L21" s="267">
        <v>0</v>
      </c>
      <c r="M21" s="19">
        <v>0</v>
      </c>
      <c r="N21" s="252">
        <v>0</v>
      </c>
      <c r="O21" s="19">
        <f t="shared" si="1"/>
        <v>0</v>
      </c>
      <c r="P21" s="2005"/>
    </row>
    <row r="22" spans="1:16" ht="17.25" customHeight="1">
      <c r="A22" s="1249"/>
      <c r="B22" s="1250"/>
      <c r="C22" s="1464"/>
      <c r="D22" s="1407"/>
      <c r="E22" s="1505"/>
      <c r="F22" s="1294"/>
      <c r="G22" s="433" t="s">
        <v>23</v>
      </c>
      <c r="H22" s="255">
        <v>0</v>
      </c>
      <c r="I22" s="267">
        <f t="shared" si="4"/>
        <v>0</v>
      </c>
      <c r="J22" s="67">
        <f t="shared" si="4"/>
        <v>0</v>
      </c>
      <c r="K22" s="100">
        <f t="shared" si="4"/>
        <v>0</v>
      </c>
      <c r="L22" s="267">
        <v>0</v>
      </c>
      <c r="M22" s="19">
        <v>0</v>
      </c>
      <c r="N22" s="252">
        <v>0</v>
      </c>
      <c r="O22" s="19">
        <f t="shared" si="1"/>
        <v>0</v>
      </c>
      <c r="P22" s="2005"/>
    </row>
    <row r="23" spans="1:16" ht="30" customHeight="1">
      <c r="A23" s="1354" t="s">
        <v>27</v>
      </c>
      <c r="B23" s="1229" t="s">
        <v>580</v>
      </c>
      <c r="C23" s="1434" t="s">
        <v>19</v>
      </c>
      <c r="D23" s="1330" t="s">
        <v>193</v>
      </c>
      <c r="E23" s="2006" t="s">
        <v>193</v>
      </c>
      <c r="F23" s="1180" t="s">
        <v>193</v>
      </c>
      <c r="G23" s="432" t="s">
        <v>20</v>
      </c>
      <c r="H23" s="234">
        <f>H26+H25+H24</f>
        <v>500</v>
      </c>
      <c r="I23" s="271">
        <f>I26+I25+I24</f>
        <v>135</v>
      </c>
      <c r="J23" s="53">
        <f>J26+J25+J24</f>
        <v>135</v>
      </c>
      <c r="K23" s="31">
        <f>K26+K25+K24</f>
        <v>135</v>
      </c>
      <c r="L23" s="271">
        <f>J23/H23*100</f>
        <v>27</v>
      </c>
      <c r="M23" s="31">
        <f>J23-H23</f>
        <v>-365</v>
      </c>
      <c r="N23" s="53">
        <f>K23/H23*100</f>
        <v>27</v>
      </c>
      <c r="O23" s="31">
        <f t="shared" si="1"/>
        <v>-365</v>
      </c>
      <c r="P23" s="1222"/>
    </row>
    <row r="24" spans="1:16" ht="18" customHeight="1">
      <c r="A24" s="1354"/>
      <c r="B24" s="1229"/>
      <c r="C24" s="1434"/>
      <c r="D24" s="1195"/>
      <c r="E24" s="1729"/>
      <c r="F24" s="1181"/>
      <c r="G24" s="433" t="s">
        <v>21</v>
      </c>
      <c r="H24" s="235">
        <f>H28</f>
        <v>500</v>
      </c>
      <c r="I24" s="272">
        <f>I28</f>
        <v>135</v>
      </c>
      <c r="J24" s="54">
        <f>J28</f>
        <v>135</v>
      </c>
      <c r="K24" s="17">
        <f>K28</f>
        <v>135</v>
      </c>
      <c r="L24" s="272">
        <f>J24/H24*100</f>
        <v>27</v>
      </c>
      <c r="M24" s="17">
        <f>J24-H24</f>
        <v>-365</v>
      </c>
      <c r="N24" s="54">
        <f>K24/H24*100</f>
        <v>27</v>
      </c>
      <c r="O24" s="17">
        <f t="shared" si="1"/>
        <v>-365</v>
      </c>
      <c r="P24" s="1203"/>
    </row>
    <row r="25" spans="1:16" ht="18" customHeight="1">
      <c r="A25" s="1354"/>
      <c r="B25" s="1229"/>
      <c r="C25" s="1434"/>
      <c r="D25" s="1195"/>
      <c r="E25" s="1729"/>
      <c r="F25" s="1181"/>
      <c r="G25" s="433" t="s">
        <v>22</v>
      </c>
      <c r="H25" s="255">
        <v>0</v>
      </c>
      <c r="I25" s="270">
        <f t="shared" ref="I25:K26" si="5">I29</f>
        <v>0</v>
      </c>
      <c r="J25" s="252">
        <f t="shared" si="5"/>
        <v>0</v>
      </c>
      <c r="K25" s="100">
        <f t="shared" si="5"/>
        <v>0</v>
      </c>
      <c r="L25" s="270">
        <v>0</v>
      </c>
      <c r="M25" s="100">
        <v>0</v>
      </c>
      <c r="N25" s="252">
        <v>0</v>
      </c>
      <c r="O25" s="100">
        <f t="shared" si="1"/>
        <v>0</v>
      </c>
      <c r="P25" s="1203"/>
    </row>
    <row r="26" spans="1:16" ht="18" customHeight="1">
      <c r="A26" s="1354"/>
      <c r="B26" s="1229"/>
      <c r="C26" s="1434"/>
      <c r="D26" s="1196"/>
      <c r="E26" s="1449"/>
      <c r="F26" s="1182"/>
      <c r="G26" s="433" t="s">
        <v>23</v>
      </c>
      <c r="H26" s="255">
        <v>0</v>
      </c>
      <c r="I26" s="270">
        <f t="shared" si="5"/>
        <v>0</v>
      </c>
      <c r="J26" s="252">
        <f t="shared" si="5"/>
        <v>0</v>
      </c>
      <c r="K26" s="100">
        <f t="shared" si="5"/>
        <v>0</v>
      </c>
      <c r="L26" s="270">
        <v>0</v>
      </c>
      <c r="M26" s="100">
        <v>0</v>
      </c>
      <c r="N26" s="252">
        <v>0</v>
      </c>
      <c r="O26" s="100">
        <f t="shared" si="1"/>
        <v>0</v>
      </c>
      <c r="P26" s="1203"/>
    </row>
    <row r="27" spans="1:16" ht="37.5" customHeight="1">
      <c r="A27" s="1354" t="s">
        <v>28</v>
      </c>
      <c r="B27" s="1229" t="s">
        <v>150</v>
      </c>
      <c r="C27" s="1870" t="s">
        <v>1618</v>
      </c>
      <c r="D27" s="1183">
        <v>44013</v>
      </c>
      <c r="E27" s="1278">
        <v>44104</v>
      </c>
      <c r="F27" s="1355" t="s">
        <v>1621</v>
      </c>
      <c r="G27" s="432" t="s">
        <v>20</v>
      </c>
      <c r="H27" s="234">
        <f>H30+H29+H28</f>
        <v>500</v>
      </c>
      <c r="I27" s="271">
        <f>I30+I29+I28</f>
        <v>135</v>
      </c>
      <c r="J27" s="53">
        <f>J30+J29+J28</f>
        <v>135</v>
      </c>
      <c r="K27" s="31">
        <f>K30+K29+K28</f>
        <v>135</v>
      </c>
      <c r="L27" s="271">
        <f>J27/H27*100</f>
        <v>27</v>
      </c>
      <c r="M27" s="31">
        <f>J27-H27</f>
        <v>-365</v>
      </c>
      <c r="N27" s="53">
        <f>K27/H27*100</f>
        <v>27</v>
      </c>
      <c r="O27" s="31">
        <f t="shared" si="1"/>
        <v>-365</v>
      </c>
      <c r="P27" s="1279" t="s">
        <v>1622</v>
      </c>
    </row>
    <row r="28" spans="1:16" ht="25.5" customHeight="1">
      <c r="A28" s="1354"/>
      <c r="B28" s="1229"/>
      <c r="C28" s="1870"/>
      <c r="D28" s="1342"/>
      <c r="E28" s="1999"/>
      <c r="F28" s="1356"/>
      <c r="G28" s="433" t="s">
        <v>21</v>
      </c>
      <c r="H28" s="236">
        <v>500</v>
      </c>
      <c r="I28" s="266">
        <v>135</v>
      </c>
      <c r="J28" s="229">
        <v>135</v>
      </c>
      <c r="K28" s="231">
        <v>135</v>
      </c>
      <c r="L28" s="272">
        <f>J28/H28*100</f>
        <v>27</v>
      </c>
      <c r="M28" s="17">
        <f>J28-H28</f>
        <v>-365</v>
      </c>
      <c r="N28" s="54">
        <f>K28/H28*100</f>
        <v>27</v>
      </c>
      <c r="O28" s="17">
        <f t="shared" si="1"/>
        <v>-365</v>
      </c>
      <c r="P28" s="1280"/>
    </row>
    <row r="29" spans="1:16" ht="25.5" customHeight="1">
      <c r="A29" s="1354"/>
      <c r="B29" s="1229"/>
      <c r="C29" s="1870"/>
      <c r="D29" s="1342"/>
      <c r="E29" s="1999"/>
      <c r="F29" s="1356"/>
      <c r="G29" s="433" t="s">
        <v>22</v>
      </c>
      <c r="H29" s="255">
        <v>0</v>
      </c>
      <c r="I29" s="270">
        <v>0</v>
      </c>
      <c r="J29" s="252">
        <v>0</v>
      </c>
      <c r="K29" s="100">
        <v>0</v>
      </c>
      <c r="L29" s="270">
        <v>0</v>
      </c>
      <c r="M29" s="100">
        <v>0</v>
      </c>
      <c r="N29" s="252">
        <v>0</v>
      </c>
      <c r="O29" s="19">
        <f t="shared" si="1"/>
        <v>0</v>
      </c>
      <c r="P29" s="1280"/>
    </row>
    <row r="30" spans="1:16" ht="25.5" customHeight="1">
      <c r="A30" s="1205"/>
      <c r="B30" s="1229"/>
      <c r="C30" s="1870"/>
      <c r="D30" s="1998"/>
      <c r="E30" s="2000"/>
      <c r="F30" s="1357"/>
      <c r="G30" s="433" t="s">
        <v>23</v>
      </c>
      <c r="H30" s="255">
        <v>0</v>
      </c>
      <c r="I30" s="270">
        <v>0</v>
      </c>
      <c r="J30" s="252">
        <v>0</v>
      </c>
      <c r="K30" s="100">
        <v>0</v>
      </c>
      <c r="L30" s="270">
        <v>0</v>
      </c>
      <c r="M30" s="100">
        <v>0</v>
      </c>
      <c r="N30" s="252">
        <v>0</v>
      </c>
      <c r="O30" s="100">
        <f t="shared" si="1"/>
        <v>0</v>
      </c>
      <c r="P30" s="1280"/>
    </row>
    <row r="31" spans="1:16" ht="24.75" customHeight="1">
      <c r="A31" s="1249" t="s">
        <v>106</v>
      </c>
      <c r="B31" s="1250" t="s">
        <v>581</v>
      </c>
      <c r="C31" s="1464" t="s">
        <v>19</v>
      </c>
      <c r="D31" s="1252" t="s">
        <v>19</v>
      </c>
      <c r="E31" s="1295" t="s">
        <v>19</v>
      </c>
      <c r="F31" s="1298" t="s">
        <v>19</v>
      </c>
      <c r="G31" s="432" t="s">
        <v>20</v>
      </c>
      <c r="H31" s="234">
        <f>H32+H33+H34</f>
        <v>50</v>
      </c>
      <c r="I31" s="271">
        <f>I32+I33+I34</f>
        <v>16.7</v>
      </c>
      <c r="J31" s="53">
        <f>J32+J33+J34</f>
        <v>16.7</v>
      </c>
      <c r="K31" s="31">
        <f>K32+K33+K34</f>
        <v>16.7</v>
      </c>
      <c r="L31" s="271">
        <f>J31/H31*100</f>
        <v>33.4</v>
      </c>
      <c r="M31" s="31">
        <f>J31-H31</f>
        <v>-33.299999999999997</v>
      </c>
      <c r="N31" s="53">
        <f>K31/H31*100</f>
        <v>33.4</v>
      </c>
      <c r="O31" s="31">
        <f t="shared" si="1"/>
        <v>-33.299999999999997</v>
      </c>
      <c r="P31" s="2004"/>
    </row>
    <row r="32" spans="1:16" ht="17.25" customHeight="1">
      <c r="A32" s="1249"/>
      <c r="B32" s="1250"/>
      <c r="C32" s="1464"/>
      <c r="D32" s="1253"/>
      <c r="E32" s="1296"/>
      <c r="F32" s="1299"/>
      <c r="G32" s="433" t="s">
        <v>21</v>
      </c>
      <c r="H32" s="235">
        <f t="shared" ref="H32:K34" si="6">H36+H44</f>
        <v>50</v>
      </c>
      <c r="I32" s="272">
        <f t="shared" si="6"/>
        <v>16.7</v>
      </c>
      <c r="J32" s="54">
        <f t="shared" si="6"/>
        <v>16.7</v>
      </c>
      <c r="K32" s="17">
        <f t="shared" si="6"/>
        <v>16.7</v>
      </c>
      <c r="L32" s="272">
        <f>J32/H32*100</f>
        <v>33.4</v>
      </c>
      <c r="M32" s="17">
        <f t="shared" ref="M32:M41" si="7">J32-H32</f>
        <v>-33.299999999999997</v>
      </c>
      <c r="N32" s="54">
        <f t="shared" ref="N32:N40" si="8">K32/H32*100</f>
        <v>33.4</v>
      </c>
      <c r="O32" s="17">
        <f t="shared" si="1"/>
        <v>-33.299999999999997</v>
      </c>
      <c r="P32" s="2005"/>
    </row>
    <row r="33" spans="1:16" ht="17.25" customHeight="1">
      <c r="A33" s="1249"/>
      <c r="B33" s="1250"/>
      <c r="C33" s="1464"/>
      <c r="D33" s="1253"/>
      <c r="E33" s="1296"/>
      <c r="F33" s="1299"/>
      <c r="G33" s="433" t="s">
        <v>22</v>
      </c>
      <c r="H33" s="255">
        <f t="shared" si="6"/>
        <v>0</v>
      </c>
      <c r="I33" s="270">
        <f t="shared" si="6"/>
        <v>0</v>
      </c>
      <c r="J33" s="252">
        <f>J37+J45</f>
        <v>0</v>
      </c>
      <c r="K33" s="100">
        <f>K37+K45</f>
        <v>0</v>
      </c>
      <c r="L33" s="270">
        <v>0</v>
      </c>
      <c r="M33" s="100">
        <f t="shared" si="7"/>
        <v>0</v>
      </c>
      <c r="N33" s="252">
        <v>0</v>
      </c>
      <c r="O33" s="100">
        <f t="shared" si="1"/>
        <v>0</v>
      </c>
      <c r="P33" s="2005"/>
    </row>
    <row r="34" spans="1:16" ht="17.25" customHeight="1">
      <c r="A34" s="1249"/>
      <c r="B34" s="1250"/>
      <c r="C34" s="1464"/>
      <c r="D34" s="1254"/>
      <c r="E34" s="1297"/>
      <c r="F34" s="1300"/>
      <c r="G34" s="433" t="s">
        <v>23</v>
      </c>
      <c r="H34" s="255">
        <f t="shared" si="6"/>
        <v>0</v>
      </c>
      <c r="I34" s="270">
        <f t="shared" si="6"/>
        <v>0</v>
      </c>
      <c r="J34" s="252">
        <f>J38+J46</f>
        <v>0</v>
      </c>
      <c r="K34" s="100">
        <f>K38+K46</f>
        <v>0</v>
      </c>
      <c r="L34" s="270">
        <v>0</v>
      </c>
      <c r="M34" s="100">
        <f t="shared" si="7"/>
        <v>0</v>
      </c>
      <c r="N34" s="252">
        <v>0</v>
      </c>
      <c r="O34" s="100">
        <f t="shared" si="1"/>
        <v>0</v>
      </c>
      <c r="P34" s="2007"/>
    </row>
    <row r="35" spans="1:16" ht="22.5" customHeight="1">
      <c r="A35" s="1354" t="s">
        <v>107</v>
      </c>
      <c r="B35" s="2008" t="s">
        <v>1127</v>
      </c>
      <c r="C35" s="1434" t="s">
        <v>19</v>
      </c>
      <c r="D35" s="1270" t="s">
        <v>19</v>
      </c>
      <c r="E35" s="1301" t="s">
        <v>19</v>
      </c>
      <c r="F35" s="1302" t="s">
        <v>19</v>
      </c>
      <c r="G35" s="432" t="s">
        <v>20</v>
      </c>
      <c r="H35" s="234">
        <f>H38+H37+H36</f>
        <v>50</v>
      </c>
      <c r="I35" s="271">
        <f>I38+I37+I36</f>
        <v>16.7</v>
      </c>
      <c r="J35" s="53">
        <f>J38+J37+J36</f>
        <v>16.7</v>
      </c>
      <c r="K35" s="31">
        <f>K38+K37+K36</f>
        <v>16.7</v>
      </c>
      <c r="L35" s="271">
        <f>J35/H35*100</f>
        <v>33.4</v>
      </c>
      <c r="M35" s="31">
        <f t="shared" si="7"/>
        <v>-33.299999999999997</v>
      </c>
      <c r="N35" s="53">
        <f t="shared" si="8"/>
        <v>33.4</v>
      </c>
      <c r="O35" s="31">
        <f t="shared" si="1"/>
        <v>-33.299999999999997</v>
      </c>
      <c r="P35" s="2004"/>
    </row>
    <row r="36" spans="1:16" ht="15.75" customHeight="1">
      <c r="A36" s="1354"/>
      <c r="B36" s="2009"/>
      <c r="C36" s="1434"/>
      <c r="D36" s="1184"/>
      <c r="E36" s="1199"/>
      <c r="F36" s="1201"/>
      <c r="G36" s="433" t="s">
        <v>21</v>
      </c>
      <c r="H36" s="235">
        <f t="shared" ref="H36:K38" si="9">H40</f>
        <v>50</v>
      </c>
      <c r="I36" s="272">
        <f t="shared" si="9"/>
        <v>16.7</v>
      </c>
      <c r="J36" s="54">
        <f>J40</f>
        <v>16.7</v>
      </c>
      <c r="K36" s="17">
        <f t="shared" si="9"/>
        <v>16.7</v>
      </c>
      <c r="L36" s="272">
        <f>J36/H36*100</f>
        <v>33.4</v>
      </c>
      <c r="M36" s="17">
        <f t="shared" si="7"/>
        <v>-33.299999999999997</v>
      </c>
      <c r="N36" s="54">
        <f t="shared" si="8"/>
        <v>33.4</v>
      </c>
      <c r="O36" s="17">
        <f t="shared" si="1"/>
        <v>-33.299999999999997</v>
      </c>
      <c r="P36" s="2005"/>
    </row>
    <row r="37" spans="1:16" ht="15.75" customHeight="1">
      <c r="A37" s="1354"/>
      <c r="B37" s="2009"/>
      <c r="C37" s="1434"/>
      <c r="D37" s="1184"/>
      <c r="E37" s="1199"/>
      <c r="F37" s="1201"/>
      <c r="G37" s="433" t="s">
        <v>22</v>
      </c>
      <c r="H37" s="255">
        <f t="shared" si="9"/>
        <v>0</v>
      </c>
      <c r="I37" s="270">
        <f t="shared" si="9"/>
        <v>0</v>
      </c>
      <c r="J37" s="252">
        <f t="shared" si="9"/>
        <v>0</v>
      </c>
      <c r="K37" s="100">
        <f t="shared" si="9"/>
        <v>0</v>
      </c>
      <c r="L37" s="270">
        <v>0</v>
      </c>
      <c r="M37" s="100">
        <f t="shared" si="7"/>
        <v>0</v>
      </c>
      <c r="N37" s="252">
        <v>0</v>
      </c>
      <c r="O37" s="100">
        <f t="shared" si="1"/>
        <v>0</v>
      </c>
      <c r="P37" s="2005"/>
    </row>
    <row r="38" spans="1:16" ht="15.75" customHeight="1">
      <c r="A38" s="1354"/>
      <c r="B38" s="2010"/>
      <c r="C38" s="1434"/>
      <c r="D38" s="1185"/>
      <c r="E38" s="1200"/>
      <c r="F38" s="1202"/>
      <c r="G38" s="433" t="s">
        <v>23</v>
      </c>
      <c r="H38" s="255">
        <f t="shared" si="9"/>
        <v>0</v>
      </c>
      <c r="I38" s="270">
        <f t="shared" si="9"/>
        <v>0</v>
      </c>
      <c r="J38" s="252">
        <f t="shared" si="9"/>
        <v>0</v>
      </c>
      <c r="K38" s="100">
        <f t="shared" si="9"/>
        <v>0</v>
      </c>
      <c r="L38" s="270">
        <v>0</v>
      </c>
      <c r="M38" s="100">
        <f t="shared" si="7"/>
        <v>0</v>
      </c>
      <c r="N38" s="252">
        <v>0</v>
      </c>
      <c r="O38" s="100">
        <f t="shared" si="1"/>
        <v>0</v>
      </c>
      <c r="P38" s="2007"/>
    </row>
    <row r="39" spans="1:16" ht="41.25" customHeight="1">
      <c r="A39" s="1354" t="s">
        <v>108</v>
      </c>
      <c r="B39" s="2008" t="s">
        <v>151</v>
      </c>
      <c r="C39" s="1870" t="s">
        <v>1618</v>
      </c>
      <c r="D39" s="1183">
        <v>43983</v>
      </c>
      <c r="E39" s="1278">
        <v>44165</v>
      </c>
      <c r="F39" s="2011" t="s">
        <v>1128</v>
      </c>
      <c r="G39" s="432" t="s">
        <v>20</v>
      </c>
      <c r="H39" s="234">
        <f>H42+H41+H40</f>
        <v>50</v>
      </c>
      <c r="I39" s="271">
        <f>I42+I41+I40</f>
        <v>16.7</v>
      </c>
      <c r="J39" s="53">
        <f>J42+J41+J40</f>
        <v>16.7</v>
      </c>
      <c r="K39" s="31">
        <f>K42+K41+K40</f>
        <v>16.7</v>
      </c>
      <c r="L39" s="271">
        <f>J39/H39*100</f>
        <v>33.4</v>
      </c>
      <c r="M39" s="31">
        <f t="shared" si="7"/>
        <v>-33.299999999999997</v>
      </c>
      <c r="N39" s="53">
        <f t="shared" si="8"/>
        <v>33.4</v>
      </c>
      <c r="O39" s="31">
        <f t="shared" si="1"/>
        <v>-33.299999999999997</v>
      </c>
      <c r="P39" s="1279" t="s">
        <v>1623</v>
      </c>
    </row>
    <row r="40" spans="1:16" ht="24.75" customHeight="1">
      <c r="A40" s="1354"/>
      <c r="B40" s="2009"/>
      <c r="C40" s="1870"/>
      <c r="D40" s="1342"/>
      <c r="E40" s="1999"/>
      <c r="F40" s="1847"/>
      <c r="G40" s="433" t="s">
        <v>21</v>
      </c>
      <c r="H40" s="236">
        <v>50</v>
      </c>
      <c r="I40" s="266">
        <v>16.7</v>
      </c>
      <c r="J40" s="229">
        <v>16.7</v>
      </c>
      <c r="K40" s="231">
        <v>16.7</v>
      </c>
      <c r="L40" s="272">
        <f>J40/H40*100</f>
        <v>33.4</v>
      </c>
      <c r="M40" s="17">
        <f t="shared" si="7"/>
        <v>-33.299999999999997</v>
      </c>
      <c r="N40" s="54">
        <f t="shared" si="8"/>
        <v>33.4</v>
      </c>
      <c r="O40" s="17">
        <f t="shared" si="1"/>
        <v>-33.299999999999997</v>
      </c>
      <c r="P40" s="1280"/>
    </row>
    <row r="41" spans="1:16" ht="24.75" customHeight="1">
      <c r="A41" s="1354"/>
      <c r="B41" s="2009"/>
      <c r="C41" s="1870"/>
      <c r="D41" s="1342"/>
      <c r="E41" s="1999"/>
      <c r="F41" s="1847"/>
      <c r="G41" s="433" t="s">
        <v>22</v>
      </c>
      <c r="H41" s="255">
        <v>0</v>
      </c>
      <c r="I41" s="270">
        <v>0</v>
      </c>
      <c r="J41" s="252">
        <v>0</v>
      </c>
      <c r="K41" s="100">
        <v>0</v>
      </c>
      <c r="L41" s="270">
        <v>0</v>
      </c>
      <c r="M41" s="100">
        <f t="shared" si="7"/>
        <v>0</v>
      </c>
      <c r="N41" s="252">
        <v>0</v>
      </c>
      <c r="O41" s="100">
        <f t="shared" si="1"/>
        <v>0</v>
      </c>
      <c r="P41" s="1280"/>
    </row>
    <row r="42" spans="1:16" ht="24.75" customHeight="1">
      <c r="A42" s="1354"/>
      <c r="B42" s="2010"/>
      <c r="C42" s="1870"/>
      <c r="D42" s="1998"/>
      <c r="E42" s="2000"/>
      <c r="F42" s="1848"/>
      <c r="G42" s="433" t="s">
        <v>23</v>
      </c>
      <c r="H42" s="255">
        <v>0</v>
      </c>
      <c r="I42" s="270">
        <v>0</v>
      </c>
      <c r="J42" s="252">
        <v>0</v>
      </c>
      <c r="K42" s="100">
        <v>0</v>
      </c>
      <c r="L42" s="270">
        <v>0</v>
      </c>
      <c r="M42" s="100">
        <v>0</v>
      </c>
      <c r="N42" s="252">
        <v>0</v>
      </c>
      <c r="O42" s="100">
        <f t="shared" si="1"/>
        <v>0</v>
      </c>
      <c r="P42" s="1281"/>
    </row>
    <row r="43" spans="1:16" ht="18.75" customHeight="1">
      <c r="A43" s="1354" t="s">
        <v>116</v>
      </c>
      <c r="B43" s="2012" t="s">
        <v>582</v>
      </c>
      <c r="C43" s="1434" t="s">
        <v>19</v>
      </c>
      <c r="D43" s="1330" t="s">
        <v>193</v>
      </c>
      <c r="E43" s="2006" t="s">
        <v>193</v>
      </c>
      <c r="F43" s="1180" t="s">
        <v>193</v>
      </c>
      <c r="G43" s="432" t="s">
        <v>20</v>
      </c>
      <c r="H43" s="256">
        <f>H46+H45+H44</f>
        <v>0</v>
      </c>
      <c r="I43" s="273">
        <f>I46+I45+I44</f>
        <v>0</v>
      </c>
      <c r="J43" s="253">
        <f>J46+J45+J44</f>
        <v>0</v>
      </c>
      <c r="K43" s="101">
        <f>K46+K45+K44</f>
        <v>0</v>
      </c>
      <c r="L43" s="273">
        <v>0</v>
      </c>
      <c r="M43" s="100">
        <f>J43-H43</f>
        <v>0</v>
      </c>
      <c r="N43" s="253">
        <v>0</v>
      </c>
      <c r="O43" s="101">
        <f t="shared" si="1"/>
        <v>0</v>
      </c>
      <c r="P43" s="1222"/>
    </row>
    <row r="44" spans="1:16" ht="14.25" customHeight="1">
      <c r="A44" s="1354"/>
      <c r="B44" s="2012"/>
      <c r="C44" s="1434"/>
      <c r="D44" s="1195"/>
      <c r="E44" s="1729"/>
      <c r="F44" s="1181"/>
      <c r="G44" s="433" t="s">
        <v>21</v>
      </c>
      <c r="H44" s="255">
        <f t="shared" ref="H44:K46" si="10">H48</f>
        <v>0</v>
      </c>
      <c r="I44" s="270">
        <f t="shared" si="10"/>
        <v>0</v>
      </c>
      <c r="J44" s="252">
        <f t="shared" si="10"/>
        <v>0</v>
      </c>
      <c r="K44" s="100">
        <f t="shared" si="10"/>
        <v>0</v>
      </c>
      <c r="L44" s="273">
        <v>0</v>
      </c>
      <c r="M44" s="100">
        <f>J44-H44</f>
        <v>0</v>
      </c>
      <c r="N44" s="253">
        <v>0</v>
      </c>
      <c r="O44" s="101">
        <f t="shared" si="1"/>
        <v>0</v>
      </c>
      <c r="P44" s="1203"/>
    </row>
    <row r="45" spans="1:16" ht="14.25" customHeight="1">
      <c r="A45" s="1354"/>
      <c r="B45" s="2012"/>
      <c r="C45" s="1434"/>
      <c r="D45" s="1195"/>
      <c r="E45" s="1729"/>
      <c r="F45" s="1181"/>
      <c r="G45" s="433" t="s">
        <v>22</v>
      </c>
      <c r="H45" s="255">
        <f t="shared" si="10"/>
        <v>0</v>
      </c>
      <c r="I45" s="270">
        <f t="shared" si="10"/>
        <v>0</v>
      </c>
      <c r="J45" s="252">
        <f t="shared" si="10"/>
        <v>0</v>
      </c>
      <c r="K45" s="100">
        <f t="shared" si="10"/>
        <v>0</v>
      </c>
      <c r="L45" s="273">
        <v>0</v>
      </c>
      <c r="M45" s="100">
        <v>0</v>
      </c>
      <c r="N45" s="253">
        <v>0</v>
      </c>
      <c r="O45" s="101">
        <f t="shared" si="1"/>
        <v>0</v>
      </c>
      <c r="P45" s="1203"/>
    </row>
    <row r="46" spans="1:16" ht="14.25" customHeight="1">
      <c r="A46" s="1354"/>
      <c r="B46" s="2012"/>
      <c r="C46" s="1434"/>
      <c r="D46" s="1196"/>
      <c r="E46" s="1449"/>
      <c r="F46" s="1182"/>
      <c r="G46" s="433" t="s">
        <v>23</v>
      </c>
      <c r="H46" s="255">
        <f t="shared" si="10"/>
        <v>0</v>
      </c>
      <c r="I46" s="270">
        <f t="shared" si="10"/>
        <v>0</v>
      </c>
      <c r="J46" s="252">
        <f t="shared" si="10"/>
        <v>0</v>
      </c>
      <c r="K46" s="100">
        <f t="shared" si="10"/>
        <v>0</v>
      </c>
      <c r="L46" s="273">
        <v>0</v>
      </c>
      <c r="M46" s="100">
        <v>0</v>
      </c>
      <c r="N46" s="253">
        <v>0</v>
      </c>
      <c r="O46" s="101">
        <f t="shared" si="1"/>
        <v>0</v>
      </c>
      <c r="P46" s="1203"/>
    </row>
    <row r="47" spans="1:16" ht="20.25" customHeight="1">
      <c r="A47" s="1354" t="s">
        <v>152</v>
      </c>
      <c r="B47" s="2012" t="s">
        <v>153</v>
      </c>
      <c r="C47" s="1870" t="s">
        <v>1618</v>
      </c>
      <c r="D47" s="1330" t="s">
        <v>193</v>
      </c>
      <c r="E47" s="2006" t="s">
        <v>193</v>
      </c>
      <c r="F47" s="1180" t="s">
        <v>193</v>
      </c>
      <c r="G47" s="432" t="s">
        <v>20</v>
      </c>
      <c r="H47" s="256">
        <f>H50+H49+H48</f>
        <v>0</v>
      </c>
      <c r="I47" s="273">
        <f>I50+I49+I48</f>
        <v>0</v>
      </c>
      <c r="J47" s="253">
        <f>J50+J49+J48</f>
        <v>0</v>
      </c>
      <c r="K47" s="101">
        <f>K50+K49+K48</f>
        <v>0</v>
      </c>
      <c r="L47" s="273">
        <v>0</v>
      </c>
      <c r="M47" s="100">
        <f>J47-H47</f>
        <v>0</v>
      </c>
      <c r="N47" s="253">
        <v>0</v>
      </c>
      <c r="O47" s="101">
        <f t="shared" si="1"/>
        <v>0</v>
      </c>
      <c r="P47" s="2014"/>
    </row>
    <row r="48" spans="1:16" ht="15" customHeight="1">
      <c r="A48" s="1354"/>
      <c r="B48" s="2012"/>
      <c r="C48" s="1870"/>
      <c r="D48" s="1195"/>
      <c r="E48" s="1729"/>
      <c r="F48" s="1181"/>
      <c r="G48" s="433" t="s">
        <v>21</v>
      </c>
      <c r="H48" s="255">
        <v>0</v>
      </c>
      <c r="I48" s="270">
        <v>0</v>
      </c>
      <c r="J48" s="252">
        <v>0</v>
      </c>
      <c r="K48" s="100">
        <v>0</v>
      </c>
      <c r="L48" s="273">
        <v>0</v>
      </c>
      <c r="M48" s="100">
        <f>J48-H48</f>
        <v>0</v>
      </c>
      <c r="N48" s="253">
        <v>0</v>
      </c>
      <c r="O48" s="101">
        <f t="shared" si="1"/>
        <v>0</v>
      </c>
      <c r="P48" s="2015"/>
    </row>
    <row r="49" spans="1:16" ht="15" customHeight="1">
      <c r="A49" s="1354"/>
      <c r="B49" s="2012"/>
      <c r="C49" s="1870"/>
      <c r="D49" s="1195"/>
      <c r="E49" s="1729"/>
      <c r="F49" s="1181"/>
      <c r="G49" s="433" t="s">
        <v>22</v>
      </c>
      <c r="H49" s="255">
        <v>0</v>
      </c>
      <c r="I49" s="270">
        <v>0</v>
      </c>
      <c r="J49" s="252">
        <v>0</v>
      </c>
      <c r="K49" s="100">
        <v>0</v>
      </c>
      <c r="L49" s="273">
        <v>0</v>
      </c>
      <c r="M49" s="100">
        <v>0</v>
      </c>
      <c r="N49" s="253">
        <v>0</v>
      </c>
      <c r="O49" s="101">
        <f t="shared" si="1"/>
        <v>0</v>
      </c>
      <c r="P49" s="2015"/>
    </row>
    <row r="50" spans="1:16" ht="15" customHeight="1" thickBot="1">
      <c r="A50" s="1370"/>
      <c r="B50" s="2013"/>
      <c r="C50" s="1870"/>
      <c r="D50" s="1206"/>
      <c r="E50" s="1730"/>
      <c r="F50" s="1209"/>
      <c r="G50" s="440" t="s">
        <v>23</v>
      </c>
      <c r="H50" s="494">
        <v>0</v>
      </c>
      <c r="I50" s="495">
        <v>0</v>
      </c>
      <c r="J50" s="496">
        <v>0</v>
      </c>
      <c r="K50" s="497">
        <v>0</v>
      </c>
      <c r="L50" s="518">
        <v>0</v>
      </c>
      <c r="M50" s="497">
        <v>0</v>
      </c>
      <c r="N50" s="1170">
        <v>0</v>
      </c>
      <c r="O50" s="1171">
        <f t="shared" si="1"/>
        <v>0</v>
      </c>
      <c r="P50" s="2015"/>
    </row>
    <row r="51" spans="1:16" ht="25.5" customHeight="1">
      <c r="A51" s="1627" t="s">
        <v>31</v>
      </c>
      <c r="B51" s="1685" t="s">
        <v>199</v>
      </c>
      <c r="C51" s="1493" t="s">
        <v>578</v>
      </c>
      <c r="D51" s="1316" t="s">
        <v>19</v>
      </c>
      <c r="E51" s="1754" t="s">
        <v>19</v>
      </c>
      <c r="F51" s="1752" t="s">
        <v>193</v>
      </c>
      <c r="G51" s="498" t="s">
        <v>20</v>
      </c>
      <c r="H51" s="499">
        <f>H52+H53+H54</f>
        <v>900</v>
      </c>
      <c r="I51" s="487">
        <f>I52+I53+I54</f>
        <v>800</v>
      </c>
      <c r="J51" s="489">
        <f>J52+J53+J54</f>
        <v>700</v>
      </c>
      <c r="K51" s="500">
        <f>K52+K53+K54</f>
        <v>700</v>
      </c>
      <c r="L51" s="33">
        <f>J51/H51*100</f>
        <v>77.777777777777786</v>
      </c>
      <c r="M51" s="488">
        <f>J51-H51</f>
        <v>-200</v>
      </c>
      <c r="N51" s="489">
        <f>K51/H51*100</f>
        <v>77.777777777777786</v>
      </c>
      <c r="O51" s="488">
        <f t="shared" si="1"/>
        <v>-200</v>
      </c>
      <c r="P51" s="2016"/>
    </row>
    <row r="52" spans="1:16" ht="16.5" customHeight="1">
      <c r="A52" s="1310"/>
      <c r="B52" s="1312"/>
      <c r="C52" s="1494"/>
      <c r="D52" s="1316"/>
      <c r="E52" s="1754"/>
      <c r="F52" s="1752"/>
      <c r="G52" s="423" t="s">
        <v>21</v>
      </c>
      <c r="H52" s="424">
        <f t="shared" ref="H52:K54" si="11">H56</f>
        <v>900</v>
      </c>
      <c r="I52" s="30">
        <f t="shared" si="11"/>
        <v>800</v>
      </c>
      <c r="J52" s="52">
        <f t="shared" si="11"/>
        <v>700</v>
      </c>
      <c r="K52" s="501">
        <f t="shared" si="11"/>
        <v>700</v>
      </c>
      <c r="L52" s="280">
        <f>J52/H52*100</f>
        <v>77.777777777777786</v>
      </c>
      <c r="M52" s="34">
        <f>J52-H52</f>
        <v>-200</v>
      </c>
      <c r="N52" s="55">
        <f>K52/H52*100</f>
        <v>77.777777777777786</v>
      </c>
      <c r="O52" s="34">
        <f t="shared" si="1"/>
        <v>-200</v>
      </c>
      <c r="P52" s="2003"/>
    </row>
    <row r="53" spans="1:16" ht="16.5" customHeight="1">
      <c r="A53" s="1310"/>
      <c r="B53" s="1312"/>
      <c r="C53" s="1494"/>
      <c r="D53" s="1316"/>
      <c r="E53" s="1754"/>
      <c r="F53" s="1752"/>
      <c r="G53" s="423" t="s">
        <v>22</v>
      </c>
      <c r="H53" s="502">
        <f t="shared" si="11"/>
        <v>0</v>
      </c>
      <c r="I53" s="503">
        <f t="shared" si="11"/>
        <v>0</v>
      </c>
      <c r="J53" s="504">
        <f t="shared" si="11"/>
        <v>0</v>
      </c>
      <c r="K53" s="505">
        <f t="shared" si="11"/>
        <v>0</v>
      </c>
      <c r="L53" s="506">
        <v>0</v>
      </c>
      <c r="M53" s="1079">
        <v>0</v>
      </c>
      <c r="N53" s="508">
        <v>0</v>
      </c>
      <c r="O53" s="1079">
        <f t="shared" si="1"/>
        <v>0</v>
      </c>
      <c r="P53" s="2003"/>
    </row>
    <row r="54" spans="1:16" ht="16.5" customHeight="1">
      <c r="A54" s="1310"/>
      <c r="B54" s="1312"/>
      <c r="C54" s="1494"/>
      <c r="D54" s="1317"/>
      <c r="E54" s="1633"/>
      <c r="F54" s="1634"/>
      <c r="G54" s="423" t="s">
        <v>23</v>
      </c>
      <c r="H54" s="502">
        <f t="shared" si="11"/>
        <v>0</v>
      </c>
      <c r="I54" s="503">
        <f t="shared" si="11"/>
        <v>0</v>
      </c>
      <c r="J54" s="504">
        <f t="shared" si="11"/>
        <v>0</v>
      </c>
      <c r="K54" s="505">
        <f t="shared" si="11"/>
        <v>0</v>
      </c>
      <c r="L54" s="506">
        <v>0</v>
      </c>
      <c r="M54" s="1079">
        <v>0</v>
      </c>
      <c r="N54" s="508">
        <v>0</v>
      </c>
      <c r="O54" s="1079">
        <f t="shared" si="1"/>
        <v>0</v>
      </c>
      <c r="P54" s="2003"/>
    </row>
    <row r="55" spans="1:16" ht="25.5" customHeight="1">
      <c r="A55" s="1249" t="s">
        <v>33</v>
      </c>
      <c r="B55" s="1250" t="s">
        <v>583</v>
      </c>
      <c r="C55" s="1464" t="s">
        <v>19</v>
      </c>
      <c r="D55" s="1252" t="s">
        <v>19</v>
      </c>
      <c r="E55" s="1295" t="s">
        <v>19</v>
      </c>
      <c r="F55" s="1298" t="s">
        <v>19</v>
      </c>
      <c r="G55" s="432" t="s">
        <v>20</v>
      </c>
      <c r="H55" s="234">
        <f>H58+H57+H56</f>
        <v>900</v>
      </c>
      <c r="I55" s="271">
        <f>I58+I57+I56</f>
        <v>800</v>
      </c>
      <c r="J55" s="53">
        <f>J58+J57+J56</f>
        <v>700</v>
      </c>
      <c r="K55" s="510">
        <f>K58+K57+K56</f>
        <v>700</v>
      </c>
      <c r="L55" s="271">
        <f>J55/H55*100</f>
        <v>77.777777777777786</v>
      </c>
      <c r="M55" s="31">
        <f>J55-H55</f>
        <v>-200</v>
      </c>
      <c r="N55" s="53">
        <f>K55/H55*100</f>
        <v>77.777777777777786</v>
      </c>
      <c r="O55" s="31">
        <f t="shared" si="1"/>
        <v>-200</v>
      </c>
      <c r="P55" s="2004"/>
    </row>
    <row r="56" spans="1:16" ht="16.5" customHeight="1">
      <c r="A56" s="1249"/>
      <c r="B56" s="1250"/>
      <c r="C56" s="1464"/>
      <c r="D56" s="1253"/>
      <c r="E56" s="1296"/>
      <c r="F56" s="1299"/>
      <c r="G56" s="433" t="s">
        <v>21</v>
      </c>
      <c r="H56" s="235">
        <f t="shared" ref="H56:K58" si="12">H60</f>
        <v>900</v>
      </c>
      <c r="I56" s="272">
        <f t="shared" si="12"/>
        <v>800</v>
      </c>
      <c r="J56" s="54">
        <f t="shared" si="12"/>
        <v>700</v>
      </c>
      <c r="K56" s="511">
        <f t="shared" si="12"/>
        <v>700</v>
      </c>
      <c r="L56" s="272">
        <f>J56/H56*100</f>
        <v>77.777777777777786</v>
      </c>
      <c r="M56" s="17">
        <f>J56-H56</f>
        <v>-200</v>
      </c>
      <c r="N56" s="54">
        <f>K56/H56*100</f>
        <v>77.777777777777786</v>
      </c>
      <c r="O56" s="17">
        <f t="shared" si="1"/>
        <v>-200</v>
      </c>
      <c r="P56" s="2005"/>
    </row>
    <row r="57" spans="1:16" ht="16.5" customHeight="1">
      <c r="A57" s="1249"/>
      <c r="B57" s="1250"/>
      <c r="C57" s="1464"/>
      <c r="D57" s="1253"/>
      <c r="E57" s="1296"/>
      <c r="F57" s="1299"/>
      <c r="G57" s="433" t="s">
        <v>22</v>
      </c>
      <c r="H57" s="257">
        <f t="shared" si="12"/>
        <v>0</v>
      </c>
      <c r="I57" s="274">
        <f t="shared" si="12"/>
        <v>0</v>
      </c>
      <c r="J57" s="254">
        <f t="shared" si="12"/>
        <v>0</v>
      </c>
      <c r="K57" s="512">
        <f t="shared" si="12"/>
        <v>0</v>
      </c>
      <c r="L57" s="274">
        <v>0</v>
      </c>
      <c r="M57" s="20">
        <v>0</v>
      </c>
      <c r="N57" s="254">
        <v>0</v>
      </c>
      <c r="O57" s="20">
        <f t="shared" si="1"/>
        <v>0</v>
      </c>
      <c r="P57" s="2005"/>
    </row>
    <row r="58" spans="1:16" ht="16.5" customHeight="1">
      <c r="A58" s="1249"/>
      <c r="B58" s="1250"/>
      <c r="C58" s="1464"/>
      <c r="D58" s="1254"/>
      <c r="E58" s="1297"/>
      <c r="F58" s="1300"/>
      <c r="G58" s="433" t="s">
        <v>23</v>
      </c>
      <c r="H58" s="257">
        <f t="shared" si="12"/>
        <v>0</v>
      </c>
      <c r="I58" s="274">
        <f t="shared" si="12"/>
        <v>0</v>
      </c>
      <c r="J58" s="254">
        <f t="shared" si="12"/>
        <v>0</v>
      </c>
      <c r="K58" s="512">
        <f t="shared" si="12"/>
        <v>0</v>
      </c>
      <c r="L58" s="274">
        <v>0</v>
      </c>
      <c r="M58" s="20">
        <v>0</v>
      </c>
      <c r="N58" s="254">
        <v>0</v>
      </c>
      <c r="O58" s="20">
        <f t="shared" si="1"/>
        <v>0</v>
      </c>
      <c r="P58" s="2005"/>
    </row>
    <row r="59" spans="1:16" ht="30" customHeight="1">
      <c r="A59" s="1354" t="s">
        <v>34</v>
      </c>
      <c r="B59" s="1229" t="s">
        <v>584</v>
      </c>
      <c r="C59" s="1434" t="s">
        <v>19</v>
      </c>
      <c r="D59" s="1330" t="s">
        <v>193</v>
      </c>
      <c r="E59" s="2006" t="s">
        <v>193</v>
      </c>
      <c r="F59" s="1302" t="s">
        <v>193</v>
      </c>
      <c r="G59" s="432" t="s">
        <v>20</v>
      </c>
      <c r="H59" s="234">
        <f>H62+H61+H60</f>
        <v>900</v>
      </c>
      <c r="I59" s="271">
        <f>I62+I61+I60</f>
        <v>800</v>
      </c>
      <c r="J59" s="53">
        <f>J62+J61+J60</f>
        <v>700</v>
      </c>
      <c r="K59" s="510">
        <f>K62+K61+K60</f>
        <v>700</v>
      </c>
      <c r="L59" s="271">
        <f>J59/H59*100</f>
        <v>77.777777777777786</v>
      </c>
      <c r="M59" s="31">
        <f>J59-H59</f>
        <v>-200</v>
      </c>
      <c r="N59" s="53">
        <f>K59/H59*100</f>
        <v>77.777777777777786</v>
      </c>
      <c r="O59" s="31">
        <f t="shared" si="1"/>
        <v>-200</v>
      </c>
      <c r="P59" s="1222"/>
    </row>
    <row r="60" spans="1:16" ht="18.75" customHeight="1">
      <c r="A60" s="1354"/>
      <c r="B60" s="1229"/>
      <c r="C60" s="1434"/>
      <c r="D60" s="1184"/>
      <c r="E60" s="1199"/>
      <c r="F60" s="1201"/>
      <c r="G60" s="433" t="s">
        <v>21</v>
      </c>
      <c r="H60" s="235">
        <f t="shared" ref="H60:K62" si="13">H64</f>
        <v>900</v>
      </c>
      <c r="I60" s="272">
        <f t="shared" si="13"/>
        <v>800</v>
      </c>
      <c r="J60" s="54">
        <f t="shared" si="13"/>
        <v>700</v>
      </c>
      <c r="K60" s="511">
        <f t="shared" si="13"/>
        <v>700</v>
      </c>
      <c r="L60" s="272">
        <f>J60/H60*100</f>
        <v>77.777777777777786</v>
      </c>
      <c r="M60" s="17">
        <f>J60-H60</f>
        <v>-200</v>
      </c>
      <c r="N60" s="54">
        <f>K60/H60*100</f>
        <v>77.777777777777786</v>
      </c>
      <c r="O60" s="17">
        <f t="shared" si="1"/>
        <v>-200</v>
      </c>
      <c r="P60" s="1203"/>
    </row>
    <row r="61" spans="1:16" ht="18.75" customHeight="1">
      <c r="A61" s="1354"/>
      <c r="B61" s="1229"/>
      <c r="C61" s="1434"/>
      <c r="D61" s="1184"/>
      <c r="E61" s="1199"/>
      <c r="F61" s="1201"/>
      <c r="G61" s="433" t="s">
        <v>22</v>
      </c>
      <c r="H61" s="257">
        <f t="shared" si="13"/>
        <v>0</v>
      </c>
      <c r="I61" s="274">
        <f t="shared" si="13"/>
        <v>0</v>
      </c>
      <c r="J61" s="254">
        <f t="shared" si="13"/>
        <v>0</v>
      </c>
      <c r="K61" s="512">
        <f t="shared" si="13"/>
        <v>0</v>
      </c>
      <c r="L61" s="274">
        <v>0</v>
      </c>
      <c r="M61" s="20">
        <v>0</v>
      </c>
      <c r="N61" s="254">
        <v>0</v>
      </c>
      <c r="O61" s="20">
        <f t="shared" si="1"/>
        <v>0</v>
      </c>
      <c r="P61" s="1203"/>
    </row>
    <row r="62" spans="1:16" ht="18.75" customHeight="1">
      <c r="A62" s="1354"/>
      <c r="B62" s="1229"/>
      <c r="C62" s="1434"/>
      <c r="D62" s="1185"/>
      <c r="E62" s="1200"/>
      <c r="F62" s="1202"/>
      <c r="G62" s="433" t="s">
        <v>23</v>
      </c>
      <c r="H62" s="257">
        <f t="shared" si="13"/>
        <v>0</v>
      </c>
      <c r="I62" s="274">
        <f t="shared" si="13"/>
        <v>0</v>
      </c>
      <c r="J62" s="254">
        <f t="shared" si="13"/>
        <v>0</v>
      </c>
      <c r="K62" s="512">
        <f t="shared" si="13"/>
        <v>0</v>
      </c>
      <c r="L62" s="274">
        <v>0</v>
      </c>
      <c r="M62" s="20">
        <v>0</v>
      </c>
      <c r="N62" s="254">
        <v>0</v>
      </c>
      <c r="O62" s="20">
        <f t="shared" si="1"/>
        <v>0</v>
      </c>
      <c r="P62" s="1203"/>
    </row>
    <row r="63" spans="1:16" ht="26.25" customHeight="1">
      <c r="A63" s="1354" t="s">
        <v>35</v>
      </c>
      <c r="B63" s="1229" t="s">
        <v>154</v>
      </c>
      <c r="C63" s="1434" t="s">
        <v>1605</v>
      </c>
      <c r="D63" s="1183">
        <v>44013</v>
      </c>
      <c r="E63" s="1278">
        <v>44074</v>
      </c>
      <c r="F63" s="1335" t="s">
        <v>1625</v>
      </c>
      <c r="G63" s="432" t="s">
        <v>20</v>
      </c>
      <c r="H63" s="234">
        <f>H66+H65+H64</f>
        <v>900</v>
      </c>
      <c r="I63" s="271">
        <f>I66+I65+I64</f>
        <v>800</v>
      </c>
      <c r="J63" s="53">
        <f>J66+J65+J64</f>
        <v>700</v>
      </c>
      <c r="K63" s="510">
        <f>K66+K65+K64</f>
        <v>700</v>
      </c>
      <c r="L63" s="271">
        <f>J63/H63*100</f>
        <v>77.777777777777786</v>
      </c>
      <c r="M63" s="31">
        <f>J63-H63</f>
        <v>-200</v>
      </c>
      <c r="N63" s="53">
        <f>K63/H63*100</f>
        <v>77.777777777777786</v>
      </c>
      <c r="O63" s="31">
        <f t="shared" si="1"/>
        <v>-200</v>
      </c>
      <c r="P63" s="1512" t="s">
        <v>1624</v>
      </c>
    </row>
    <row r="64" spans="1:16" ht="19.5" customHeight="1">
      <c r="A64" s="1354"/>
      <c r="B64" s="1229"/>
      <c r="C64" s="1434"/>
      <c r="D64" s="1342"/>
      <c r="E64" s="1999"/>
      <c r="F64" s="1336"/>
      <c r="G64" s="433" t="s">
        <v>21</v>
      </c>
      <c r="H64" s="236">
        <v>900</v>
      </c>
      <c r="I64" s="266">
        <v>800</v>
      </c>
      <c r="J64" s="229">
        <v>700</v>
      </c>
      <c r="K64" s="251">
        <v>700</v>
      </c>
      <c r="L64" s="272">
        <f>J64/H64*100</f>
        <v>77.777777777777786</v>
      </c>
      <c r="M64" s="17">
        <f>J64-H64</f>
        <v>-200</v>
      </c>
      <c r="N64" s="54">
        <f>K64/H64*100</f>
        <v>77.777777777777786</v>
      </c>
      <c r="O64" s="17">
        <f t="shared" si="1"/>
        <v>-200</v>
      </c>
      <c r="P64" s="2037"/>
    </row>
    <row r="65" spans="1:16" ht="19.5" customHeight="1">
      <c r="A65" s="1354"/>
      <c r="B65" s="1229"/>
      <c r="C65" s="1434"/>
      <c r="D65" s="1342"/>
      <c r="E65" s="1999"/>
      <c r="F65" s="1336"/>
      <c r="G65" s="433" t="s">
        <v>22</v>
      </c>
      <c r="H65" s="257">
        <v>0</v>
      </c>
      <c r="I65" s="274">
        <v>0</v>
      </c>
      <c r="J65" s="254">
        <v>0</v>
      </c>
      <c r="K65" s="512">
        <v>0</v>
      </c>
      <c r="L65" s="274">
        <v>0</v>
      </c>
      <c r="M65" s="102">
        <v>0</v>
      </c>
      <c r="N65" s="254">
        <v>0</v>
      </c>
      <c r="O65" s="102">
        <f t="shared" si="1"/>
        <v>0</v>
      </c>
      <c r="P65" s="2037"/>
    </row>
    <row r="66" spans="1:16" ht="19.5" customHeight="1" thickBot="1">
      <c r="A66" s="1370"/>
      <c r="B66" s="1371"/>
      <c r="C66" s="1434"/>
      <c r="D66" s="1998"/>
      <c r="E66" s="2000"/>
      <c r="F66" s="2036"/>
      <c r="G66" s="440" t="s">
        <v>23</v>
      </c>
      <c r="H66" s="513">
        <v>0</v>
      </c>
      <c r="I66" s="514">
        <v>0</v>
      </c>
      <c r="J66" s="515">
        <v>0</v>
      </c>
      <c r="K66" s="516">
        <v>0</v>
      </c>
      <c r="L66" s="514">
        <v>0</v>
      </c>
      <c r="M66" s="517">
        <v>0</v>
      </c>
      <c r="N66" s="515">
        <v>0</v>
      </c>
      <c r="O66" s="517">
        <f t="shared" si="1"/>
        <v>0</v>
      </c>
      <c r="P66" s="2038"/>
    </row>
    <row r="67" spans="1:16" ht="32.25" customHeight="1">
      <c r="A67" s="1309" t="s">
        <v>39</v>
      </c>
      <c r="B67" s="2045" t="s">
        <v>377</v>
      </c>
      <c r="C67" s="1493" t="s">
        <v>578</v>
      </c>
      <c r="D67" s="1315" t="s">
        <v>19</v>
      </c>
      <c r="E67" s="1753" t="s">
        <v>19</v>
      </c>
      <c r="F67" s="1751" t="s">
        <v>193</v>
      </c>
      <c r="G67" s="165" t="s">
        <v>20</v>
      </c>
      <c r="H67" s="181">
        <f t="shared" ref="H67:K69" si="14">H71+H87</f>
        <v>2960.7</v>
      </c>
      <c r="I67" s="33">
        <f t="shared" si="14"/>
        <v>2026.1</v>
      </c>
      <c r="J67" s="51">
        <f t="shared" si="14"/>
        <v>1902.1</v>
      </c>
      <c r="K67" s="28">
        <f t="shared" si="14"/>
        <v>1902.1</v>
      </c>
      <c r="L67" s="33">
        <f>J67/H67*100</f>
        <v>64.24494207450941</v>
      </c>
      <c r="M67" s="28">
        <f>J67-H67</f>
        <v>-1058.5999999999999</v>
      </c>
      <c r="N67" s="51">
        <f>K67/H67*100</f>
        <v>64.24494207450941</v>
      </c>
      <c r="O67" s="28">
        <f t="shared" si="1"/>
        <v>-1058.5999999999999</v>
      </c>
      <c r="P67" s="2043"/>
    </row>
    <row r="68" spans="1:16" ht="18.75" customHeight="1">
      <c r="A68" s="1310"/>
      <c r="B68" s="2046"/>
      <c r="C68" s="1494"/>
      <c r="D68" s="1316"/>
      <c r="E68" s="1754"/>
      <c r="F68" s="1752"/>
      <c r="G68" s="423" t="s">
        <v>21</v>
      </c>
      <c r="H68" s="424">
        <f t="shared" si="14"/>
        <v>2700</v>
      </c>
      <c r="I68" s="30">
        <f t="shared" si="14"/>
        <v>1961.8</v>
      </c>
      <c r="J68" s="52">
        <f t="shared" si="14"/>
        <v>1845</v>
      </c>
      <c r="K68" s="29">
        <f t="shared" si="14"/>
        <v>1845</v>
      </c>
      <c r="L68" s="30">
        <f>J68/H68*100</f>
        <v>68.333333333333329</v>
      </c>
      <c r="M68" s="29">
        <f>J68-H68</f>
        <v>-855</v>
      </c>
      <c r="N68" s="52">
        <f>K68/H68*100</f>
        <v>68.333333333333329</v>
      </c>
      <c r="O68" s="29">
        <f t="shared" si="1"/>
        <v>-855</v>
      </c>
      <c r="P68" s="2044"/>
    </row>
    <row r="69" spans="1:16" ht="18.75" customHeight="1">
      <c r="A69" s="1310"/>
      <c r="B69" s="2046"/>
      <c r="C69" s="1494"/>
      <c r="D69" s="1316"/>
      <c r="E69" s="1754"/>
      <c r="F69" s="1752"/>
      <c r="G69" s="423" t="s">
        <v>22</v>
      </c>
      <c r="H69" s="424">
        <f t="shared" si="14"/>
        <v>260.7</v>
      </c>
      <c r="I69" s="30">
        <f t="shared" si="14"/>
        <v>64.3</v>
      </c>
      <c r="J69" s="52">
        <f t="shared" si="14"/>
        <v>57.1</v>
      </c>
      <c r="K69" s="29">
        <f t="shared" si="14"/>
        <v>57.1</v>
      </c>
      <c r="L69" s="30">
        <f>J69/H69*100</f>
        <v>21.902570003835827</v>
      </c>
      <c r="M69" s="29">
        <f>J69-H69</f>
        <v>-203.6</v>
      </c>
      <c r="N69" s="52">
        <f>K69/H69*100</f>
        <v>21.902570003835827</v>
      </c>
      <c r="O69" s="29">
        <f t="shared" ref="O69" si="15">K69-H69</f>
        <v>-203.6</v>
      </c>
      <c r="P69" s="2044"/>
    </row>
    <row r="70" spans="1:16" ht="18.75" customHeight="1">
      <c r="A70" s="1310"/>
      <c r="B70" s="2047"/>
      <c r="C70" s="1494"/>
      <c r="D70" s="1317"/>
      <c r="E70" s="1633"/>
      <c r="F70" s="1634"/>
      <c r="G70" s="423" t="s">
        <v>23</v>
      </c>
      <c r="H70" s="502">
        <f>H74+H98</f>
        <v>0</v>
      </c>
      <c r="I70" s="503">
        <f>I74+I98</f>
        <v>0</v>
      </c>
      <c r="J70" s="504">
        <f>J74+J98</f>
        <v>0</v>
      </c>
      <c r="K70" s="507">
        <f>K74+K98</f>
        <v>0</v>
      </c>
      <c r="L70" s="506">
        <v>0</v>
      </c>
      <c r="M70" s="507">
        <v>0</v>
      </c>
      <c r="N70" s="508">
        <v>0</v>
      </c>
      <c r="O70" s="509">
        <f t="shared" si="1"/>
        <v>0</v>
      </c>
      <c r="P70" s="2044"/>
    </row>
    <row r="71" spans="1:16" ht="32.25" customHeight="1">
      <c r="A71" s="1291" t="s">
        <v>41</v>
      </c>
      <c r="B71" s="1250" t="s">
        <v>585</v>
      </c>
      <c r="C71" s="1292" t="s">
        <v>19</v>
      </c>
      <c r="D71" s="1252" t="s">
        <v>19</v>
      </c>
      <c r="E71" s="1295" t="s">
        <v>19</v>
      </c>
      <c r="F71" s="1298" t="s">
        <v>19</v>
      </c>
      <c r="G71" s="432" t="s">
        <v>20</v>
      </c>
      <c r="H71" s="234">
        <f t="shared" ref="H71:K75" si="16">H75</f>
        <v>2700</v>
      </c>
      <c r="I71" s="271">
        <f t="shared" si="16"/>
        <v>1961.8</v>
      </c>
      <c r="J71" s="53">
        <f t="shared" si="16"/>
        <v>1845</v>
      </c>
      <c r="K71" s="31">
        <f t="shared" si="16"/>
        <v>1845</v>
      </c>
      <c r="L71" s="271">
        <f>J71/H71*100</f>
        <v>68.333333333333329</v>
      </c>
      <c r="M71" s="31">
        <f>J71-H71</f>
        <v>-855</v>
      </c>
      <c r="N71" s="53">
        <f>K71/H71*100</f>
        <v>68.333333333333329</v>
      </c>
      <c r="O71" s="31">
        <f t="shared" si="1"/>
        <v>-855</v>
      </c>
      <c r="P71" s="2019"/>
    </row>
    <row r="72" spans="1:16" ht="18.75" customHeight="1">
      <c r="A72" s="1265"/>
      <c r="B72" s="1250"/>
      <c r="C72" s="1293"/>
      <c r="D72" s="1253"/>
      <c r="E72" s="1296"/>
      <c r="F72" s="1299"/>
      <c r="G72" s="433" t="s">
        <v>21</v>
      </c>
      <c r="H72" s="235">
        <f t="shared" si="16"/>
        <v>2700</v>
      </c>
      <c r="I72" s="272">
        <f t="shared" si="16"/>
        <v>1961.8</v>
      </c>
      <c r="J72" s="54">
        <f t="shared" si="16"/>
        <v>1845</v>
      </c>
      <c r="K72" s="17">
        <f t="shared" si="16"/>
        <v>1845</v>
      </c>
      <c r="L72" s="272">
        <f>J72/H72*100</f>
        <v>68.333333333333329</v>
      </c>
      <c r="M72" s="17">
        <f>J72-H72</f>
        <v>-855</v>
      </c>
      <c r="N72" s="54">
        <f>K72/H72*100</f>
        <v>68.333333333333329</v>
      </c>
      <c r="O72" s="17">
        <f t="shared" si="1"/>
        <v>-855</v>
      </c>
      <c r="P72" s="2019"/>
    </row>
    <row r="73" spans="1:16" ht="18.75" customHeight="1">
      <c r="A73" s="1265"/>
      <c r="B73" s="1250"/>
      <c r="C73" s="1293"/>
      <c r="D73" s="1253"/>
      <c r="E73" s="1296"/>
      <c r="F73" s="1299"/>
      <c r="G73" s="433" t="s">
        <v>22</v>
      </c>
      <c r="H73" s="257">
        <f t="shared" si="16"/>
        <v>0</v>
      </c>
      <c r="I73" s="274">
        <f t="shared" si="16"/>
        <v>0</v>
      </c>
      <c r="J73" s="254">
        <f t="shared" si="16"/>
        <v>0</v>
      </c>
      <c r="K73" s="102">
        <f t="shared" si="16"/>
        <v>0</v>
      </c>
      <c r="L73" s="274">
        <v>0</v>
      </c>
      <c r="M73" s="102">
        <v>0</v>
      </c>
      <c r="N73" s="254">
        <v>0</v>
      </c>
      <c r="O73" s="102">
        <f t="shared" si="1"/>
        <v>0</v>
      </c>
      <c r="P73" s="2019"/>
    </row>
    <row r="74" spans="1:16" ht="18.75" customHeight="1">
      <c r="A74" s="1266"/>
      <c r="B74" s="1250"/>
      <c r="C74" s="1294"/>
      <c r="D74" s="1254"/>
      <c r="E74" s="1297"/>
      <c r="F74" s="1300"/>
      <c r="G74" s="433" t="s">
        <v>23</v>
      </c>
      <c r="H74" s="257">
        <f t="shared" si="16"/>
        <v>0</v>
      </c>
      <c r="I74" s="274">
        <f t="shared" si="16"/>
        <v>0</v>
      </c>
      <c r="J74" s="254">
        <f t="shared" si="16"/>
        <v>0</v>
      </c>
      <c r="K74" s="102">
        <f t="shared" si="16"/>
        <v>0</v>
      </c>
      <c r="L74" s="274">
        <v>0</v>
      </c>
      <c r="M74" s="102">
        <v>0</v>
      </c>
      <c r="N74" s="254">
        <v>0</v>
      </c>
      <c r="O74" s="102">
        <f t="shared" si="1"/>
        <v>0</v>
      </c>
      <c r="P74" s="2019"/>
    </row>
    <row r="75" spans="1:16" ht="32.25" customHeight="1">
      <c r="A75" s="1205" t="s">
        <v>42</v>
      </c>
      <c r="B75" s="2012" t="s">
        <v>586</v>
      </c>
      <c r="C75" s="1434" t="s">
        <v>19</v>
      </c>
      <c r="D75" s="1330" t="s">
        <v>193</v>
      </c>
      <c r="E75" s="2006" t="s">
        <v>193</v>
      </c>
      <c r="F75" s="1302" t="s">
        <v>193</v>
      </c>
      <c r="G75" s="432" t="s">
        <v>20</v>
      </c>
      <c r="H75" s="234">
        <f t="shared" si="16"/>
        <v>2700</v>
      </c>
      <c r="I75" s="271">
        <f t="shared" si="16"/>
        <v>1961.8</v>
      </c>
      <c r="J75" s="53">
        <f t="shared" si="16"/>
        <v>1845</v>
      </c>
      <c r="K75" s="31">
        <f t="shared" si="16"/>
        <v>1845</v>
      </c>
      <c r="L75" s="271">
        <f>J75/H75*100</f>
        <v>68.333333333333329</v>
      </c>
      <c r="M75" s="31">
        <f>J75-H75</f>
        <v>-855</v>
      </c>
      <c r="N75" s="53">
        <f>K75/H75*100</f>
        <v>68.333333333333329</v>
      </c>
      <c r="O75" s="31">
        <f t="shared" si="1"/>
        <v>-855</v>
      </c>
      <c r="P75" s="2020"/>
    </row>
    <row r="76" spans="1:16" ht="18.75" customHeight="1">
      <c r="A76" s="1195"/>
      <c r="B76" s="2012"/>
      <c r="C76" s="1434"/>
      <c r="D76" s="1184"/>
      <c r="E76" s="1199"/>
      <c r="F76" s="1201"/>
      <c r="G76" s="433" t="s">
        <v>21</v>
      </c>
      <c r="H76" s="235">
        <f>H80+H84</f>
        <v>2700</v>
      </c>
      <c r="I76" s="353">
        <f t="shared" ref="I76:K76" si="17">I80+I84</f>
        <v>1961.8</v>
      </c>
      <c r="J76" s="4">
        <f t="shared" si="17"/>
        <v>1845</v>
      </c>
      <c r="K76" s="354">
        <f t="shared" si="17"/>
        <v>1845</v>
      </c>
      <c r="L76" s="272">
        <f t="shared" ref="L76:L95" si="18">J76/H76*100</f>
        <v>68.333333333333329</v>
      </c>
      <c r="M76" s="17">
        <f>J76-H76</f>
        <v>-855</v>
      </c>
      <c r="N76" s="54">
        <f t="shared" ref="N76:N95" si="19">K76/H76*100</f>
        <v>68.333333333333329</v>
      </c>
      <c r="O76" s="17">
        <f t="shared" ref="O76:O98" si="20">K76-H76</f>
        <v>-855</v>
      </c>
      <c r="P76" s="2020"/>
    </row>
    <row r="77" spans="1:16" ht="18.75" customHeight="1">
      <c r="A77" s="1195"/>
      <c r="B77" s="2012"/>
      <c r="C77" s="1434"/>
      <c r="D77" s="1184"/>
      <c r="E77" s="1199"/>
      <c r="F77" s="1201"/>
      <c r="G77" s="433" t="s">
        <v>22</v>
      </c>
      <c r="H77" s="260">
        <f t="shared" ref="H77:K78" si="21">H81+H85</f>
        <v>0</v>
      </c>
      <c r="I77" s="355">
        <f t="shared" si="21"/>
        <v>0</v>
      </c>
      <c r="J77" s="16">
        <f t="shared" si="21"/>
        <v>0</v>
      </c>
      <c r="K77" s="356">
        <f t="shared" si="21"/>
        <v>0</v>
      </c>
      <c r="L77" s="274">
        <v>0</v>
      </c>
      <c r="M77" s="102">
        <v>0</v>
      </c>
      <c r="N77" s="254">
        <v>0</v>
      </c>
      <c r="O77" s="102">
        <f t="shared" si="20"/>
        <v>0</v>
      </c>
      <c r="P77" s="2020"/>
    </row>
    <row r="78" spans="1:16" ht="18.75" customHeight="1">
      <c r="A78" s="1196"/>
      <c r="B78" s="2012"/>
      <c r="C78" s="1434"/>
      <c r="D78" s="1185"/>
      <c r="E78" s="1200"/>
      <c r="F78" s="1202"/>
      <c r="G78" s="433" t="s">
        <v>23</v>
      </c>
      <c r="H78" s="260">
        <f t="shared" si="21"/>
        <v>0</v>
      </c>
      <c r="I78" s="355">
        <f t="shared" si="21"/>
        <v>0</v>
      </c>
      <c r="J78" s="16">
        <f t="shared" si="21"/>
        <v>0</v>
      </c>
      <c r="K78" s="356">
        <f t="shared" si="21"/>
        <v>0</v>
      </c>
      <c r="L78" s="274">
        <v>0</v>
      </c>
      <c r="M78" s="102">
        <v>0</v>
      </c>
      <c r="N78" s="254">
        <v>0</v>
      </c>
      <c r="O78" s="102">
        <f t="shared" si="20"/>
        <v>0</v>
      </c>
      <c r="P78" s="2020"/>
    </row>
    <row r="79" spans="1:16" ht="28.5" customHeight="1">
      <c r="A79" s="1205" t="s">
        <v>43</v>
      </c>
      <c r="B79" s="2012" t="s">
        <v>200</v>
      </c>
      <c r="C79" s="1870" t="s">
        <v>1618</v>
      </c>
      <c r="D79" s="1183">
        <v>43831</v>
      </c>
      <c r="E79" s="1278">
        <v>44196</v>
      </c>
      <c r="F79" s="1335" t="s">
        <v>1129</v>
      </c>
      <c r="G79" s="432" t="s">
        <v>20</v>
      </c>
      <c r="H79" s="234">
        <f>H80+H81+H82</f>
        <v>2700</v>
      </c>
      <c r="I79" s="271">
        <f>I80+I81+I82</f>
        <v>1961.8</v>
      </c>
      <c r="J79" s="53">
        <f>J80+J81+J82</f>
        <v>1845</v>
      </c>
      <c r="K79" s="31">
        <f>K80+K81+K82</f>
        <v>1845</v>
      </c>
      <c r="L79" s="271">
        <f t="shared" si="18"/>
        <v>68.333333333333329</v>
      </c>
      <c r="M79" s="31">
        <f>J79-H79</f>
        <v>-855</v>
      </c>
      <c r="N79" s="53">
        <f t="shared" si="19"/>
        <v>68.333333333333329</v>
      </c>
      <c r="O79" s="31">
        <f t="shared" si="20"/>
        <v>-855</v>
      </c>
      <c r="P79" s="1827" t="s">
        <v>1626</v>
      </c>
    </row>
    <row r="80" spans="1:16" ht="21.75" customHeight="1">
      <c r="A80" s="1195"/>
      <c r="B80" s="2012"/>
      <c r="C80" s="1870"/>
      <c r="D80" s="1342"/>
      <c r="E80" s="1999"/>
      <c r="F80" s="1336"/>
      <c r="G80" s="433" t="s">
        <v>21</v>
      </c>
      <c r="H80" s="236">
        <v>2700</v>
      </c>
      <c r="I80" s="266">
        <v>1961.8</v>
      </c>
      <c r="J80" s="229">
        <v>1845</v>
      </c>
      <c r="K80" s="231">
        <v>1845</v>
      </c>
      <c r="L80" s="272">
        <f t="shared" si="18"/>
        <v>68.333333333333329</v>
      </c>
      <c r="M80" s="17">
        <f>J80-H80</f>
        <v>-855</v>
      </c>
      <c r="N80" s="54">
        <f t="shared" si="19"/>
        <v>68.333333333333329</v>
      </c>
      <c r="O80" s="17">
        <f t="shared" si="20"/>
        <v>-855</v>
      </c>
      <c r="P80" s="1828"/>
    </row>
    <row r="81" spans="1:16" ht="21.75" customHeight="1">
      <c r="A81" s="1195"/>
      <c r="B81" s="2012"/>
      <c r="C81" s="1870"/>
      <c r="D81" s="1342"/>
      <c r="E81" s="1999"/>
      <c r="F81" s="1336"/>
      <c r="G81" s="433" t="s">
        <v>22</v>
      </c>
      <c r="H81" s="257">
        <v>0</v>
      </c>
      <c r="I81" s="274">
        <v>0</v>
      </c>
      <c r="J81" s="254">
        <v>0</v>
      </c>
      <c r="K81" s="102">
        <v>0</v>
      </c>
      <c r="L81" s="274">
        <v>0</v>
      </c>
      <c r="M81" s="102">
        <v>0</v>
      </c>
      <c r="N81" s="254">
        <v>0</v>
      </c>
      <c r="O81" s="102">
        <f t="shared" si="20"/>
        <v>0</v>
      </c>
      <c r="P81" s="1828"/>
    </row>
    <row r="82" spans="1:16" ht="21.75" customHeight="1">
      <c r="A82" s="1196"/>
      <c r="B82" s="2012"/>
      <c r="C82" s="1870"/>
      <c r="D82" s="1998"/>
      <c r="E82" s="2000"/>
      <c r="F82" s="1337"/>
      <c r="G82" s="433" t="s">
        <v>23</v>
      </c>
      <c r="H82" s="257">
        <v>0</v>
      </c>
      <c r="I82" s="274">
        <v>0</v>
      </c>
      <c r="J82" s="254">
        <v>0</v>
      </c>
      <c r="K82" s="102">
        <v>0</v>
      </c>
      <c r="L82" s="274">
        <v>0</v>
      </c>
      <c r="M82" s="102">
        <v>0</v>
      </c>
      <c r="N82" s="254">
        <v>0</v>
      </c>
      <c r="O82" s="102">
        <f t="shared" si="20"/>
        <v>0</v>
      </c>
      <c r="P82" s="1828"/>
    </row>
    <row r="83" spans="1:16" ht="21" customHeight="1">
      <c r="A83" s="1205" t="s">
        <v>93</v>
      </c>
      <c r="B83" s="2012" t="s">
        <v>941</v>
      </c>
      <c r="C83" s="1870" t="s">
        <v>1618</v>
      </c>
      <c r="D83" s="1330" t="s">
        <v>193</v>
      </c>
      <c r="E83" s="2006" t="s">
        <v>193</v>
      </c>
      <c r="F83" s="1180" t="s">
        <v>193</v>
      </c>
      <c r="G83" s="432" t="s">
        <v>20</v>
      </c>
      <c r="H83" s="189">
        <f>H84+H85+H86</f>
        <v>0</v>
      </c>
      <c r="I83" s="299">
        <f>I84+I85+I86</f>
        <v>0</v>
      </c>
      <c r="J83" s="173">
        <f>J84+J85+J86</f>
        <v>0</v>
      </c>
      <c r="K83" s="143">
        <f>K84+K85+K86</f>
        <v>0</v>
      </c>
      <c r="L83" s="299">
        <v>0</v>
      </c>
      <c r="M83" s="106">
        <f>J83-H83</f>
        <v>0</v>
      </c>
      <c r="N83" s="173">
        <v>0</v>
      </c>
      <c r="O83" s="143">
        <f t="shared" ref="O83:O86" si="22">K83-H83</f>
        <v>0</v>
      </c>
      <c r="P83" s="1219"/>
    </row>
    <row r="84" spans="1:16" ht="15.75" customHeight="1">
      <c r="A84" s="1195"/>
      <c r="B84" s="2012"/>
      <c r="C84" s="1870"/>
      <c r="D84" s="1195"/>
      <c r="E84" s="1729"/>
      <c r="F84" s="1181"/>
      <c r="G84" s="789" t="s">
        <v>21</v>
      </c>
      <c r="H84" s="186">
        <v>0</v>
      </c>
      <c r="I84" s="269">
        <v>0</v>
      </c>
      <c r="J84" s="170">
        <v>0</v>
      </c>
      <c r="K84" s="106">
        <v>0</v>
      </c>
      <c r="L84" s="269">
        <v>0</v>
      </c>
      <c r="M84" s="106">
        <f>J84-H84</f>
        <v>0</v>
      </c>
      <c r="N84" s="170">
        <v>0</v>
      </c>
      <c r="O84" s="106">
        <f t="shared" si="22"/>
        <v>0</v>
      </c>
      <c r="P84" s="1220"/>
    </row>
    <row r="85" spans="1:16" ht="15.75" customHeight="1">
      <c r="A85" s="1195"/>
      <c r="B85" s="2012"/>
      <c r="C85" s="1870"/>
      <c r="D85" s="1195"/>
      <c r="E85" s="1729"/>
      <c r="F85" s="1181"/>
      <c r="G85" s="789" t="s">
        <v>22</v>
      </c>
      <c r="H85" s="257">
        <v>0</v>
      </c>
      <c r="I85" s="274">
        <v>0</v>
      </c>
      <c r="J85" s="254">
        <v>0</v>
      </c>
      <c r="K85" s="102">
        <v>0</v>
      </c>
      <c r="L85" s="274">
        <v>0</v>
      </c>
      <c r="M85" s="102">
        <v>0</v>
      </c>
      <c r="N85" s="254">
        <v>0</v>
      </c>
      <c r="O85" s="102">
        <f t="shared" si="22"/>
        <v>0</v>
      </c>
      <c r="P85" s="1220"/>
    </row>
    <row r="86" spans="1:16" ht="15.75" customHeight="1">
      <c r="A86" s="1196"/>
      <c r="B86" s="2012"/>
      <c r="C86" s="1870"/>
      <c r="D86" s="1196"/>
      <c r="E86" s="1449"/>
      <c r="F86" s="1182"/>
      <c r="G86" s="789" t="s">
        <v>23</v>
      </c>
      <c r="H86" s="257">
        <v>0</v>
      </c>
      <c r="I86" s="274">
        <v>0</v>
      </c>
      <c r="J86" s="254">
        <v>0</v>
      </c>
      <c r="K86" s="102">
        <v>0</v>
      </c>
      <c r="L86" s="274">
        <v>0</v>
      </c>
      <c r="M86" s="102">
        <v>0</v>
      </c>
      <c r="N86" s="254">
        <v>0</v>
      </c>
      <c r="O86" s="102">
        <f t="shared" si="22"/>
        <v>0</v>
      </c>
      <c r="P86" s="1220"/>
    </row>
    <row r="87" spans="1:16" ht="22.5" customHeight="1">
      <c r="A87" s="1291" t="s">
        <v>44</v>
      </c>
      <c r="B87" s="1250" t="s">
        <v>587</v>
      </c>
      <c r="C87" s="1292" t="s">
        <v>19</v>
      </c>
      <c r="D87" s="1253" t="s">
        <v>19</v>
      </c>
      <c r="E87" s="1296" t="s">
        <v>19</v>
      </c>
      <c r="F87" s="1299" t="s">
        <v>19</v>
      </c>
      <c r="G87" s="432" t="s">
        <v>20</v>
      </c>
      <c r="H87" s="234">
        <f t="shared" ref="H87:K94" si="23">H91</f>
        <v>260.7</v>
      </c>
      <c r="I87" s="271">
        <f t="shared" si="23"/>
        <v>64.3</v>
      </c>
      <c r="J87" s="53">
        <f t="shared" si="23"/>
        <v>57.1</v>
      </c>
      <c r="K87" s="31">
        <f t="shared" si="23"/>
        <v>57.1</v>
      </c>
      <c r="L87" s="271">
        <f t="shared" si="18"/>
        <v>21.902570003835827</v>
      </c>
      <c r="M87" s="31">
        <f>J87-H87</f>
        <v>-203.6</v>
      </c>
      <c r="N87" s="53">
        <f t="shared" si="19"/>
        <v>21.902570003835827</v>
      </c>
      <c r="O87" s="31">
        <f t="shared" si="20"/>
        <v>-203.6</v>
      </c>
      <c r="P87" s="2019"/>
    </row>
    <row r="88" spans="1:16" ht="17.25" customHeight="1">
      <c r="A88" s="1265"/>
      <c r="B88" s="1250"/>
      <c r="C88" s="1293"/>
      <c r="D88" s="1253"/>
      <c r="E88" s="1296"/>
      <c r="F88" s="1299"/>
      <c r="G88" s="433" t="s">
        <v>21</v>
      </c>
      <c r="H88" s="260">
        <f t="shared" si="23"/>
        <v>0</v>
      </c>
      <c r="I88" s="267">
        <f t="shared" si="23"/>
        <v>0</v>
      </c>
      <c r="J88" s="67">
        <f t="shared" si="23"/>
        <v>0</v>
      </c>
      <c r="K88" s="19">
        <f t="shared" si="23"/>
        <v>0</v>
      </c>
      <c r="L88" s="267">
        <v>0</v>
      </c>
      <c r="M88" s="19">
        <f>J88-H88</f>
        <v>0</v>
      </c>
      <c r="N88" s="67">
        <v>0</v>
      </c>
      <c r="O88" s="19">
        <f t="shared" si="20"/>
        <v>0</v>
      </c>
      <c r="P88" s="2019"/>
    </row>
    <row r="89" spans="1:16" ht="17.25" customHeight="1">
      <c r="A89" s="1265"/>
      <c r="B89" s="1250"/>
      <c r="C89" s="1293"/>
      <c r="D89" s="1253"/>
      <c r="E89" s="1296"/>
      <c r="F89" s="1299"/>
      <c r="G89" s="433" t="s">
        <v>22</v>
      </c>
      <c r="H89" s="235">
        <f t="shared" si="23"/>
        <v>260.7</v>
      </c>
      <c r="I89" s="272">
        <f t="shared" si="23"/>
        <v>64.3</v>
      </c>
      <c r="J89" s="54">
        <f t="shared" si="23"/>
        <v>57.1</v>
      </c>
      <c r="K89" s="17">
        <f t="shared" si="23"/>
        <v>57.1</v>
      </c>
      <c r="L89" s="272">
        <f t="shared" ref="L89" si="24">J89/H89*100</f>
        <v>21.902570003835827</v>
      </c>
      <c r="M89" s="17">
        <f>J89-H89</f>
        <v>-203.6</v>
      </c>
      <c r="N89" s="54">
        <f t="shared" ref="N89" si="25">K89/H89*100</f>
        <v>21.902570003835827</v>
      </c>
      <c r="O89" s="17">
        <f t="shared" ref="O89" si="26">K89-H89</f>
        <v>-203.6</v>
      </c>
      <c r="P89" s="2019"/>
    </row>
    <row r="90" spans="1:16" ht="17.25" customHeight="1">
      <c r="A90" s="1266"/>
      <c r="B90" s="1250"/>
      <c r="C90" s="1294"/>
      <c r="D90" s="1254"/>
      <c r="E90" s="1297"/>
      <c r="F90" s="1300"/>
      <c r="G90" s="433" t="s">
        <v>23</v>
      </c>
      <c r="H90" s="257">
        <f t="shared" si="23"/>
        <v>0</v>
      </c>
      <c r="I90" s="274">
        <f t="shared" si="23"/>
        <v>0</v>
      </c>
      <c r="J90" s="254">
        <f t="shared" si="23"/>
        <v>0</v>
      </c>
      <c r="K90" s="102">
        <f t="shared" si="23"/>
        <v>0</v>
      </c>
      <c r="L90" s="274">
        <v>0</v>
      </c>
      <c r="M90" s="102">
        <v>0</v>
      </c>
      <c r="N90" s="254">
        <v>0</v>
      </c>
      <c r="O90" s="102">
        <f t="shared" si="20"/>
        <v>0</v>
      </c>
      <c r="P90" s="2019"/>
    </row>
    <row r="91" spans="1:16" ht="24" customHeight="1">
      <c r="A91" s="1205" t="s">
        <v>45</v>
      </c>
      <c r="B91" s="2012" t="s">
        <v>588</v>
      </c>
      <c r="C91" s="1180" t="s">
        <v>19</v>
      </c>
      <c r="D91" s="1330" t="s">
        <v>193</v>
      </c>
      <c r="E91" s="2006" t="s">
        <v>193</v>
      </c>
      <c r="F91" s="1302" t="s">
        <v>193</v>
      </c>
      <c r="G91" s="432" t="s">
        <v>20</v>
      </c>
      <c r="H91" s="234">
        <f t="shared" si="23"/>
        <v>260.7</v>
      </c>
      <c r="I91" s="271">
        <f t="shared" si="23"/>
        <v>64.3</v>
      </c>
      <c r="J91" s="53">
        <f t="shared" si="23"/>
        <v>57.1</v>
      </c>
      <c r="K91" s="31">
        <f t="shared" si="23"/>
        <v>57.1</v>
      </c>
      <c r="L91" s="271">
        <f t="shared" si="18"/>
        <v>21.902570003835827</v>
      </c>
      <c r="M91" s="31">
        <f>J91-H91</f>
        <v>-203.6</v>
      </c>
      <c r="N91" s="53">
        <f t="shared" si="19"/>
        <v>21.902570003835827</v>
      </c>
      <c r="O91" s="31">
        <f t="shared" si="20"/>
        <v>-203.6</v>
      </c>
      <c r="P91" s="2019"/>
    </row>
    <row r="92" spans="1:16" ht="16.5" customHeight="1">
      <c r="A92" s="1195"/>
      <c r="B92" s="2012"/>
      <c r="C92" s="1181"/>
      <c r="D92" s="1184"/>
      <c r="E92" s="1199"/>
      <c r="F92" s="1201"/>
      <c r="G92" s="433" t="s">
        <v>21</v>
      </c>
      <c r="H92" s="260">
        <f t="shared" si="23"/>
        <v>0</v>
      </c>
      <c r="I92" s="267">
        <f t="shared" si="23"/>
        <v>0</v>
      </c>
      <c r="J92" s="67">
        <f t="shared" si="23"/>
        <v>0</v>
      </c>
      <c r="K92" s="19">
        <f t="shared" si="23"/>
        <v>0</v>
      </c>
      <c r="L92" s="267">
        <v>0</v>
      </c>
      <c r="M92" s="19">
        <f>J92-H92</f>
        <v>0</v>
      </c>
      <c r="N92" s="67">
        <v>0</v>
      </c>
      <c r="O92" s="19">
        <f t="shared" si="20"/>
        <v>0</v>
      </c>
      <c r="P92" s="2019"/>
    </row>
    <row r="93" spans="1:16" ht="16.5" customHeight="1">
      <c r="A93" s="1195"/>
      <c r="B93" s="2012"/>
      <c r="C93" s="1181"/>
      <c r="D93" s="1184"/>
      <c r="E93" s="1199"/>
      <c r="F93" s="1201"/>
      <c r="G93" s="433" t="s">
        <v>22</v>
      </c>
      <c r="H93" s="235">
        <f t="shared" si="23"/>
        <v>260.7</v>
      </c>
      <c r="I93" s="272">
        <f t="shared" si="23"/>
        <v>64.3</v>
      </c>
      <c r="J93" s="54">
        <f t="shared" si="23"/>
        <v>57.1</v>
      </c>
      <c r="K93" s="17">
        <f t="shared" si="23"/>
        <v>57.1</v>
      </c>
      <c r="L93" s="272">
        <f t="shared" ref="L93" si="27">J93/H93*100</f>
        <v>21.902570003835827</v>
      </c>
      <c r="M93" s="17">
        <f>J93-H93</f>
        <v>-203.6</v>
      </c>
      <c r="N93" s="54">
        <f t="shared" ref="N93" si="28">K93/H93*100</f>
        <v>21.902570003835827</v>
      </c>
      <c r="O93" s="17">
        <f t="shared" ref="O93" si="29">K93-H93</f>
        <v>-203.6</v>
      </c>
      <c r="P93" s="2019"/>
    </row>
    <row r="94" spans="1:16" ht="16.5" customHeight="1">
      <c r="A94" s="1196"/>
      <c r="B94" s="2012"/>
      <c r="C94" s="1182"/>
      <c r="D94" s="1185"/>
      <c r="E94" s="1200"/>
      <c r="F94" s="1202"/>
      <c r="G94" s="433" t="s">
        <v>23</v>
      </c>
      <c r="H94" s="257">
        <f t="shared" si="23"/>
        <v>0</v>
      </c>
      <c r="I94" s="274">
        <f t="shared" si="23"/>
        <v>0</v>
      </c>
      <c r="J94" s="254">
        <f t="shared" si="23"/>
        <v>0</v>
      </c>
      <c r="K94" s="102">
        <f t="shared" si="23"/>
        <v>0</v>
      </c>
      <c r="L94" s="274">
        <v>0</v>
      </c>
      <c r="M94" s="102">
        <v>0</v>
      </c>
      <c r="N94" s="254">
        <v>0</v>
      </c>
      <c r="O94" s="102">
        <f t="shared" si="20"/>
        <v>0</v>
      </c>
      <c r="P94" s="2019"/>
    </row>
    <row r="95" spans="1:16" ht="24" customHeight="1">
      <c r="A95" s="1354" t="s">
        <v>46</v>
      </c>
      <c r="B95" s="2012" t="s">
        <v>155</v>
      </c>
      <c r="C95" s="2039" t="s">
        <v>1618</v>
      </c>
      <c r="D95" s="1183">
        <v>43831</v>
      </c>
      <c r="E95" s="1278">
        <v>44196</v>
      </c>
      <c r="F95" s="1189" t="s">
        <v>1627</v>
      </c>
      <c r="G95" s="432" t="s">
        <v>20</v>
      </c>
      <c r="H95" s="234">
        <f>H96+H97+H98</f>
        <v>260.7</v>
      </c>
      <c r="I95" s="271">
        <f>I96+I97+I98</f>
        <v>64.3</v>
      </c>
      <c r="J95" s="53">
        <f>J96+J97+J98</f>
        <v>57.1</v>
      </c>
      <c r="K95" s="31">
        <f>K96+K97+K98</f>
        <v>57.1</v>
      </c>
      <c r="L95" s="271">
        <f t="shared" si="18"/>
        <v>21.902570003835827</v>
      </c>
      <c r="M95" s="31">
        <f>J95-H95</f>
        <v>-203.6</v>
      </c>
      <c r="N95" s="53">
        <f t="shared" si="19"/>
        <v>21.902570003835827</v>
      </c>
      <c r="O95" s="31">
        <f t="shared" si="20"/>
        <v>-203.6</v>
      </c>
      <c r="P95" s="2017" t="s">
        <v>1628</v>
      </c>
    </row>
    <row r="96" spans="1:16" ht="17.25" customHeight="1">
      <c r="A96" s="1354"/>
      <c r="B96" s="2012"/>
      <c r="C96" s="2039"/>
      <c r="D96" s="1342"/>
      <c r="E96" s="1999"/>
      <c r="F96" s="1190"/>
      <c r="G96" s="433" t="s">
        <v>21</v>
      </c>
      <c r="H96" s="186">
        <v>0</v>
      </c>
      <c r="I96" s="269">
        <v>0</v>
      </c>
      <c r="J96" s="170">
        <v>0</v>
      </c>
      <c r="K96" s="106">
        <v>0</v>
      </c>
      <c r="L96" s="269">
        <v>0</v>
      </c>
      <c r="M96" s="106">
        <f>J96-H96</f>
        <v>0</v>
      </c>
      <c r="N96" s="170">
        <v>0</v>
      </c>
      <c r="O96" s="19">
        <f t="shared" si="20"/>
        <v>0</v>
      </c>
      <c r="P96" s="2017"/>
    </row>
    <row r="97" spans="1:16" ht="17.25" customHeight="1">
      <c r="A97" s="1354"/>
      <c r="B97" s="2012"/>
      <c r="C97" s="2039"/>
      <c r="D97" s="1342"/>
      <c r="E97" s="1999"/>
      <c r="F97" s="1190"/>
      <c r="G97" s="433" t="s">
        <v>22</v>
      </c>
      <c r="H97" s="236">
        <v>260.7</v>
      </c>
      <c r="I97" s="266">
        <v>64.3</v>
      </c>
      <c r="J97" s="229">
        <v>57.1</v>
      </c>
      <c r="K97" s="231">
        <v>57.1</v>
      </c>
      <c r="L97" s="272">
        <f t="shared" ref="L97" si="30">J97/H97*100</f>
        <v>21.902570003835827</v>
      </c>
      <c r="M97" s="17">
        <f>J97-H97</f>
        <v>-203.6</v>
      </c>
      <c r="N97" s="54">
        <f t="shared" ref="N97" si="31">K97/H97*100</f>
        <v>21.902570003835827</v>
      </c>
      <c r="O97" s="17">
        <f t="shared" ref="O97" si="32">K97-H97</f>
        <v>-203.6</v>
      </c>
      <c r="P97" s="2017"/>
    </row>
    <row r="98" spans="1:16" ht="17.25" customHeight="1" thickBot="1">
      <c r="A98" s="1370"/>
      <c r="B98" s="2013"/>
      <c r="C98" s="2040"/>
      <c r="D98" s="2041"/>
      <c r="E98" s="2042"/>
      <c r="F98" s="1755"/>
      <c r="G98" s="440" t="s">
        <v>23</v>
      </c>
      <c r="H98" s="513">
        <v>0</v>
      </c>
      <c r="I98" s="514">
        <v>0</v>
      </c>
      <c r="J98" s="515">
        <v>0</v>
      </c>
      <c r="K98" s="517">
        <v>0</v>
      </c>
      <c r="L98" s="514">
        <v>0</v>
      </c>
      <c r="M98" s="517">
        <v>0</v>
      </c>
      <c r="N98" s="515">
        <v>0</v>
      </c>
      <c r="O98" s="517">
        <f t="shared" si="20"/>
        <v>0</v>
      </c>
      <c r="P98" s="2018"/>
    </row>
  </sheetData>
  <mergeCells count="169">
    <mergeCell ref="F75:F78"/>
    <mergeCell ref="A79:A82"/>
    <mergeCell ref="B79:B82"/>
    <mergeCell ref="C79:C82"/>
    <mergeCell ref="D79:D82"/>
    <mergeCell ref="E79:E82"/>
    <mergeCell ref="F79:F82"/>
    <mergeCell ref="O1:P1"/>
    <mergeCell ref="P67:P70"/>
    <mergeCell ref="A71:A74"/>
    <mergeCell ref="B71:B74"/>
    <mergeCell ref="C71:C74"/>
    <mergeCell ref="D71:D74"/>
    <mergeCell ref="E71:E74"/>
    <mergeCell ref="F71:F74"/>
    <mergeCell ref="P71:P74"/>
    <mergeCell ref="A67:A70"/>
    <mergeCell ref="B67:B70"/>
    <mergeCell ref="C67:C70"/>
    <mergeCell ref="D67:D70"/>
    <mergeCell ref="E67:E70"/>
    <mergeCell ref="F67:F70"/>
    <mergeCell ref="A51:A54"/>
    <mergeCell ref="B51:B54"/>
    <mergeCell ref="B43:B46"/>
    <mergeCell ref="C43:C46"/>
    <mergeCell ref="D43:D46"/>
    <mergeCell ref="E43:E46"/>
    <mergeCell ref="A75:A78"/>
    <mergeCell ref="A95:A98"/>
    <mergeCell ref="B95:B98"/>
    <mergeCell ref="C95:C98"/>
    <mergeCell ref="D95:D98"/>
    <mergeCell ref="E95:E98"/>
    <mergeCell ref="E91:E94"/>
    <mergeCell ref="B75:B78"/>
    <mergeCell ref="C75:C78"/>
    <mergeCell ref="D75:D78"/>
    <mergeCell ref="E75:E78"/>
    <mergeCell ref="C51:C54"/>
    <mergeCell ref="D51:D54"/>
    <mergeCell ref="E51:E54"/>
    <mergeCell ref="A55:A58"/>
    <mergeCell ref="B55:B58"/>
    <mergeCell ref="A59:A62"/>
    <mergeCell ref="B59:B62"/>
    <mergeCell ref="C59:C62"/>
    <mergeCell ref="D59:D62"/>
    <mergeCell ref="P75:P78"/>
    <mergeCell ref="D8:D9"/>
    <mergeCell ref="E8:E9"/>
    <mergeCell ref="F8:F9"/>
    <mergeCell ref="G8:K8"/>
    <mergeCell ref="L8:M8"/>
    <mergeCell ref="N8:O8"/>
    <mergeCell ref="A11:B14"/>
    <mergeCell ref="C11:C14"/>
    <mergeCell ref="D11:D14"/>
    <mergeCell ref="E11:E14"/>
    <mergeCell ref="F11:F14"/>
    <mergeCell ref="A19:A22"/>
    <mergeCell ref="B19:B22"/>
    <mergeCell ref="C19:C22"/>
    <mergeCell ref="D19:D22"/>
    <mergeCell ref="E19:E22"/>
    <mergeCell ref="A63:A66"/>
    <mergeCell ref="B63:B66"/>
    <mergeCell ref="C63:C66"/>
    <mergeCell ref="D63:D66"/>
    <mergeCell ref="E63:E66"/>
    <mergeCell ref="F63:F66"/>
    <mergeCell ref="P63:P66"/>
    <mergeCell ref="P79:P82"/>
    <mergeCell ref="A87:A90"/>
    <mergeCell ref="B87:B90"/>
    <mergeCell ref="C87:C90"/>
    <mergeCell ref="D87:D90"/>
    <mergeCell ref="E87:E90"/>
    <mergeCell ref="F87:F90"/>
    <mergeCell ref="P95:P98"/>
    <mergeCell ref="P87:P90"/>
    <mergeCell ref="A91:A94"/>
    <mergeCell ref="B91:B94"/>
    <mergeCell ref="C91:C94"/>
    <mergeCell ref="D91:D94"/>
    <mergeCell ref="P91:P94"/>
    <mergeCell ref="F95:F98"/>
    <mergeCell ref="F91:F94"/>
    <mergeCell ref="A83:A86"/>
    <mergeCell ref="B83:B86"/>
    <mergeCell ref="C83:C86"/>
    <mergeCell ref="D83:D86"/>
    <mergeCell ref="E83:E86"/>
    <mergeCell ref="F83:F86"/>
    <mergeCell ref="P83:P86"/>
    <mergeCell ref="E59:E62"/>
    <mergeCell ref="F59:F62"/>
    <mergeCell ref="P59:P62"/>
    <mergeCell ref="A47:A50"/>
    <mergeCell ref="B47:B50"/>
    <mergeCell ref="C47:C50"/>
    <mergeCell ref="D47:D50"/>
    <mergeCell ref="E47:E50"/>
    <mergeCell ref="F47:F50"/>
    <mergeCell ref="P47:P50"/>
    <mergeCell ref="C55:C58"/>
    <mergeCell ref="D55:D58"/>
    <mergeCell ref="E55:E58"/>
    <mergeCell ref="F55:F58"/>
    <mergeCell ref="P55:P58"/>
    <mergeCell ref="F51:F54"/>
    <mergeCell ref="P51:P54"/>
    <mergeCell ref="F43:F46"/>
    <mergeCell ref="P43:P46"/>
    <mergeCell ref="A31:A34"/>
    <mergeCell ref="B31:B34"/>
    <mergeCell ref="C31:C34"/>
    <mergeCell ref="D31:D34"/>
    <mergeCell ref="E31:E34"/>
    <mergeCell ref="F31:F34"/>
    <mergeCell ref="P31:P34"/>
    <mergeCell ref="A35:A38"/>
    <mergeCell ref="B35:B38"/>
    <mergeCell ref="C35:C38"/>
    <mergeCell ref="D35:D38"/>
    <mergeCell ref="E35:E38"/>
    <mergeCell ref="F35:F38"/>
    <mergeCell ref="P35:P38"/>
    <mergeCell ref="A39:A42"/>
    <mergeCell ref="B39:B42"/>
    <mergeCell ref="C39:C42"/>
    <mergeCell ref="D39:D42"/>
    <mergeCell ref="E39:E42"/>
    <mergeCell ref="F39:F42"/>
    <mergeCell ref="P39:P42"/>
    <mergeCell ref="A43:A46"/>
    <mergeCell ref="A27:A30"/>
    <mergeCell ref="B27:B30"/>
    <mergeCell ref="C27:C30"/>
    <mergeCell ref="D27:D30"/>
    <mergeCell ref="E27:E30"/>
    <mergeCell ref="F27:F30"/>
    <mergeCell ref="P27:P30"/>
    <mergeCell ref="A15:A18"/>
    <mergeCell ref="B15:B18"/>
    <mergeCell ref="C15:C18"/>
    <mergeCell ref="D15:D18"/>
    <mergeCell ref="E15:E18"/>
    <mergeCell ref="F15:F18"/>
    <mergeCell ref="P15:P18"/>
    <mergeCell ref="F19:F22"/>
    <mergeCell ref="P19:P22"/>
    <mergeCell ref="A23:A26"/>
    <mergeCell ref="B23:B26"/>
    <mergeCell ref="C23:C26"/>
    <mergeCell ref="D23:D26"/>
    <mergeCell ref="E23:E26"/>
    <mergeCell ref="F23:F26"/>
    <mergeCell ref="P23:P26"/>
    <mergeCell ref="P11:P14"/>
    <mergeCell ref="A4:P4"/>
    <mergeCell ref="M2:P2"/>
    <mergeCell ref="A5:P5"/>
    <mergeCell ref="A7:A9"/>
    <mergeCell ref="B7:B9"/>
    <mergeCell ref="C7:C9"/>
    <mergeCell ref="D7:O7"/>
    <mergeCell ref="P7:P9"/>
    <mergeCell ref="A3:P3"/>
  </mergeCells>
  <pageMargins left="0.70866141732283472" right="0.70866141732283472" top="0.74803149606299213" bottom="0.74803149606299213" header="0.31496062992125984" footer="0.31496062992125984"/>
  <pageSetup paperSize="9" scale="54" fitToHeight="3" orientation="landscape" r:id="rId1"/>
  <rowBreaks count="2" manualBreakCount="2">
    <brk id="34" max="15" man="1"/>
    <brk id="6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U217"/>
  <sheetViews>
    <sheetView zoomScaleNormal="100" zoomScaleSheetLayoutView="100" workbookViewId="0">
      <selection activeCell="A6" sqref="A6:P6"/>
    </sheetView>
  </sheetViews>
  <sheetFormatPr defaultRowHeight="15"/>
  <cols>
    <col min="1" max="1" width="8" style="397" customWidth="1"/>
    <col min="2" max="2" width="31" style="5" customWidth="1"/>
    <col min="3" max="3" width="26.28515625" style="962" customWidth="1"/>
    <col min="4" max="4" width="16.28515625" style="5" customWidth="1"/>
    <col min="5" max="5" width="16" style="5" customWidth="1"/>
    <col min="6" max="6" width="24.42578125" style="5" customWidth="1"/>
    <col min="7" max="7" width="9.140625" style="22"/>
    <col min="8" max="8" width="14.140625" style="5" customWidth="1"/>
    <col min="9" max="9" width="10.5703125" style="5" customWidth="1"/>
    <col min="10" max="10" width="10.42578125" style="5" customWidth="1"/>
    <col min="11" max="11" width="12.140625" style="5" customWidth="1"/>
    <col min="12" max="12" width="9.28515625" style="5" customWidth="1"/>
    <col min="13" max="15" width="10.5703125" style="5" customWidth="1"/>
    <col min="16" max="16" width="33.85546875" style="5" customWidth="1"/>
    <col min="17" max="17" width="9.140625" style="5"/>
    <col min="18" max="18" width="16.140625" style="5" customWidth="1"/>
    <col min="19" max="255" width="9.140625" style="5"/>
    <col min="256" max="256" width="8" style="5" customWidth="1"/>
    <col min="257" max="257" width="31" style="5" customWidth="1"/>
    <col min="258" max="258" width="33.5703125" style="5" customWidth="1"/>
    <col min="259" max="259" width="16.28515625" style="5" customWidth="1"/>
    <col min="260" max="260" width="17.140625" style="5" customWidth="1"/>
    <col min="261" max="261" width="18.28515625" style="5" customWidth="1"/>
    <col min="262" max="262" width="9.140625" style="5"/>
    <col min="263" max="263" width="14.140625" style="5" customWidth="1"/>
    <col min="264" max="264" width="10.5703125" style="5" customWidth="1"/>
    <col min="265" max="265" width="10.42578125" style="5" customWidth="1"/>
    <col min="266" max="266" width="12.140625" style="5" customWidth="1"/>
    <col min="267" max="267" width="9.28515625" style="5" customWidth="1"/>
    <col min="268" max="270" width="10.5703125" style="5" customWidth="1"/>
    <col min="271" max="271" width="13.85546875" style="5" customWidth="1"/>
    <col min="272" max="272" width="33.85546875" style="5" customWidth="1"/>
    <col min="273" max="273" width="9.140625" style="5"/>
    <col min="274" max="274" width="16.140625" style="5" customWidth="1"/>
    <col min="275" max="511" width="9.140625" style="5"/>
    <col min="512" max="512" width="8" style="5" customWidth="1"/>
    <col min="513" max="513" width="31" style="5" customWidth="1"/>
    <col min="514" max="514" width="33.5703125" style="5" customWidth="1"/>
    <col min="515" max="515" width="16.28515625" style="5" customWidth="1"/>
    <col min="516" max="516" width="17.140625" style="5" customWidth="1"/>
    <col min="517" max="517" width="18.28515625" style="5" customWidth="1"/>
    <col min="518" max="518" width="9.140625" style="5"/>
    <col min="519" max="519" width="14.140625" style="5" customWidth="1"/>
    <col min="520" max="520" width="10.5703125" style="5" customWidth="1"/>
    <col min="521" max="521" width="10.42578125" style="5" customWidth="1"/>
    <col min="522" max="522" width="12.140625" style="5" customWidth="1"/>
    <col min="523" max="523" width="9.28515625" style="5" customWidth="1"/>
    <col min="524" max="526" width="10.5703125" style="5" customWidth="1"/>
    <col min="527" max="527" width="13.85546875" style="5" customWidth="1"/>
    <col min="528" max="528" width="33.85546875" style="5" customWidth="1"/>
    <col min="529" max="529" width="9.140625" style="5"/>
    <col min="530" max="530" width="16.140625" style="5" customWidth="1"/>
    <col min="531" max="767" width="9.140625" style="5"/>
    <col min="768" max="768" width="8" style="5" customWidth="1"/>
    <col min="769" max="769" width="31" style="5" customWidth="1"/>
    <col min="770" max="770" width="33.5703125" style="5" customWidth="1"/>
    <col min="771" max="771" width="16.28515625" style="5" customWidth="1"/>
    <col min="772" max="772" width="17.140625" style="5" customWidth="1"/>
    <col min="773" max="773" width="18.28515625" style="5" customWidth="1"/>
    <col min="774" max="774" width="9.140625" style="5"/>
    <col min="775" max="775" width="14.140625" style="5" customWidth="1"/>
    <col min="776" max="776" width="10.5703125" style="5" customWidth="1"/>
    <col min="777" max="777" width="10.42578125" style="5" customWidth="1"/>
    <col min="778" max="778" width="12.140625" style="5" customWidth="1"/>
    <col min="779" max="779" width="9.28515625" style="5" customWidth="1"/>
    <col min="780" max="782" width="10.5703125" style="5" customWidth="1"/>
    <col min="783" max="783" width="13.85546875" style="5" customWidth="1"/>
    <col min="784" max="784" width="33.85546875" style="5" customWidth="1"/>
    <col min="785" max="785" width="9.140625" style="5"/>
    <col min="786" max="786" width="16.140625" style="5" customWidth="1"/>
    <col min="787" max="1023" width="9.140625" style="5"/>
    <col min="1024" max="1024" width="8" style="5" customWidth="1"/>
    <col min="1025" max="1025" width="31" style="5" customWidth="1"/>
    <col min="1026" max="1026" width="33.5703125" style="5" customWidth="1"/>
    <col min="1027" max="1027" width="16.28515625" style="5" customWidth="1"/>
    <col min="1028" max="1028" width="17.140625" style="5" customWidth="1"/>
    <col min="1029" max="1029" width="18.28515625" style="5" customWidth="1"/>
    <col min="1030" max="1030" width="9.140625" style="5"/>
    <col min="1031" max="1031" width="14.140625" style="5" customWidth="1"/>
    <col min="1032" max="1032" width="10.5703125" style="5" customWidth="1"/>
    <col min="1033" max="1033" width="10.42578125" style="5" customWidth="1"/>
    <col min="1034" max="1034" width="12.140625" style="5" customWidth="1"/>
    <col min="1035" max="1035" width="9.28515625" style="5" customWidth="1"/>
    <col min="1036" max="1038" width="10.5703125" style="5" customWidth="1"/>
    <col min="1039" max="1039" width="13.85546875" style="5" customWidth="1"/>
    <col min="1040" max="1040" width="33.85546875" style="5" customWidth="1"/>
    <col min="1041" max="1041" width="9.140625" style="5"/>
    <col min="1042" max="1042" width="16.140625" style="5" customWidth="1"/>
    <col min="1043" max="1279" width="9.140625" style="5"/>
    <col min="1280" max="1280" width="8" style="5" customWidth="1"/>
    <col min="1281" max="1281" width="31" style="5" customWidth="1"/>
    <col min="1282" max="1282" width="33.5703125" style="5" customWidth="1"/>
    <col min="1283" max="1283" width="16.28515625" style="5" customWidth="1"/>
    <col min="1284" max="1284" width="17.140625" style="5" customWidth="1"/>
    <col min="1285" max="1285" width="18.28515625" style="5" customWidth="1"/>
    <col min="1286" max="1286" width="9.140625" style="5"/>
    <col min="1287" max="1287" width="14.140625" style="5" customWidth="1"/>
    <col min="1288" max="1288" width="10.5703125" style="5" customWidth="1"/>
    <col min="1289" max="1289" width="10.42578125" style="5" customWidth="1"/>
    <col min="1290" max="1290" width="12.140625" style="5" customWidth="1"/>
    <col min="1291" max="1291" width="9.28515625" style="5" customWidth="1"/>
    <col min="1292" max="1294" width="10.5703125" style="5" customWidth="1"/>
    <col min="1295" max="1295" width="13.85546875" style="5" customWidth="1"/>
    <col min="1296" max="1296" width="33.85546875" style="5" customWidth="1"/>
    <col min="1297" max="1297" width="9.140625" style="5"/>
    <col min="1298" max="1298" width="16.140625" style="5" customWidth="1"/>
    <col min="1299" max="1535" width="9.140625" style="5"/>
    <col min="1536" max="1536" width="8" style="5" customWidth="1"/>
    <col min="1537" max="1537" width="31" style="5" customWidth="1"/>
    <col min="1538" max="1538" width="33.5703125" style="5" customWidth="1"/>
    <col min="1539" max="1539" width="16.28515625" style="5" customWidth="1"/>
    <col min="1540" max="1540" width="17.140625" style="5" customWidth="1"/>
    <col min="1541" max="1541" width="18.28515625" style="5" customWidth="1"/>
    <col min="1542" max="1542" width="9.140625" style="5"/>
    <col min="1543" max="1543" width="14.140625" style="5" customWidth="1"/>
    <col min="1544" max="1544" width="10.5703125" style="5" customWidth="1"/>
    <col min="1545" max="1545" width="10.42578125" style="5" customWidth="1"/>
    <col min="1546" max="1546" width="12.140625" style="5" customWidth="1"/>
    <col min="1547" max="1547" width="9.28515625" style="5" customWidth="1"/>
    <col min="1548" max="1550" width="10.5703125" style="5" customWidth="1"/>
    <col min="1551" max="1551" width="13.85546875" style="5" customWidth="1"/>
    <col min="1552" max="1552" width="33.85546875" style="5" customWidth="1"/>
    <col min="1553" max="1553" width="9.140625" style="5"/>
    <col min="1554" max="1554" width="16.140625" style="5" customWidth="1"/>
    <col min="1555" max="1791" width="9.140625" style="5"/>
    <col min="1792" max="1792" width="8" style="5" customWidth="1"/>
    <col min="1793" max="1793" width="31" style="5" customWidth="1"/>
    <col min="1794" max="1794" width="33.5703125" style="5" customWidth="1"/>
    <col min="1795" max="1795" width="16.28515625" style="5" customWidth="1"/>
    <col min="1796" max="1796" width="17.140625" style="5" customWidth="1"/>
    <col min="1797" max="1797" width="18.28515625" style="5" customWidth="1"/>
    <col min="1798" max="1798" width="9.140625" style="5"/>
    <col min="1799" max="1799" width="14.140625" style="5" customWidth="1"/>
    <col min="1800" max="1800" width="10.5703125" style="5" customWidth="1"/>
    <col min="1801" max="1801" width="10.42578125" style="5" customWidth="1"/>
    <col min="1802" max="1802" width="12.140625" style="5" customWidth="1"/>
    <col min="1803" max="1803" width="9.28515625" style="5" customWidth="1"/>
    <col min="1804" max="1806" width="10.5703125" style="5" customWidth="1"/>
    <col min="1807" max="1807" width="13.85546875" style="5" customWidth="1"/>
    <col min="1808" max="1808" width="33.85546875" style="5" customWidth="1"/>
    <col min="1809" max="1809" width="9.140625" style="5"/>
    <col min="1810" max="1810" width="16.140625" style="5" customWidth="1"/>
    <col min="1811" max="2047" width="9.140625" style="5"/>
    <col min="2048" max="2048" width="8" style="5" customWidth="1"/>
    <col min="2049" max="2049" width="31" style="5" customWidth="1"/>
    <col min="2050" max="2050" width="33.5703125" style="5" customWidth="1"/>
    <col min="2051" max="2051" width="16.28515625" style="5" customWidth="1"/>
    <col min="2052" max="2052" width="17.140625" style="5" customWidth="1"/>
    <col min="2053" max="2053" width="18.28515625" style="5" customWidth="1"/>
    <col min="2054" max="2054" width="9.140625" style="5"/>
    <col min="2055" max="2055" width="14.140625" style="5" customWidth="1"/>
    <col min="2056" max="2056" width="10.5703125" style="5" customWidth="1"/>
    <col min="2057" max="2057" width="10.42578125" style="5" customWidth="1"/>
    <col min="2058" max="2058" width="12.140625" style="5" customWidth="1"/>
    <col min="2059" max="2059" width="9.28515625" style="5" customWidth="1"/>
    <col min="2060" max="2062" width="10.5703125" style="5" customWidth="1"/>
    <col min="2063" max="2063" width="13.85546875" style="5" customWidth="1"/>
    <col min="2064" max="2064" width="33.85546875" style="5" customWidth="1"/>
    <col min="2065" max="2065" width="9.140625" style="5"/>
    <col min="2066" max="2066" width="16.140625" style="5" customWidth="1"/>
    <col min="2067" max="2303" width="9.140625" style="5"/>
    <col min="2304" max="2304" width="8" style="5" customWidth="1"/>
    <col min="2305" max="2305" width="31" style="5" customWidth="1"/>
    <col min="2306" max="2306" width="33.5703125" style="5" customWidth="1"/>
    <col min="2307" max="2307" width="16.28515625" style="5" customWidth="1"/>
    <col min="2308" max="2308" width="17.140625" style="5" customWidth="1"/>
    <col min="2309" max="2309" width="18.28515625" style="5" customWidth="1"/>
    <col min="2310" max="2310" width="9.140625" style="5"/>
    <col min="2311" max="2311" width="14.140625" style="5" customWidth="1"/>
    <col min="2312" max="2312" width="10.5703125" style="5" customWidth="1"/>
    <col min="2313" max="2313" width="10.42578125" style="5" customWidth="1"/>
    <col min="2314" max="2314" width="12.140625" style="5" customWidth="1"/>
    <col min="2315" max="2315" width="9.28515625" style="5" customWidth="1"/>
    <col min="2316" max="2318" width="10.5703125" style="5" customWidth="1"/>
    <col min="2319" max="2319" width="13.85546875" style="5" customWidth="1"/>
    <col min="2320" max="2320" width="33.85546875" style="5" customWidth="1"/>
    <col min="2321" max="2321" width="9.140625" style="5"/>
    <col min="2322" max="2322" width="16.140625" style="5" customWidth="1"/>
    <col min="2323" max="2559" width="9.140625" style="5"/>
    <col min="2560" max="2560" width="8" style="5" customWidth="1"/>
    <col min="2561" max="2561" width="31" style="5" customWidth="1"/>
    <col min="2562" max="2562" width="33.5703125" style="5" customWidth="1"/>
    <col min="2563" max="2563" width="16.28515625" style="5" customWidth="1"/>
    <col min="2564" max="2564" width="17.140625" style="5" customWidth="1"/>
    <col min="2565" max="2565" width="18.28515625" style="5" customWidth="1"/>
    <col min="2566" max="2566" width="9.140625" style="5"/>
    <col min="2567" max="2567" width="14.140625" style="5" customWidth="1"/>
    <col min="2568" max="2568" width="10.5703125" style="5" customWidth="1"/>
    <col min="2569" max="2569" width="10.42578125" style="5" customWidth="1"/>
    <col min="2570" max="2570" width="12.140625" style="5" customWidth="1"/>
    <col min="2571" max="2571" width="9.28515625" style="5" customWidth="1"/>
    <col min="2572" max="2574" width="10.5703125" style="5" customWidth="1"/>
    <col min="2575" max="2575" width="13.85546875" style="5" customWidth="1"/>
    <col min="2576" max="2576" width="33.85546875" style="5" customWidth="1"/>
    <col min="2577" max="2577" width="9.140625" style="5"/>
    <col min="2578" max="2578" width="16.140625" style="5" customWidth="1"/>
    <col min="2579" max="2815" width="9.140625" style="5"/>
    <col min="2816" max="2816" width="8" style="5" customWidth="1"/>
    <col min="2817" max="2817" width="31" style="5" customWidth="1"/>
    <col min="2818" max="2818" width="33.5703125" style="5" customWidth="1"/>
    <col min="2819" max="2819" width="16.28515625" style="5" customWidth="1"/>
    <col min="2820" max="2820" width="17.140625" style="5" customWidth="1"/>
    <col min="2821" max="2821" width="18.28515625" style="5" customWidth="1"/>
    <col min="2822" max="2822" width="9.140625" style="5"/>
    <col min="2823" max="2823" width="14.140625" style="5" customWidth="1"/>
    <col min="2824" max="2824" width="10.5703125" style="5" customWidth="1"/>
    <col min="2825" max="2825" width="10.42578125" style="5" customWidth="1"/>
    <col min="2826" max="2826" width="12.140625" style="5" customWidth="1"/>
    <col min="2827" max="2827" width="9.28515625" style="5" customWidth="1"/>
    <col min="2828" max="2830" width="10.5703125" style="5" customWidth="1"/>
    <col min="2831" max="2831" width="13.85546875" style="5" customWidth="1"/>
    <col min="2832" max="2832" width="33.85546875" style="5" customWidth="1"/>
    <col min="2833" max="2833" width="9.140625" style="5"/>
    <col min="2834" max="2834" width="16.140625" style="5" customWidth="1"/>
    <col min="2835" max="3071" width="9.140625" style="5"/>
    <col min="3072" max="3072" width="8" style="5" customWidth="1"/>
    <col min="3073" max="3073" width="31" style="5" customWidth="1"/>
    <col min="3074" max="3074" width="33.5703125" style="5" customWidth="1"/>
    <col min="3075" max="3075" width="16.28515625" style="5" customWidth="1"/>
    <col min="3076" max="3076" width="17.140625" style="5" customWidth="1"/>
    <col min="3077" max="3077" width="18.28515625" style="5" customWidth="1"/>
    <col min="3078" max="3078" width="9.140625" style="5"/>
    <col min="3079" max="3079" width="14.140625" style="5" customWidth="1"/>
    <col min="3080" max="3080" width="10.5703125" style="5" customWidth="1"/>
    <col min="3081" max="3081" width="10.42578125" style="5" customWidth="1"/>
    <col min="3082" max="3082" width="12.140625" style="5" customWidth="1"/>
    <col min="3083" max="3083" width="9.28515625" style="5" customWidth="1"/>
    <col min="3084" max="3086" width="10.5703125" style="5" customWidth="1"/>
    <col min="3087" max="3087" width="13.85546875" style="5" customWidth="1"/>
    <col min="3088" max="3088" width="33.85546875" style="5" customWidth="1"/>
    <col min="3089" max="3089" width="9.140625" style="5"/>
    <col min="3090" max="3090" width="16.140625" style="5" customWidth="1"/>
    <col min="3091" max="3327" width="9.140625" style="5"/>
    <col min="3328" max="3328" width="8" style="5" customWidth="1"/>
    <col min="3329" max="3329" width="31" style="5" customWidth="1"/>
    <col min="3330" max="3330" width="33.5703125" style="5" customWidth="1"/>
    <col min="3331" max="3331" width="16.28515625" style="5" customWidth="1"/>
    <col min="3332" max="3332" width="17.140625" style="5" customWidth="1"/>
    <col min="3333" max="3333" width="18.28515625" style="5" customWidth="1"/>
    <col min="3334" max="3334" width="9.140625" style="5"/>
    <col min="3335" max="3335" width="14.140625" style="5" customWidth="1"/>
    <col min="3336" max="3336" width="10.5703125" style="5" customWidth="1"/>
    <col min="3337" max="3337" width="10.42578125" style="5" customWidth="1"/>
    <col min="3338" max="3338" width="12.140625" style="5" customWidth="1"/>
    <col min="3339" max="3339" width="9.28515625" style="5" customWidth="1"/>
    <col min="3340" max="3342" width="10.5703125" style="5" customWidth="1"/>
    <col min="3343" max="3343" width="13.85546875" style="5" customWidth="1"/>
    <col min="3344" max="3344" width="33.85546875" style="5" customWidth="1"/>
    <col min="3345" max="3345" width="9.140625" style="5"/>
    <col min="3346" max="3346" width="16.140625" style="5" customWidth="1"/>
    <col min="3347" max="3583" width="9.140625" style="5"/>
    <col min="3584" max="3584" width="8" style="5" customWidth="1"/>
    <col min="3585" max="3585" width="31" style="5" customWidth="1"/>
    <col min="3586" max="3586" width="33.5703125" style="5" customWidth="1"/>
    <col min="3587" max="3587" width="16.28515625" style="5" customWidth="1"/>
    <col min="3588" max="3588" width="17.140625" style="5" customWidth="1"/>
    <col min="3589" max="3589" width="18.28515625" style="5" customWidth="1"/>
    <col min="3590" max="3590" width="9.140625" style="5"/>
    <col min="3591" max="3591" width="14.140625" style="5" customWidth="1"/>
    <col min="3592" max="3592" width="10.5703125" style="5" customWidth="1"/>
    <col min="3593" max="3593" width="10.42578125" style="5" customWidth="1"/>
    <col min="3594" max="3594" width="12.140625" style="5" customWidth="1"/>
    <col min="3595" max="3595" width="9.28515625" style="5" customWidth="1"/>
    <col min="3596" max="3598" width="10.5703125" style="5" customWidth="1"/>
    <col min="3599" max="3599" width="13.85546875" style="5" customWidth="1"/>
    <col min="3600" max="3600" width="33.85546875" style="5" customWidth="1"/>
    <col min="3601" max="3601" width="9.140625" style="5"/>
    <col min="3602" max="3602" width="16.140625" style="5" customWidth="1"/>
    <col min="3603" max="3839" width="9.140625" style="5"/>
    <col min="3840" max="3840" width="8" style="5" customWidth="1"/>
    <col min="3841" max="3841" width="31" style="5" customWidth="1"/>
    <col min="3842" max="3842" width="33.5703125" style="5" customWidth="1"/>
    <col min="3843" max="3843" width="16.28515625" style="5" customWidth="1"/>
    <col min="3844" max="3844" width="17.140625" style="5" customWidth="1"/>
    <col min="3845" max="3845" width="18.28515625" style="5" customWidth="1"/>
    <col min="3846" max="3846" width="9.140625" style="5"/>
    <col min="3847" max="3847" width="14.140625" style="5" customWidth="1"/>
    <col min="3848" max="3848" width="10.5703125" style="5" customWidth="1"/>
    <col min="3849" max="3849" width="10.42578125" style="5" customWidth="1"/>
    <col min="3850" max="3850" width="12.140625" style="5" customWidth="1"/>
    <col min="3851" max="3851" width="9.28515625" style="5" customWidth="1"/>
    <col min="3852" max="3854" width="10.5703125" style="5" customWidth="1"/>
    <col min="3855" max="3855" width="13.85546875" style="5" customWidth="1"/>
    <col min="3856" max="3856" width="33.85546875" style="5" customWidth="1"/>
    <col min="3857" max="3857" width="9.140625" style="5"/>
    <col min="3858" max="3858" width="16.140625" style="5" customWidth="1"/>
    <col min="3859" max="4095" width="9.140625" style="5"/>
    <col min="4096" max="4096" width="8" style="5" customWidth="1"/>
    <col min="4097" max="4097" width="31" style="5" customWidth="1"/>
    <col min="4098" max="4098" width="33.5703125" style="5" customWidth="1"/>
    <col min="4099" max="4099" width="16.28515625" style="5" customWidth="1"/>
    <col min="4100" max="4100" width="17.140625" style="5" customWidth="1"/>
    <col min="4101" max="4101" width="18.28515625" style="5" customWidth="1"/>
    <col min="4102" max="4102" width="9.140625" style="5"/>
    <col min="4103" max="4103" width="14.140625" style="5" customWidth="1"/>
    <col min="4104" max="4104" width="10.5703125" style="5" customWidth="1"/>
    <col min="4105" max="4105" width="10.42578125" style="5" customWidth="1"/>
    <col min="4106" max="4106" width="12.140625" style="5" customWidth="1"/>
    <col min="4107" max="4107" width="9.28515625" style="5" customWidth="1"/>
    <col min="4108" max="4110" width="10.5703125" style="5" customWidth="1"/>
    <col min="4111" max="4111" width="13.85546875" style="5" customWidth="1"/>
    <col min="4112" max="4112" width="33.85546875" style="5" customWidth="1"/>
    <col min="4113" max="4113" width="9.140625" style="5"/>
    <col min="4114" max="4114" width="16.140625" style="5" customWidth="1"/>
    <col min="4115" max="4351" width="9.140625" style="5"/>
    <col min="4352" max="4352" width="8" style="5" customWidth="1"/>
    <col min="4353" max="4353" width="31" style="5" customWidth="1"/>
    <col min="4354" max="4354" width="33.5703125" style="5" customWidth="1"/>
    <col min="4355" max="4355" width="16.28515625" style="5" customWidth="1"/>
    <col min="4356" max="4356" width="17.140625" style="5" customWidth="1"/>
    <col min="4357" max="4357" width="18.28515625" style="5" customWidth="1"/>
    <col min="4358" max="4358" width="9.140625" style="5"/>
    <col min="4359" max="4359" width="14.140625" style="5" customWidth="1"/>
    <col min="4360" max="4360" width="10.5703125" style="5" customWidth="1"/>
    <col min="4361" max="4361" width="10.42578125" style="5" customWidth="1"/>
    <col min="4362" max="4362" width="12.140625" style="5" customWidth="1"/>
    <col min="4363" max="4363" width="9.28515625" style="5" customWidth="1"/>
    <col min="4364" max="4366" width="10.5703125" style="5" customWidth="1"/>
    <col min="4367" max="4367" width="13.85546875" style="5" customWidth="1"/>
    <col min="4368" max="4368" width="33.85546875" style="5" customWidth="1"/>
    <col min="4369" max="4369" width="9.140625" style="5"/>
    <col min="4370" max="4370" width="16.140625" style="5" customWidth="1"/>
    <col min="4371" max="4607" width="9.140625" style="5"/>
    <col min="4608" max="4608" width="8" style="5" customWidth="1"/>
    <col min="4609" max="4609" width="31" style="5" customWidth="1"/>
    <col min="4610" max="4610" width="33.5703125" style="5" customWidth="1"/>
    <col min="4611" max="4611" width="16.28515625" style="5" customWidth="1"/>
    <col min="4612" max="4612" width="17.140625" style="5" customWidth="1"/>
    <col min="4613" max="4613" width="18.28515625" style="5" customWidth="1"/>
    <col min="4614" max="4614" width="9.140625" style="5"/>
    <col min="4615" max="4615" width="14.140625" style="5" customWidth="1"/>
    <col min="4616" max="4616" width="10.5703125" style="5" customWidth="1"/>
    <col min="4617" max="4617" width="10.42578125" style="5" customWidth="1"/>
    <col min="4618" max="4618" width="12.140625" style="5" customWidth="1"/>
    <col min="4619" max="4619" width="9.28515625" style="5" customWidth="1"/>
    <col min="4620" max="4622" width="10.5703125" style="5" customWidth="1"/>
    <col min="4623" max="4623" width="13.85546875" style="5" customWidth="1"/>
    <col min="4624" max="4624" width="33.85546875" style="5" customWidth="1"/>
    <col min="4625" max="4625" width="9.140625" style="5"/>
    <col min="4626" max="4626" width="16.140625" style="5" customWidth="1"/>
    <col min="4627" max="4863" width="9.140625" style="5"/>
    <col min="4864" max="4864" width="8" style="5" customWidth="1"/>
    <col min="4865" max="4865" width="31" style="5" customWidth="1"/>
    <col min="4866" max="4866" width="33.5703125" style="5" customWidth="1"/>
    <col min="4867" max="4867" width="16.28515625" style="5" customWidth="1"/>
    <col min="4868" max="4868" width="17.140625" style="5" customWidth="1"/>
    <col min="4869" max="4869" width="18.28515625" style="5" customWidth="1"/>
    <col min="4870" max="4870" width="9.140625" style="5"/>
    <col min="4871" max="4871" width="14.140625" style="5" customWidth="1"/>
    <col min="4872" max="4872" width="10.5703125" style="5" customWidth="1"/>
    <col min="4873" max="4873" width="10.42578125" style="5" customWidth="1"/>
    <col min="4874" max="4874" width="12.140625" style="5" customWidth="1"/>
    <col min="4875" max="4875" width="9.28515625" style="5" customWidth="1"/>
    <col min="4876" max="4878" width="10.5703125" style="5" customWidth="1"/>
    <col min="4879" max="4879" width="13.85546875" style="5" customWidth="1"/>
    <col min="4880" max="4880" width="33.85546875" style="5" customWidth="1"/>
    <col min="4881" max="4881" width="9.140625" style="5"/>
    <col min="4882" max="4882" width="16.140625" style="5" customWidth="1"/>
    <col min="4883" max="5119" width="9.140625" style="5"/>
    <col min="5120" max="5120" width="8" style="5" customWidth="1"/>
    <col min="5121" max="5121" width="31" style="5" customWidth="1"/>
    <col min="5122" max="5122" width="33.5703125" style="5" customWidth="1"/>
    <col min="5123" max="5123" width="16.28515625" style="5" customWidth="1"/>
    <col min="5124" max="5124" width="17.140625" style="5" customWidth="1"/>
    <col min="5125" max="5125" width="18.28515625" style="5" customWidth="1"/>
    <col min="5126" max="5126" width="9.140625" style="5"/>
    <col min="5127" max="5127" width="14.140625" style="5" customWidth="1"/>
    <col min="5128" max="5128" width="10.5703125" style="5" customWidth="1"/>
    <col min="5129" max="5129" width="10.42578125" style="5" customWidth="1"/>
    <col min="5130" max="5130" width="12.140625" style="5" customWidth="1"/>
    <col min="5131" max="5131" width="9.28515625" style="5" customWidth="1"/>
    <col min="5132" max="5134" width="10.5703125" style="5" customWidth="1"/>
    <col min="5135" max="5135" width="13.85546875" style="5" customWidth="1"/>
    <col min="5136" max="5136" width="33.85546875" style="5" customWidth="1"/>
    <col min="5137" max="5137" width="9.140625" style="5"/>
    <col min="5138" max="5138" width="16.140625" style="5" customWidth="1"/>
    <col min="5139" max="5375" width="9.140625" style="5"/>
    <col min="5376" max="5376" width="8" style="5" customWidth="1"/>
    <col min="5377" max="5377" width="31" style="5" customWidth="1"/>
    <col min="5378" max="5378" width="33.5703125" style="5" customWidth="1"/>
    <col min="5379" max="5379" width="16.28515625" style="5" customWidth="1"/>
    <col min="5380" max="5380" width="17.140625" style="5" customWidth="1"/>
    <col min="5381" max="5381" width="18.28515625" style="5" customWidth="1"/>
    <col min="5382" max="5382" width="9.140625" style="5"/>
    <col min="5383" max="5383" width="14.140625" style="5" customWidth="1"/>
    <col min="5384" max="5384" width="10.5703125" style="5" customWidth="1"/>
    <col min="5385" max="5385" width="10.42578125" style="5" customWidth="1"/>
    <col min="5386" max="5386" width="12.140625" style="5" customWidth="1"/>
    <col min="5387" max="5387" width="9.28515625" style="5" customWidth="1"/>
    <col min="5388" max="5390" width="10.5703125" style="5" customWidth="1"/>
    <col min="5391" max="5391" width="13.85546875" style="5" customWidth="1"/>
    <col min="5392" max="5392" width="33.85546875" style="5" customWidth="1"/>
    <col min="5393" max="5393" width="9.140625" style="5"/>
    <col min="5394" max="5394" width="16.140625" style="5" customWidth="1"/>
    <col min="5395" max="5631" width="9.140625" style="5"/>
    <col min="5632" max="5632" width="8" style="5" customWidth="1"/>
    <col min="5633" max="5633" width="31" style="5" customWidth="1"/>
    <col min="5634" max="5634" width="33.5703125" style="5" customWidth="1"/>
    <col min="5635" max="5635" width="16.28515625" style="5" customWidth="1"/>
    <col min="5636" max="5636" width="17.140625" style="5" customWidth="1"/>
    <col min="5637" max="5637" width="18.28515625" style="5" customWidth="1"/>
    <col min="5638" max="5638" width="9.140625" style="5"/>
    <col min="5639" max="5639" width="14.140625" style="5" customWidth="1"/>
    <col min="5640" max="5640" width="10.5703125" style="5" customWidth="1"/>
    <col min="5641" max="5641" width="10.42578125" style="5" customWidth="1"/>
    <col min="5642" max="5642" width="12.140625" style="5" customWidth="1"/>
    <col min="5643" max="5643" width="9.28515625" style="5" customWidth="1"/>
    <col min="5644" max="5646" width="10.5703125" style="5" customWidth="1"/>
    <col min="5647" max="5647" width="13.85546875" style="5" customWidth="1"/>
    <col min="5648" max="5648" width="33.85546875" style="5" customWidth="1"/>
    <col min="5649" max="5649" width="9.140625" style="5"/>
    <col min="5650" max="5650" width="16.140625" style="5" customWidth="1"/>
    <col min="5651" max="5887" width="9.140625" style="5"/>
    <col min="5888" max="5888" width="8" style="5" customWidth="1"/>
    <col min="5889" max="5889" width="31" style="5" customWidth="1"/>
    <col min="5890" max="5890" width="33.5703125" style="5" customWidth="1"/>
    <col min="5891" max="5891" width="16.28515625" style="5" customWidth="1"/>
    <col min="5892" max="5892" width="17.140625" style="5" customWidth="1"/>
    <col min="5893" max="5893" width="18.28515625" style="5" customWidth="1"/>
    <col min="5894" max="5894" width="9.140625" style="5"/>
    <col min="5895" max="5895" width="14.140625" style="5" customWidth="1"/>
    <col min="5896" max="5896" width="10.5703125" style="5" customWidth="1"/>
    <col min="5897" max="5897" width="10.42578125" style="5" customWidth="1"/>
    <col min="5898" max="5898" width="12.140625" style="5" customWidth="1"/>
    <col min="5899" max="5899" width="9.28515625" style="5" customWidth="1"/>
    <col min="5900" max="5902" width="10.5703125" style="5" customWidth="1"/>
    <col min="5903" max="5903" width="13.85546875" style="5" customWidth="1"/>
    <col min="5904" max="5904" width="33.85546875" style="5" customWidth="1"/>
    <col min="5905" max="5905" width="9.140625" style="5"/>
    <col min="5906" max="5906" width="16.140625" style="5" customWidth="1"/>
    <col min="5907" max="6143" width="9.140625" style="5"/>
    <col min="6144" max="6144" width="8" style="5" customWidth="1"/>
    <col min="6145" max="6145" width="31" style="5" customWidth="1"/>
    <col min="6146" max="6146" width="33.5703125" style="5" customWidth="1"/>
    <col min="6147" max="6147" width="16.28515625" style="5" customWidth="1"/>
    <col min="6148" max="6148" width="17.140625" style="5" customWidth="1"/>
    <col min="6149" max="6149" width="18.28515625" style="5" customWidth="1"/>
    <col min="6150" max="6150" width="9.140625" style="5"/>
    <col min="6151" max="6151" width="14.140625" style="5" customWidth="1"/>
    <col min="6152" max="6152" width="10.5703125" style="5" customWidth="1"/>
    <col min="6153" max="6153" width="10.42578125" style="5" customWidth="1"/>
    <col min="6154" max="6154" width="12.140625" style="5" customWidth="1"/>
    <col min="6155" max="6155" width="9.28515625" style="5" customWidth="1"/>
    <col min="6156" max="6158" width="10.5703125" style="5" customWidth="1"/>
    <col min="6159" max="6159" width="13.85546875" style="5" customWidth="1"/>
    <col min="6160" max="6160" width="33.85546875" style="5" customWidth="1"/>
    <col min="6161" max="6161" width="9.140625" style="5"/>
    <col min="6162" max="6162" width="16.140625" style="5" customWidth="1"/>
    <col min="6163" max="6399" width="9.140625" style="5"/>
    <col min="6400" max="6400" width="8" style="5" customWidth="1"/>
    <col min="6401" max="6401" width="31" style="5" customWidth="1"/>
    <col min="6402" max="6402" width="33.5703125" style="5" customWidth="1"/>
    <col min="6403" max="6403" width="16.28515625" style="5" customWidth="1"/>
    <col min="6404" max="6404" width="17.140625" style="5" customWidth="1"/>
    <col min="6405" max="6405" width="18.28515625" style="5" customWidth="1"/>
    <col min="6406" max="6406" width="9.140625" style="5"/>
    <col min="6407" max="6407" width="14.140625" style="5" customWidth="1"/>
    <col min="6408" max="6408" width="10.5703125" style="5" customWidth="1"/>
    <col min="6409" max="6409" width="10.42578125" style="5" customWidth="1"/>
    <col min="6410" max="6410" width="12.140625" style="5" customWidth="1"/>
    <col min="6411" max="6411" width="9.28515625" style="5" customWidth="1"/>
    <col min="6412" max="6414" width="10.5703125" style="5" customWidth="1"/>
    <col min="6415" max="6415" width="13.85546875" style="5" customWidth="1"/>
    <col min="6416" max="6416" width="33.85546875" style="5" customWidth="1"/>
    <col min="6417" max="6417" width="9.140625" style="5"/>
    <col min="6418" max="6418" width="16.140625" style="5" customWidth="1"/>
    <col min="6419" max="6655" width="9.140625" style="5"/>
    <col min="6656" max="6656" width="8" style="5" customWidth="1"/>
    <col min="6657" max="6657" width="31" style="5" customWidth="1"/>
    <col min="6658" max="6658" width="33.5703125" style="5" customWidth="1"/>
    <col min="6659" max="6659" width="16.28515625" style="5" customWidth="1"/>
    <col min="6660" max="6660" width="17.140625" style="5" customWidth="1"/>
    <col min="6661" max="6661" width="18.28515625" style="5" customWidth="1"/>
    <col min="6662" max="6662" width="9.140625" style="5"/>
    <col min="6663" max="6663" width="14.140625" style="5" customWidth="1"/>
    <col min="6664" max="6664" width="10.5703125" style="5" customWidth="1"/>
    <col min="6665" max="6665" width="10.42578125" style="5" customWidth="1"/>
    <col min="6666" max="6666" width="12.140625" style="5" customWidth="1"/>
    <col min="6667" max="6667" width="9.28515625" style="5" customWidth="1"/>
    <col min="6668" max="6670" width="10.5703125" style="5" customWidth="1"/>
    <col min="6671" max="6671" width="13.85546875" style="5" customWidth="1"/>
    <col min="6672" max="6672" width="33.85546875" style="5" customWidth="1"/>
    <col min="6673" max="6673" width="9.140625" style="5"/>
    <col min="6674" max="6674" width="16.140625" style="5" customWidth="1"/>
    <col min="6675" max="6911" width="9.140625" style="5"/>
    <col min="6912" max="6912" width="8" style="5" customWidth="1"/>
    <col min="6913" max="6913" width="31" style="5" customWidth="1"/>
    <col min="6914" max="6914" width="33.5703125" style="5" customWidth="1"/>
    <col min="6915" max="6915" width="16.28515625" style="5" customWidth="1"/>
    <col min="6916" max="6916" width="17.140625" style="5" customWidth="1"/>
    <col min="6917" max="6917" width="18.28515625" style="5" customWidth="1"/>
    <col min="6918" max="6918" width="9.140625" style="5"/>
    <col min="6919" max="6919" width="14.140625" style="5" customWidth="1"/>
    <col min="6920" max="6920" width="10.5703125" style="5" customWidth="1"/>
    <col min="6921" max="6921" width="10.42578125" style="5" customWidth="1"/>
    <col min="6922" max="6922" width="12.140625" style="5" customWidth="1"/>
    <col min="6923" max="6923" width="9.28515625" style="5" customWidth="1"/>
    <col min="6924" max="6926" width="10.5703125" style="5" customWidth="1"/>
    <col min="6927" max="6927" width="13.85546875" style="5" customWidth="1"/>
    <col min="6928" max="6928" width="33.85546875" style="5" customWidth="1"/>
    <col min="6929" max="6929" width="9.140625" style="5"/>
    <col min="6930" max="6930" width="16.140625" style="5" customWidth="1"/>
    <col min="6931" max="7167" width="9.140625" style="5"/>
    <col min="7168" max="7168" width="8" style="5" customWidth="1"/>
    <col min="7169" max="7169" width="31" style="5" customWidth="1"/>
    <col min="7170" max="7170" width="33.5703125" style="5" customWidth="1"/>
    <col min="7171" max="7171" width="16.28515625" style="5" customWidth="1"/>
    <col min="7172" max="7172" width="17.140625" style="5" customWidth="1"/>
    <col min="7173" max="7173" width="18.28515625" style="5" customWidth="1"/>
    <col min="7174" max="7174" width="9.140625" style="5"/>
    <col min="7175" max="7175" width="14.140625" style="5" customWidth="1"/>
    <col min="7176" max="7176" width="10.5703125" style="5" customWidth="1"/>
    <col min="7177" max="7177" width="10.42578125" style="5" customWidth="1"/>
    <col min="7178" max="7178" width="12.140625" style="5" customWidth="1"/>
    <col min="7179" max="7179" width="9.28515625" style="5" customWidth="1"/>
    <col min="7180" max="7182" width="10.5703125" style="5" customWidth="1"/>
    <col min="7183" max="7183" width="13.85546875" style="5" customWidth="1"/>
    <col min="7184" max="7184" width="33.85546875" style="5" customWidth="1"/>
    <col min="7185" max="7185" width="9.140625" style="5"/>
    <col min="7186" max="7186" width="16.140625" style="5" customWidth="1"/>
    <col min="7187" max="7423" width="9.140625" style="5"/>
    <col min="7424" max="7424" width="8" style="5" customWidth="1"/>
    <col min="7425" max="7425" width="31" style="5" customWidth="1"/>
    <col min="7426" max="7426" width="33.5703125" style="5" customWidth="1"/>
    <col min="7427" max="7427" width="16.28515625" style="5" customWidth="1"/>
    <col min="7428" max="7428" width="17.140625" style="5" customWidth="1"/>
    <col min="7429" max="7429" width="18.28515625" style="5" customWidth="1"/>
    <col min="7430" max="7430" width="9.140625" style="5"/>
    <col min="7431" max="7431" width="14.140625" style="5" customWidth="1"/>
    <col min="7432" max="7432" width="10.5703125" style="5" customWidth="1"/>
    <col min="7433" max="7433" width="10.42578125" style="5" customWidth="1"/>
    <col min="7434" max="7434" width="12.140625" style="5" customWidth="1"/>
    <col min="7435" max="7435" width="9.28515625" style="5" customWidth="1"/>
    <col min="7436" max="7438" width="10.5703125" style="5" customWidth="1"/>
    <col min="7439" max="7439" width="13.85546875" style="5" customWidth="1"/>
    <col min="7440" max="7440" width="33.85546875" style="5" customWidth="1"/>
    <col min="7441" max="7441" width="9.140625" style="5"/>
    <col min="7442" max="7442" width="16.140625" style="5" customWidth="1"/>
    <col min="7443" max="7679" width="9.140625" style="5"/>
    <col min="7680" max="7680" width="8" style="5" customWidth="1"/>
    <col min="7681" max="7681" width="31" style="5" customWidth="1"/>
    <col min="7682" max="7682" width="33.5703125" style="5" customWidth="1"/>
    <col min="7683" max="7683" width="16.28515625" style="5" customWidth="1"/>
    <col min="7684" max="7684" width="17.140625" style="5" customWidth="1"/>
    <col min="7685" max="7685" width="18.28515625" style="5" customWidth="1"/>
    <col min="7686" max="7686" width="9.140625" style="5"/>
    <col min="7687" max="7687" width="14.140625" style="5" customWidth="1"/>
    <col min="7688" max="7688" width="10.5703125" style="5" customWidth="1"/>
    <col min="7689" max="7689" width="10.42578125" style="5" customWidth="1"/>
    <col min="7690" max="7690" width="12.140625" style="5" customWidth="1"/>
    <col min="7691" max="7691" width="9.28515625" style="5" customWidth="1"/>
    <col min="7692" max="7694" width="10.5703125" style="5" customWidth="1"/>
    <col min="7695" max="7695" width="13.85546875" style="5" customWidth="1"/>
    <col min="7696" max="7696" width="33.85546875" style="5" customWidth="1"/>
    <col min="7697" max="7697" width="9.140625" style="5"/>
    <col min="7698" max="7698" width="16.140625" style="5" customWidth="1"/>
    <col min="7699" max="7935" width="9.140625" style="5"/>
    <col min="7936" max="7936" width="8" style="5" customWidth="1"/>
    <col min="7937" max="7937" width="31" style="5" customWidth="1"/>
    <col min="7938" max="7938" width="33.5703125" style="5" customWidth="1"/>
    <col min="7939" max="7939" width="16.28515625" style="5" customWidth="1"/>
    <col min="7940" max="7940" width="17.140625" style="5" customWidth="1"/>
    <col min="7941" max="7941" width="18.28515625" style="5" customWidth="1"/>
    <col min="7942" max="7942" width="9.140625" style="5"/>
    <col min="7943" max="7943" width="14.140625" style="5" customWidth="1"/>
    <col min="7944" max="7944" width="10.5703125" style="5" customWidth="1"/>
    <col min="7945" max="7945" width="10.42578125" style="5" customWidth="1"/>
    <col min="7946" max="7946" width="12.140625" style="5" customWidth="1"/>
    <col min="7947" max="7947" width="9.28515625" style="5" customWidth="1"/>
    <col min="7948" max="7950" width="10.5703125" style="5" customWidth="1"/>
    <col min="7951" max="7951" width="13.85546875" style="5" customWidth="1"/>
    <col min="7952" max="7952" width="33.85546875" style="5" customWidth="1"/>
    <col min="7953" max="7953" width="9.140625" style="5"/>
    <col min="7954" max="7954" width="16.140625" style="5" customWidth="1"/>
    <col min="7955" max="8191" width="9.140625" style="5"/>
    <col min="8192" max="8192" width="8" style="5" customWidth="1"/>
    <col min="8193" max="8193" width="31" style="5" customWidth="1"/>
    <col min="8194" max="8194" width="33.5703125" style="5" customWidth="1"/>
    <col min="8195" max="8195" width="16.28515625" style="5" customWidth="1"/>
    <col min="8196" max="8196" width="17.140625" style="5" customWidth="1"/>
    <col min="8197" max="8197" width="18.28515625" style="5" customWidth="1"/>
    <col min="8198" max="8198" width="9.140625" style="5"/>
    <col min="8199" max="8199" width="14.140625" style="5" customWidth="1"/>
    <col min="8200" max="8200" width="10.5703125" style="5" customWidth="1"/>
    <col min="8201" max="8201" width="10.42578125" style="5" customWidth="1"/>
    <col min="8202" max="8202" width="12.140625" style="5" customWidth="1"/>
    <col min="8203" max="8203" width="9.28515625" style="5" customWidth="1"/>
    <col min="8204" max="8206" width="10.5703125" style="5" customWidth="1"/>
    <col min="8207" max="8207" width="13.85546875" style="5" customWidth="1"/>
    <col min="8208" max="8208" width="33.85546875" style="5" customWidth="1"/>
    <col min="8209" max="8209" width="9.140625" style="5"/>
    <col min="8210" max="8210" width="16.140625" style="5" customWidth="1"/>
    <col min="8211" max="8447" width="9.140625" style="5"/>
    <col min="8448" max="8448" width="8" style="5" customWidth="1"/>
    <col min="8449" max="8449" width="31" style="5" customWidth="1"/>
    <col min="8450" max="8450" width="33.5703125" style="5" customWidth="1"/>
    <col min="8451" max="8451" width="16.28515625" style="5" customWidth="1"/>
    <col min="8452" max="8452" width="17.140625" style="5" customWidth="1"/>
    <col min="8453" max="8453" width="18.28515625" style="5" customWidth="1"/>
    <col min="8454" max="8454" width="9.140625" style="5"/>
    <col min="8455" max="8455" width="14.140625" style="5" customWidth="1"/>
    <col min="8456" max="8456" width="10.5703125" style="5" customWidth="1"/>
    <col min="8457" max="8457" width="10.42578125" style="5" customWidth="1"/>
    <col min="8458" max="8458" width="12.140625" style="5" customWidth="1"/>
    <col min="8459" max="8459" width="9.28515625" style="5" customWidth="1"/>
    <col min="8460" max="8462" width="10.5703125" style="5" customWidth="1"/>
    <col min="8463" max="8463" width="13.85546875" style="5" customWidth="1"/>
    <col min="8464" max="8464" width="33.85546875" style="5" customWidth="1"/>
    <col min="8465" max="8465" width="9.140625" style="5"/>
    <col min="8466" max="8466" width="16.140625" style="5" customWidth="1"/>
    <col min="8467" max="8703" width="9.140625" style="5"/>
    <col min="8704" max="8704" width="8" style="5" customWidth="1"/>
    <col min="8705" max="8705" width="31" style="5" customWidth="1"/>
    <col min="8706" max="8706" width="33.5703125" style="5" customWidth="1"/>
    <col min="8707" max="8707" width="16.28515625" style="5" customWidth="1"/>
    <col min="8708" max="8708" width="17.140625" style="5" customWidth="1"/>
    <col min="8709" max="8709" width="18.28515625" style="5" customWidth="1"/>
    <col min="8710" max="8710" width="9.140625" style="5"/>
    <col min="8711" max="8711" width="14.140625" style="5" customWidth="1"/>
    <col min="8712" max="8712" width="10.5703125" style="5" customWidth="1"/>
    <col min="8713" max="8713" width="10.42578125" style="5" customWidth="1"/>
    <col min="8714" max="8714" width="12.140625" style="5" customWidth="1"/>
    <col min="8715" max="8715" width="9.28515625" style="5" customWidth="1"/>
    <col min="8716" max="8718" width="10.5703125" style="5" customWidth="1"/>
    <col min="8719" max="8719" width="13.85546875" style="5" customWidth="1"/>
    <col min="8720" max="8720" width="33.85546875" style="5" customWidth="1"/>
    <col min="8721" max="8721" width="9.140625" style="5"/>
    <col min="8722" max="8722" width="16.140625" style="5" customWidth="1"/>
    <col min="8723" max="8959" width="9.140625" style="5"/>
    <col min="8960" max="8960" width="8" style="5" customWidth="1"/>
    <col min="8961" max="8961" width="31" style="5" customWidth="1"/>
    <col min="8962" max="8962" width="33.5703125" style="5" customWidth="1"/>
    <col min="8963" max="8963" width="16.28515625" style="5" customWidth="1"/>
    <col min="8964" max="8964" width="17.140625" style="5" customWidth="1"/>
    <col min="8965" max="8965" width="18.28515625" style="5" customWidth="1"/>
    <col min="8966" max="8966" width="9.140625" style="5"/>
    <col min="8967" max="8967" width="14.140625" style="5" customWidth="1"/>
    <col min="8968" max="8968" width="10.5703125" style="5" customWidth="1"/>
    <col min="8969" max="8969" width="10.42578125" style="5" customWidth="1"/>
    <col min="8970" max="8970" width="12.140625" style="5" customWidth="1"/>
    <col min="8971" max="8971" width="9.28515625" style="5" customWidth="1"/>
    <col min="8972" max="8974" width="10.5703125" style="5" customWidth="1"/>
    <col min="8975" max="8975" width="13.85546875" style="5" customWidth="1"/>
    <col min="8976" max="8976" width="33.85546875" style="5" customWidth="1"/>
    <col min="8977" max="8977" width="9.140625" style="5"/>
    <col min="8978" max="8978" width="16.140625" style="5" customWidth="1"/>
    <col min="8979" max="9215" width="9.140625" style="5"/>
    <col min="9216" max="9216" width="8" style="5" customWidth="1"/>
    <col min="9217" max="9217" width="31" style="5" customWidth="1"/>
    <col min="9218" max="9218" width="33.5703125" style="5" customWidth="1"/>
    <col min="9219" max="9219" width="16.28515625" style="5" customWidth="1"/>
    <col min="9220" max="9220" width="17.140625" style="5" customWidth="1"/>
    <col min="9221" max="9221" width="18.28515625" style="5" customWidth="1"/>
    <col min="9222" max="9222" width="9.140625" style="5"/>
    <col min="9223" max="9223" width="14.140625" style="5" customWidth="1"/>
    <col min="9224" max="9224" width="10.5703125" style="5" customWidth="1"/>
    <col min="9225" max="9225" width="10.42578125" style="5" customWidth="1"/>
    <col min="9226" max="9226" width="12.140625" style="5" customWidth="1"/>
    <col min="9227" max="9227" width="9.28515625" style="5" customWidth="1"/>
    <col min="9228" max="9230" width="10.5703125" style="5" customWidth="1"/>
    <col min="9231" max="9231" width="13.85546875" style="5" customWidth="1"/>
    <col min="9232" max="9232" width="33.85546875" style="5" customWidth="1"/>
    <col min="9233" max="9233" width="9.140625" style="5"/>
    <col min="9234" max="9234" width="16.140625" style="5" customWidth="1"/>
    <col min="9235" max="9471" width="9.140625" style="5"/>
    <col min="9472" max="9472" width="8" style="5" customWidth="1"/>
    <col min="9473" max="9473" width="31" style="5" customWidth="1"/>
    <col min="9474" max="9474" width="33.5703125" style="5" customWidth="1"/>
    <col min="9475" max="9475" width="16.28515625" style="5" customWidth="1"/>
    <col min="9476" max="9476" width="17.140625" style="5" customWidth="1"/>
    <col min="9477" max="9477" width="18.28515625" style="5" customWidth="1"/>
    <col min="9478" max="9478" width="9.140625" style="5"/>
    <col min="9479" max="9479" width="14.140625" style="5" customWidth="1"/>
    <col min="9480" max="9480" width="10.5703125" style="5" customWidth="1"/>
    <col min="9481" max="9481" width="10.42578125" style="5" customWidth="1"/>
    <col min="9482" max="9482" width="12.140625" style="5" customWidth="1"/>
    <col min="9483" max="9483" width="9.28515625" style="5" customWidth="1"/>
    <col min="9484" max="9486" width="10.5703125" style="5" customWidth="1"/>
    <col min="9487" max="9487" width="13.85546875" style="5" customWidth="1"/>
    <col min="9488" max="9488" width="33.85546875" style="5" customWidth="1"/>
    <col min="9489" max="9489" width="9.140625" style="5"/>
    <col min="9490" max="9490" width="16.140625" style="5" customWidth="1"/>
    <col min="9491" max="9727" width="9.140625" style="5"/>
    <col min="9728" max="9728" width="8" style="5" customWidth="1"/>
    <col min="9729" max="9729" width="31" style="5" customWidth="1"/>
    <col min="9730" max="9730" width="33.5703125" style="5" customWidth="1"/>
    <col min="9731" max="9731" width="16.28515625" style="5" customWidth="1"/>
    <col min="9732" max="9732" width="17.140625" style="5" customWidth="1"/>
    <col min="9733" max="9733" width="18.28515625" style="5" customWidth="1"/>
    <col min="9734" max="9734" width="9.140625" style="5"/>
    <col min="9735" max="9735" width="14.140625" style="5" customWidth="1"/>
    <col min="9736" max="9736" width="10.5703125" style="5" customWidth="1"/>
    <col min="9737" max="9737" width="10.42578125" style="5" customWidth="1"/>
    <col min="9738" max="9738" width="12.140625" style="5" customWidth="1"/>
    <col min="9739" max="9739" width="9.28515625" style="5" customWidth="1"/>
    <col min="9740" max="9742" width="10.5703125" style="5" customWidth="1"/>
    <col min="9743" max="9743" width="13.85546875" style="5" customWidth="1"/>
    <col min="9744" max="9744" width="33.85546875" style="5" customWidth="1"/>
    <col min="9745" max="9745" width="9.140625" style="5"/>
    <col min="9746" max="9746" width="16.140625" style="5" customWidth="1"/>
    <col min="9747" max="9983" width="9.140625" style="5"/>
    <col min="9984" max="9984" width="8" style="5" customWidth="1"/>
    <col min="9985" max="9985" width="31" style="5" customWidth="1"/>
    <col min="9986" max="9986" width="33.5703125" style="5" customWidth="1"/>
    <col min="9987" max="9987" width="16.28515625" style="5" customWidth="1"/>
    <col min="9988" max="9988" width="17.140625" style="5" customWidth="1"/>
    <col min="9989" max="9989" width="18.28515625" style="5" customWidth="1"/>
    <col min="9990" max="9990" width="9.140625" style="5"/>
    <col min="9991" max="9991" width="14.140625" style="5" customWidth="1"/>
    <col min="9992" max="9992" width="10.5703125" style="5" customWidth="1"/>
    <col min="9993" max="9993" width="10.42578125" style="5" customWidth="1"/>
    <col min="9994" max="9994" width="12.140625" style="5" customWidth="1"/>
    <col min="9995" max="9995" width="9.28515625" style="5" customWidth="1"/>
    <col min="9996" max="9998" width="10.5703125" style="5" customWidth="1"/>
    <col min="9999" max="9999" width="13.85546875" style="5" customWidth="1"/>
    <col min="10000" max="10000" width="33.85546875" style="5" customWidth="1"/>
    <col min="10001" max="10001" width="9.140625" style="5"/>
    <col min="10002" max="10002" width="16.140625" style="5" customWidth="1"/>
    <col min="10003" max="10239" width="9.140625" style="5"/>
    <col min="10240" max="10240" width="8" style="5" customWidth="1"/>
    <col min="10241" max="10241" width="31" style="5" customWidth="1"/>
    <col min="10242" max="10242" width="33.5703125" style="5" customWidth="1"/>
    <col min="10243" max="10243" width="16.28515625" style="5" customWidth="1"/>
    <col min="10244" max="10244" width="17.140625" style="5" customWidth="1"/>
    <col min="10245" max="10245" width="18.28515625" style="5" customWidth="1"/>
    <col min="10246" max="10246" width="9.140625" style="5"/>
    <col min="10247" max="10247" width="14.140625" style="5" customWidth="1"/>
    <col min="10248" max="10248" width="10.5703125" style="5" customWidth="1"/>
    <col min="10249" max="10249" width="10.42578125" style="5" customWidth="1"/>
    <col min="10250" max="10250" width="12.140625" style="5" customWidth="1"/>
    <col min="10251" max="10251" width="9.28515625" style="5" customWidth="1"/>
    <col min="10252" max="10254" width="10.5703125" style="5" customWidth="1"/>
    <col min="10255" max="10255" width="13.85546875" style="5" customWidth="1"/>
    <col min="10256" max="10256" width="33.85546875" style="5" customWidth="1"/>
    <col min="10257" max="10257" width="9.140625" style="5"/>
    <col min="10258" max="10258" width="16.140625" style="5" customWidth="1"/>
    <col min="10259" max="10495" width="9.140625" style="5"/>
    <col min="10496" max="10496" width="8" style="5" customWidth="1"/>
    <col min="10497" max="10497" width="31" style="5" customWidth="1"/>
    <col min="10498" max="10498" width="33.5703125" style="5" customWidth="1"/>
    <col min="10499" max="10499" width="16.28515625" style="5" customWidth="1"/>
    <col min="10500" max="10500" width="17.140625" style="5" customWidth="1"/>
    <col min="10501" max="10501" width="18.28515625" style="5" customWidth="1"/>
    <col min="10502" max="10502" width="9.140625" style="5"/>
    <col min="10503" max="10503" width="14.140625" style="5" customWidth="1"/>
    <col min="10504" max="10504" width="10.5703125" style="5" customWidth="1"/>
    <col min="10505" max="10505" width="10.42578125" style="5" customWidth="1"/>
    <col min="10506" max="10506" width="12.140625" style="5" customWidth="1"/>
    <col min="10507" max="10507" width="9.28515625" style="5" customWidth="1"/>
    <col min="10508" max="10510" width="10.5703125" style="5" customWidth="1"/>
    <col min="10511" max="10511" width="13.85546875" style="5" customWidth="1"/>
    <col min="10512" max="10512" width="33.85546875" style="5" customWidth="1"/>
    <col min="10513" max="10513" width="9.140625" style="5"/>
    <col min="10514" max="10514" width="16.140625" style="5" customWidth="1"/>
    <col min="10515" max="10751" width="9.140625" style="5"/>
    <col min="10752" max="10752" width="8" style="5" customWidth="1"/>
    <col min="10753" max="10753" width="31" style="5" customWidth="1"/>
    <col min="10754" max="10754" width="33.5703125" style="5" customWidth="1"/>
    <col min="10755" max="10755" width="16.28515625" style="5" customWidth="1"/>
    <col min="10756" max="10756" width="17.140625" style="5" customWidth="1"/>
    <col min="10757" max="10757" width="18.28515625" style="5" customWidth="1"/>
    <col min="10758" max="10758" width="9.140625" style="5"/>
    <col min="10759" max="10759" width="14.140625" style="5" customWidth="1"/>
    <col min="10760" max="10760" width="10.5703125" style="5" customWidth="1"/>
    <col min="10761" max="10761" width="10.42578125" style="5" customWidth="1"/>
    <col min="10762" max="10762" width="12.140625" style="5" customWidth="1"/>
    <col min="10763" max="10763" width="9.28515625" style="5" customWidth="1"/>
    <col min="10764" max="10766" width="10.5703125" style="5" customWidth="1"/>
    <col min="10767" max="10767" width="13.85546875" style="5" customWidth="1"/>
    <col min="10768" max="10768" width="33.85546875" style="5" customWidth="1"/>
    <col min="10769" max="10769" width="9.140625" style="5"/>
    <col min="10770" max="10770" width="16.140625" style="5" customWidth="1"/>
    <col min="10771" max="11007" width="9.140625" style="5"/>
    <col min="11008" max="11008" width="8" style="5" customWidth="1"/>
    <col min="11009" max="11009" width="31" style="5" customWidth="1"/>
    <col min="11010" max="11010" width="33.5703125" style="5" customWidth="1"/>
    <col min="11011" max="11011" width="16.28515625" style="5" customWidth="1"/>
    <col min="11012" max="11012" width="17.140625" style="5" customWidth="1"/>
    <col min="11013" max="11013" width="18.28515625" style="5" customWidth="1"/>
    <col min="11014" max="11014" width="9.140625" style="5"/>
    <col min="11015" max="11015" width="14.140625" style="5" customWidth="1"/>
    <col min="11016" max="11016" width="10.5703125" style="5" customWidth="1"/>
    <col min="11017" max="11017" width="10.42578125" style="5" customWidth="1"/>
    <col min="11018" max="11018" width="12.140625" style="5" customWidth="1"/>
    <col min="11019" max="11019" width="9.28515625" style="5" customWidth="1"/>
    <col min="11020" max="11022" width="10.5703125" style="5" customWidth="1"/>
    <col min="11023" max="11023" width="13.85546875" style="5" customWidth="1"/>
    <col min="11024" max="11024" width="33.85546875" style="5" customWidth="1"/>
    <col min="11025" max="11025" width="9.140625" style="5"/>
    <col min="11026" max="11026" width="16.140625" style="5" customWidth="1"/>
    <col min="11027" max="11263" width="9.140625" style="5"/>
    <col min="11264" max="11264" width="8" style="5" customWidth="1"/>
    <col min="11265" max="11265" width="31" style="5" customWidth="1"/>
    <col min="11266" max="11266" width="33.5703125" style="5" customWidth="1"/>
    <col min="11267" max="11267" width="16.28515625" style="5" customWidth="1"/>
    <col min="11268" max="11268" width="17.140625" style="5" customWidth="1"/>
    <col min="11269" max="11269" width="18.28515625" style="5" customWidth="1"/>
    <col min="11270" max="11270" width="9.140625" style="5"/>
    <col min="11271" max="11271" width="14.140625" style="5" customWidth="1"/>
    <col min="11272" max="11272" width="10.5703125" style="5" customWidth="1"/>
    <col min="11273" max="11273" width="10.42578125" style="5" customWidth="1"/>
    <col min="11274" max="11274" width="12.140625" style="5" customWidth="1"/>
    <col min="11275" max="11275" width="9.28515625" style="5" customWidth="1"/>
    <col min="11276" max="11278" width="10.5703125" style="5" customWidth="1"/>
    <col min="11279" max="11279" width="13.85546875" style="5" customWidth="1"/>
    <col min="11280" max="11280" width="33.85546875" style="5" customWidth="1"/>
    <col min="11281" max="11281" width="9.140625" style="5"/>
    <col min="11282" max="11282" width="16.140625" style="5" customWidth="1"/>
    <col min="11283" max="11519" width="9.140625" style="5"/>
    <col min="11520" max="11520" width="8" style="5" customWidth="1"/>
    <col min="11521" max="11521" width="31" style="5" customWidth="1"/>
    <col min="11522" max="11522" width="33.5703125" style="5" customWidth="1"/>
    <col min="11523" max="11523" width="16.28515625" style="5" customWidth="1"/>
    <col min="11524" max="11524" width="17.140625" style="5" customWidth="1"/>
    <col min="11525" max="11525" width="18.28515625" style="5" customWidth="1"/>
    <col min="11526" max="11526" width="9.140625" style="5"/>
    <col min="11527" max="11527" width="14.140625" style="5" customWidth="1"/>
    <col min="11528" max="11528" width="10.5703125" style="5" customWidth="1"/>
    <col min="11529" max="11529" width="10.42578125" style="5" customWidth="1"/>
    <col min="11530" max="11530" width="12.140625" style="5" customWidth="1"/>
    <col min="11531" max="11531" width="9.28515625" style="5" customWidth="1"/>
    <col min="11532" max="11534" width="10.5703125" style="5" customWidth="1"/>
    <col min="11535" max="11535" width="13.85546875" style="5" customWidth="1"/>
    <col min="11536" max="11536" width="33.85546875" style="5" customWidth="1"/>
    <col min="11537" max="11537" width="9.140625" style="5"/>
    <col min="11538" max="11538" width="16.140625" style="5" customWidth="1"/>
    <col min="11539" max="11775" width="9.140625" style="5"/>
    <col min="11776" max="11776" width="8" style="5" customWidth="1"/>
    <col min="11777" max="11777" width="31" style="5" customWidth="1"/>
    <col min="11778" max="11778" width="33.5703125" style="5" customWidth="1"/>
    <col min="11779" max="11779" width="16.28515625" style="5" customWidth="1"/>
    <col min="11780" max="11780" width="17.140625" style="5" customWidth="1"/>
    <col min="11781" max="11781" width="18.28515625" style="5" customWidth="1"/>
    <col min="11782" max="11782" width="9.140625" style="5"/>
    <col min="11783" max="11783" width="14.140625" style="5" customWidth="1"/>
    <col min="11784" max="11784" width="10.5703125" style="5" customWidth="1"/>
    <col min="11785" max="11785" width="10.42578125" style="5" customWidth="1"/>
    <col min="11786" max="11786" width="12.140625" style="5" customWidth="1"/>
    <col min="11787" max="11787" width="9.28515625" style="5" customWidth="1"/>
    <col min="11788" max="11790" width="10.5703125" style="5" customWidth="1"/>
    <col min="11791" max="11791" width="13.85546875" style="5" customWidth="1"/>
    <col min="11792" max="11792" width="33.85546875" style="5" customWidth="1"/>
    <col min="11793" max="11793" width="9.140625" style="5"/>
    <col min="11794" max="11794" width="16.140625" style="5" customWidth="1"/>
    <col min="11795" max="12031" width="9.140625" style="5"/>
    <col min="12032" max="12032" width="8" style="5" customWidth="1"/>
    <col min="12033" max="12033" width="31" style="5" customWidth="1"/>
    <col min="12034" max="12034" width="33.5703125" style="5" customWidth="1"/>
    <col min="12035" max="12035" width="16.28515625" style="5" customWidth="1"/>
    <col min="12036" max="12036" width="17.140625" style="5" customWidth="1"/>
    <col min="12037" max="12037" width="18.28515625" style="5" customWidth="1"/>
    <col min="12038" max="12038" width="9.140625" style="5"/>
    <col min="12039" max="12039" width="14.140625" style="5" customWidth="1"/>
    <col min="12040" max="12040" width="10.5703125" style="5" customWidth="1"/>
    <col min="12041" max="12041" width="10.42578125" style="5" customWidth="1"/>
    <col min="12042" max="12042" width="12.140625" style="5" customWidth="1"/>
    <col min="12043" max="12043" width="9.28515625" style="5" customWidth="1"/>
    <col min="12044" max="12046" width="10.5703125" style="5" customWidth="1"/>
    <col min="12047" max="12047" width="13.85546875" style="5" customWidth="1"/>
    <col min="12048" max="12048" width="33.85546875" style="5" customWidth="1"/>
    <col min="12049" max="12049" width="9.140625" style="5"/>
    <col min="12050" max="12050" width="16.140625" style="5" customWidth="1"/>
    <col min="12051" max="12287" width="9.140625" style="5"/>
    <col min="12288" max="12288" width="8" style="5" customWidth="1"/>
    <col min="12289" max="12289" width="31" style="5" customWidth="1"/>
    <col min="12290" max="12290" width="33.5703125" style="5" customWidth="1"/>
    <col min="12291" max="12291" width="16.28515625" style="5" customWidth="1"/>
    <col min="12292" max="12292" width="17.140625" style="5" customWidth="1"/>
    <col min="12293" max="12293" width="18.28515625" style="5" customWidth="1"/>
    <col min="12294" max="12294" width="9.140625" style="5"/>
    <col min="12295" max="12295" width="14.140625" style="5" customWidth="1"/>
    <col min="12296" max="12296" width="10.5703125" style="5" customWidth="1"/>
    <col min="12297" max="12297" width="10.42578125" style="5" customWidth="1"/>
    <col min="12298" max="12298" width="12.140625" style="5" customWidth="1"/>
    <col min="12299" max="12299" width="9.28515625" style="5" customWidth="1"/>
    <col min="12300" max="12302" width="10.5703125" style="5" customWidth="1"/>
    <col min="12303" max="12303" width="13.85546875" style="5" customWidth="1"/>
    <col min="12304" max="12304" width="33.85546875" style="5" customWidth="1"/>
    <col min="12305" max="12305" width="9.140625" style="5"/>
    <col min="12306" max="12306" width="16.140625" style="5" customWidth="1"/>
    <col min="12307" max="12543" width="9.140625" style="5"/>
    <col min="12544" max="12544" width="8" style="5" customWidth="1"/>
    <col min="12545" max="12545" width="31" style="5" customWidth="1"/>
    <col min="12546" max="12546" width="33.5703125" style="5" customWidth="1"/>
    <col min="12547" max="12547" width="16.28515625" style="5" customWidth="1"/>
    <col min="12548" max="12548" width="17.140625" style="5" customWidth="1"/>
    <col min="12549" max="12549" width="18.28515625" style="5" customWidth="1"/>
    <col min="12550" max="12550" width="9.140625" style="5"/>
    <col min="12551" max="12551" width="14.140625" style="5" customWidth="1"/>
    <col min="12552" max="12552" width="10.5703125" style="5" customWidth="1"/>
    <col min="12553" max="12553" width="10.42578125" style="5" customWidth="1"/>
    <col min="12554" max="12554" width="12.140625" style="5" customWidth="1"/>
    <col min="12555" max="12555" width="9.28515625" style="5" customWidth="1"/>
    <col min="12556" max="12558" width="10.5703125" style="5" customWidth="1"/>
    <col min="12559" max="12559" width="13.85546875" style="5" customWidth="1"/>
    <col min="12560" max="12560" width="33.85546875" style="5" customWidth="1"/>
    <col min="12561" max="12561" width="9.140625" style="5"/>
    <col min="12562" max="12562" width="16.140625" style="5" customWidth="1"/>
    <col min="12563" max="12799" width="9.140625" style="5"/>
    <col min="12800" max="12800" width="8" style="5" customWidth="1"/>
    <col min="12801" max="12801" width="31" style="5" customWidth="1"/>
    <col min="12802" max="12802" width="33.5703125" style="5" customWidth="1"/>
    <col min="12803" max="12803" width="16.28515625" style="5" customWidth="1"/>
    <col min="12804" max="12804" width="17.140625" style="5" customWidth="1"/>
    <col min="12805" max="12805" width="18.28515625" style="5" customWidth="1"/>
    <col min="12806" max="12806" width="9.140625" style="5"/>
    <col min="12807" max="12807" width="14.140625" style="5" customWidth="1"/>
    <col min="12808" max="12808" width="10.5703125" style="5" customWidth="1"/>
    <col min="12809" max="12809" width="10.42578125" style="5" customWidth="1"/>
    <col min="12810" max="12810" width="12.140625" style="5" customWidth="1"/>
    <col min="12811" max="12811" width="9.28515625" style="5" customWidth="1"/>
    <col min="12812" max="12814" width="10.5703125" style="5" customWidth="1"/>
    <col min="12815" max="12815" width="13.85546875" style="5" customWidth="1"/>
    <col min="12816" max="12816" width="33.85546875" style="5" customWidth="1"/>
    <col min="12817" max="12817" width="9.140625" style="5"/>
    <col min="12818" max="12818" width="16.140625" style="5" customWidth="1"/>
    <col min="12819" max="13055" width="9.140625" style="5"/>
    <col min="13056" max="13056" width="8" style="5" customWidth="1"/>
    <col min="13057" max="13057" width="31" style="5" customWidth="1"/>
    <col min="13058" max="13058" width="33.5703125" style="5" customWidth="1"/>
    <col min="13059" max="13059" width="16.28515625" style="5" customWidth="1"/>
    <col min="13060" max="13060" width="17.140625" style="5" customWidth="1"/>
    <col min="13061" max="13061" width="18.28515625" style="5" customWidth="1"/>
    <col min="13062" max="13062" width="9.140625" style="5"/>
    <col min="13063" max="13063" width="14.140625" style="5" customWidth="1"/>
    <col min="13064" max="13064" width="10.5703125" style="5" customWidth="1"/>
    <col min="13065" max="13065" width="10.42578125" style="5" customWidth="1"/>
    <col min="13066" max="13066" width="12.140625" style="5" customWidth="1"/>
    <col min="13067" max="13067" width="9.28515625" style="5" customWidth="1"/>
    <col min="13068" max="13070" width="10.5703125" style="5" customWidth="1"/>
    <col min="13071" max="13071" width="13.85546875" style="5" customWidth="1"/>
    <col min="13072" max="13072" width="33.85546875" style="5" customWidth="1"/>
    <col min="13073" max="13073" width="9.140625" style="5"/>
    <col min="13074" max="13074" width="16.140625" style="5" customWidth="1"/>
    <col min="13075" max="13311" width="9.140625" style="5"/>
    <col min="13312" max="13312" width="8" style="5" customWidth="1"/>
    <col min="13313" max="13313" width="31" style="5" customWidth="1"/>
    <col min="13314" max="13314" width="33.5703125" style="5" customWidth="1"/>
    <col min="13315" max="13315" width="16.28515625" style="5" customWidth="1"/>
    <col min="13316" max="13316" width="17.140625" style="5" customWidth="1"/>
    <col min="13317" max="13317" width="18.28515625" style="5" customWidth="1"/>
    <col min="13318" max="13318" width="9.140625" style="5"/>
    <col min="13319" max="13319" width="14.140625" style="5" customWidth="1"/>
    <col min="13320" max="13320" width="10.5703125" style="5" customWidth="1"/>
    <col min="13321" max="13321" width="10.42578125" style="5" customWidth="1"/>
    <col min="13322" max="13322" width="12.140625" style="5" customWidth="1"/>
    <col min="13323" max="13323" width="9.28515625" style="5" customWidth="1"/>
    <col min="13324" max="13326" width="10.5703125" style="5" customWidth="1"/>
    <col min="13327" max="13327" width="13.85546875" style="5" customWidth="1"/>
    <col min="13328" max="13328" width="33.85546875" style="5" customWidth="1"/>
    <col min="13329" max="13329" width="9.140625" style="5"/>
    <col min="13330" max="13330" width="16.140625" style="5" customWidth="1"/>
    <col min="13331" max="13567" width="9.140625" style="5"/>
    <col min="13568" max="13568" width="8" style="5" customWidth="1"/>
    <col min="13569" max="13569" width="31" style="5" customWidth="1"/>
    <col min="13570" max="13570" width="33.5703125" style="5" customWidth="1"/>
    <col min="13571" max="13571" width="16.28515625" style="5" customWidth="1"/>
    <col min="13572" max="13572" width="17.140625" style="5" customWidth="1"/>
    <col min="13573" max="13573" width="18.28515625" style="5" customWidth="1"/>
    <col min="13574" max="13574" width="9.140625" style="5"/>
    <col min="13575" max="13575" width="14.140625" style="5" customWidth="1"/>
    <col min="13576" max="13576" width="10.5703125" style="5" customWidth="1"/>
    <col min="13577" max="13577" width="10.42578125" style="5" customWidth="1"/>
    <col min="13578" max="13578" width="12.140625" style="5" customWidth="1"/>
    <col min="13579" max="13579" width="9.28515625" style="5" customWidth="1"/>
    <col min="13580" max="13582" width="10.5703125" style="5" customWidth="1"/>
    <col min="13583" max="13583" width="13.85546875" style="5" customWidth="1"/>
    <col min="13584" max="13584" width="33.85546875" style="5" customWidth="1"/>
    <col min="13585" max="13585" width="9.140625" style="5"/>
    <col min="13586" max="13586" width="16.140625" style="5" customWidth="1"/>
    <col min="13587" max="13823" width="9.140625" style="5"/>
    <col min="13824" max="13824" width="8" style="5" customWidth="1"/>
    <col min="13825" max="13825" width="31" style="5" customWidth="1"/>
    <col min="13826" max="13826" width="33.5703125" style="5" customWidth="1"/>
    <col min="13827" max="13827" width="16.28515625" style="5" customWidth="1"/>
    <col min="13828" max="13828" width="17.140625" style="5" customWidth="1"/>
    <col min="13829" max="13829" width="18.28515625" style="5" customWidth="1"/>
    <col min="13830" max="13830" width="9.140625" style="5"/>
    <col min="13831" max="13831" width="14.140625" style="5" customWidth="1"/>
    <col min="13832" max="13832" width="10.5703125" style="5" customWidth="1"/>
    <col min="13833" max="13833" width="10.42578125" style="5" customWidth="1"/>
    <col min="13834" max="13834" width="12.140625" style="5" customWidth="1"/>
    <col min="13835" max="13835" width="9.28515625" style="5" customWidth="1"/>
    <col min="13836" max="13838" width="10.5703125" style="5" customWidth="1"/>
    <col min="13839" max="13839" width="13.85546875" style="5" customWidth="1"/>
    <col min="13840" max="13840" width="33.85546875" style="5" customWidth="1"/>
    <col min="13841" max="13841" width="9.140625" style="5"/>
    <col min="13842" max="13842" width="16.140625" style="5" customWidth="1"/>
    <col min="13843" max="14079" width="9.140625" style="5"/>
    <col min="14080" max="14080" width="8" style="5" customWidth="1"/>
    <col min="14081" max="14081" width="31" style="5" customWidth="1"/>
    <col min="14082" max="14082" width="33.5703125" style="5" customWidth="1"/>
    <col min="14083" max="14083" width="16.28515625" style="5" customWidth="1"/>
    <col min="14084" max="14084" width="17.140625" style="5" customWidth="1"/>
    <col min="14085" max="14085" width="18.28515625" style="5" customWidth="1"/>
    <col min="14086" max="14086" width="9.140625" style="5"/>
    <col min="14087" max="14087" width="14.140625" style="5" customWidth="1"/>
    <col min="14088" max="14088" width="10.5703125" style="5" customWidth="1"/>
    <col min="14089" max="14089" width="10.42578125" style="5" customWidth="1"/>
    <col min="14090" max="14090" width="12.140625" style="5" customWidth="1"/>
    <col min="14091" max="14091" width="9.28515625" style="5" customWidth="1"/>
    <col min="14092" max="14094" width="10.5703125" style="5" customWidth="1"/>
    <col min="14095" max="14095" width="13.85546875" style="5" customWidth="1"/>
    <col min="14096" max="14096" width="33.85546875" style="5" customWidth="1"/>
    <col min="14097" max="14097" width="9.140625" style="5"/>
    <col min="14098" max="14098" width="16.140625" style="5" customWidth="1"/>
    <col min="14099" max="14335" width="9.140625" style="5"/>
    <col min="14336" max="14336" width="8" style="5" customWidth="1"/>
    <col min="14337" max="14337" width="31" style="5" customWidth="1"/>
    <col min="14338" max="14338" width="33.5703125" style="5" customWidth="1"/>
    <col min="14339" max="14339" width="16.28515625" style="5" customWidth="1"/>
    <col min="14340" max="14340" width="17.140625" style="5" customWidth="1"/>
    <col min="14341" max="14341" width="18.28515625" style="5" customWidth="1"/>
    <col min="14342" max="14342" width="9.140625" style="5"/>
    <col min="14343" max="14343" width="14.140625" style="5" customWidth="1"/>
    <col min="14344" max="14344" width="10.5703125" style="5" customWidth="1"/>
    <col min="14345" max="14345" width="10.42578125" style="5" customWidth="1"/>
    <col min="14346" max="14346" width="12.140625" style="5" customWidth="1"/>
    <col min="14347" max="14347" width="9.28515625" style="5" customWidth="1"/>
    <col min="14348" max="14350" width="10.5703125" style="5" customWidth="1"/>
    <col min="14351" max="14351" width="13.85546875" style="5" customWidth="1"/>
    <col min="14352" max="14352" width="33.85546875" style="5" customWidth="1"/>
    <col min="14353" max="14353" width="9.140625" style="5"/>
    <col min="14354" max="14354" width="16.140625" style="5" customWidth="1"/>
    <col min="14355" max="14591" width="9.140625" style="5"/>
    <col min="14592" max="14592" width="8" style="5" customWidth="1"/>
    <col min="14593" max="14593" width="31" style="5" customWidth="1"/>
    <col min="14594" max="14594" width="33.5703125" style="5" customWidth="1"/>
    <col min="14595" max="14595" width="16.28515625" style="5" customWidth="1"/>
    <col min="14596" max="14596" width="17.140625" style="5" customWidth="1"/>
    <col min="14597" max="14597" width="18.28515625" style="5" customWidth="1"/>
    <col min="14598" max="14598" width="9.140625" style="5"/>
    <col min="14599" max="14599" width="14.140625" style="5" customWidth="1"/>
    <col min="14600" max="14600" width="10.5703125" style="5" customWidth="1"/>
    <col min="14601" max="14601" width="10.42578125" style="5" customWidth="1"/>
    <col min="14602" max="14602" width="12.140625" style="5" customWidth="1"/>
    <col min="14603" max="14603" width="9.28515625" style="5" customWidth="1"/>
    <col min="14604" max="14606" width="10.5703125" style="5" customWidth="1"/>
    <col min="14607" max="14607" width="13.85546875" style="5" customWidth="1"/>
    <col min="14608" max="14608" width="33.85546875" style="5" customWidth="1"/>
    <col min="14609" max="14609" width="9.140625" style="5"/>
    <col min="14610" max="14610" width="16.140625" style="5" customWidth="1"/>
    <col min="14611" max="14847" width="9.140625" style="5"/>
    <col min="14848" max="14848" width="8" style="5" customWidth="1"/>
    <col min="14849" max="14849" width="31" style="5" customWidth="1"/>
    <col min="14850" max="14850" width="33.5703125" style="5" customWidth="1"/>
    <col min="14851" max="14851" width="16.28515625" style="5" customWidth="1"/>
    <col min="14852" max="14852" width="17.140625" style="5" customWidth="1"/>
    <col min="14853" max="14853" width="18.28515625" style="5" customWidth="1"/>
    <col min="14854" max="14854" width="9.140625" style="5"/>
    <col min="14855" max="14855" width="14.140625" style="5" customWidth="1"/>
    <col min="14856" max="14856" width="10.5703125" style="5" customWidth="1"/>
    <col min="14857" max="14857" width="10.42578125" style="5" customWidth="1"/>
    <col min="14858" max="14858" width="12.140625" style="5" customWidth="1"/>
    <col min="14859" max="14859" width="9.28515625" style="5" customWidth="1"/>
    <col min="14860" max="14862" width="10.5703125" style="5" customWidth="1"/>
    <col min="14863" max="14863" width="13.85546875" style="5" customWidth="1"/>
    <col min="14864" max="14864" width="33.85546875" style="5" customWidth="1"/>
    <col min="14865" max="14865" width="9.140625" style="5"/>
    <col min="14866" max="14866" width="16.140625" style="5" customWidth="1"/>
    <col min="14867" max="15103" width="9.140625" style="5"/>
    <col min="15104" max="15104" width="8" style="5" customWidth="1"/>
    <col min="15105" max="15105" width="31" style="5" customWidth="1"/>
    <col min="15106" max="15106" width="33.5703125" style="5" customWidth="1"/>
    <col min="15107" max="15107" width="16.28515625" style="5" customWidth="1"/>
    <col min="15108" max="15108" width="17.140625" style="5" customWidth="1"/>
    <col min="15109" max="15109" width="18.28515625" style="5" customWidth="1"/>
    <col min="15110" max="15110" width="9.140625" style="5"/>
    <col min="15111" max="15111" width="14.140625" style="5" customWidth="1"/>
    <col min="15112" max="15112" width="10.5703125" style="5" customWidth="1"/>
    <col min="15113" max="15113" width="10.42578125" style="5" customWidth="1"/>
    <col min="15114" max="15114" width="12.140625" style="5" customWidth="1"/>
    <col min="15115" max="15115" width="9.28515625" style="5" customWidth="1"/>
    <col min="15116" max="15118" width="10.5703125" style="5" customWidth="1"/>
    <col min="15119" max="15119" width="13.85546875" style="5" customWidth="1"/>
    <col min="15120" max="15120" width="33.85546875" style="5" customWidth="1"/>
    <col min="15121" max="15121" width="9.140625" style="5"/>
    <col min="15122" max="15122" width="16.140625" style="5" customWidth="1"/>
    <col min="15123" max="15359" width="9.140625" style="5"/>
    <col min="15360" max="15360" width="8" style="5" customWidth="1"/>
    <col min="15361" max="15361" width="31" style="5" customWidth="1"/>
    <col min="15362" max="15362" width="33.5703125" style="5" customWidth="1"/>
    <col min="15363" max="15363" width="16.28515625" style="5" customWidth="1"/>
    <col min="15364" max="15364" width="17.140625" style="5" customWidth="1"/>
    <col min="15365" max="15365" width="18.28515625" style="5" customWidth="1"/>
    <col min="15366" max="15366" width="9.140625" style="5"/>
    <col min="15367" max="15367" width="14.140625" style="5" customWidth="1"/>
    <col min="15368" max="15368" width="10.5703125" style="5" customWidth="1"/>
    <col min="15369" max="15369" width="10.42578125" style="5" customWidth="1"/>
    <col min="15370" max="15370" width="12.140625" style="5" customWidth="1"/>
    <col min="15371" max="15371" width="9.28515625" style="5" customWidth="1"/>
    <col min="15372" max="15374" width="10.5703125" style="5" customWidth="1"/>
    <col min="15375" max="15375" width="13.85546875" style="5" customWidth="1"/>
    <col min="15376" max="15376" width="33.85546875" style="5" customWidth="1"/>
    <col min="15377" max="15377" width="9.140625" style="5"/>
    <col min="15378" max="15378" width="16.140625" style="5" customWidth="1"/>
    <col min="15379" max="15615" width="9.140625" style="5"/>
    <col min="15616" max="15616" width="8" style="5" customWidth="1"/>
    <col min="15617" max="15617" width="31" style="5" customWidth="1"/>
    <col min="15618" max="15618" width="33.5703125" style="5" customWidth="1"/>
    <col min="15619" max="15619" width="16.28515625" style="5" customWidth="1"/>
    <col min="15620" max="15620" width="17.140625" style="5" customWidth="1"/>
    <col min="15621" max="15621" width="18.28515625" style="5" customWidth="1"/>
    <col min="15622" max="15622" width="9.140625" style="5"/>
    <col min="15623" max="15623" width="14.140625" style="5" customWidth="1"/>
    <col min="15624" max="15624" width="10.5703125" style="5" customWidth="1"/>
    <col min="15625" max="15625" width="10.42578125" style="5" customWidth="1"/>
    <col min="15626" max="15626" width="12.140625" style="5" customWidth="1"/>
    <col min="15627" max="15627" width="9.28515625" style="5" customWidth="1"/>
    <col min="15628" max="15630" width="10.5703125" style="5" customWidth="1"/>
    <col min="15631" max="15631" width="13.85546875" style="5" customWidth="1"/>
    <col min="15632" max="15632" width="33.85546875" style="5" customWidth="1"/>
    <col min="15633" max="15633" width="9.140625" style="5"/>
    <col min="15634" max="15634" width="16.140625" style="5" customWidth="1"/>
    <col min="15635" max="15871" width="9.140625" style="5"/>
    <col min="15872" max="15872" width="8" style="5" customWidth="1"/>
    <col min="15873" max="15873" width="31" style="5" customWidth="1"/>
    <col min="15874" max="15874" width="33.5703125" style="5" customWidth="1"/>
    <col min="15875" max="15875" width="16.28515625" style="5" customWidth="1"/>
    <col min="15876" max="15876" width="17.140625" style="5" customWidth="1"/>
    <col min="15877" max="15877" width="18.28515625" style="5" customWidth="1"/>
    <col min="15878" max="15878" width="9.140625" style="5"/>
    <col min="15879" max="15879" width="14.140625" style="5" customWidth="1"/>
    <col min="15880" max="15880" width="10.5703125" style="5" customWidth="1"/>
    <col min="15881" max="15881" width="10.42578125" style="5" customWidth="1"/>
    <col min="15882" max="15882" width="12.140625" style="5" customWidth="1"/>
    <col min="15883" max="15883" width="9.28515625" style="5" customWidth="1"/>
    <col min="15884" max="15886" width="10.5703125" style="5" customWidth="1"/>
    <col min="15887" max="15887" width="13.85546875" style="5" customWidth="1"/>
    <col min="15888" max="15888" width="33.85546875" style="5" customWidth="1"/>
    <col min="15889" max="15889" width="9.140625" style="5"/>
    <col min="15890" max="15890" width="16.140625" style="5" customWidth="1"/>
    <col min="15891" max="16127" width="9.140625" style="5"/>
    <col min="16128" max="16128" width="8" style="5" customWidth="1"/>
    <col min="16129" max="16129" width="31" style="5" customWidth="1"/>
    <col min="16130" max="16130" width="33.5703125" style="5" customWidth="1"/>
    <col min="16131" max="16131" width="16.28515625" style="5" customWidth="1"/>
    <col min="16132" max="16132" width="17.140625" style="5" customWidth="1"/>
    <col min="16133" max="16133" width="18.28515625" style="5" customWidth="1"/>
    <col min="16134" max="16134" width="9.140625" style="5"/>
    <col min="16135" max="16135" width="14.140625" style="5" customWidth="1"/>
    <col min="16136" max="16136" width="10.5703125" style="5" customWidth="1"/>
    <col min="16137" max="16137" width="10.42578125" style="5" customWidth="1"/>
    <col min="16138" max="16138" width="12.140625" style="5" customWidth="1"/>
    <col min="16139" max="16139" width="9.28515625" style="5" customWidth="1"/>
    <col min="16140" max="16142" width="10.5703125" style="5" customWidth="1"/>
    <col min="16143" max="16143" width="13.85546875" style="5" customWidth="1"/>
    <col min="16144" max="16144" width="33.85546875" style="5" customWidth="1"/>
    <col min="16145" max="16145" width="9.140625" style="5"/>
    <col min="16146" max="16146" width="16.140625" style="5" customWidth="1"/>
    <col min="16147" max="16384" width="9.140625" style="5"/>
  </cols>
  <sheetData>
    <row r="1" spans="1:21" ht="15.75">
      <c r="C1" s="961"/>
      <c r="L1" s="1811" t="s">
        <v>456</v>
      </c>
      <c r="M1" s="1811"/>
      <c r="N1" s="1811"/>
      <c r="O1" s="1811"/>
      <c r="P1" s="1811"/>
    </row>
    <row r="2" spans="1:21" ht="15.75">
      <c r="C2" s="961"/>
      <c r="L2" s="1811" t="s">
        <v>0</v>
      </c>
      <c r="M2" s="1811"/>
      <c r="N2" s="1811"/>
      <c r="O2" s="1811"/>
      <c r="P2" s="1811"/>
    </row>
    <row r="3" spans="1:21" ht="15.75">
      <c r="L3" s="1811" t="s">
        <v>1</v>
      </c>
      <c r="M3" s="1811"/>
      <c r="N3" s="1811"/>
      <c r="O3" s="1811"/>
      <c r="P3" s="1811"/>
    </row>
    <row r="4" spans="1:21" ht="15.75">
      <c r="L4" s="1811" t="s">
        <v>378</v>
      </c>
      <c r="M4" s="1811"/>
      <c r="N4" s="1811"/>
      <c r="O4" s="1811"/>
      <c r="P4" s="1811"/>
    </row>
    <row r="5" spans="1:21" ht="18.75" customHeight="1">
      <c r="A5" s="1383" t="s">
        <v>457</v>
      </c>
      <c r="B5" s="1383"/>
      <c r="C5" s="1383"/>
      <c r="D5" s="1383"/>
      <c r="E5" s="1383"/>
      <c r="F5" s="1383"/>
      <c r="G5" s="1383"/>
      <c r="H5" s="1383"/>
      <c r="I5" s="1383"/>
      <c r="J5" s="1383"/>
      <c r="K5" s="1383"/>
      <c r="L5" s="1383"/>
      <c r="M5" s="1383"/>
      <c r="N5" s="1383"/>
      <c r="O5" s="1383"/>
      <c r="P5" s="1383"/>
    </row>
    <row r="6" spans="1:21" ht="18.75">
      <c r="A6" s="1384" t="s">
        <v>161</v>
      </c>
      <c r="B6" s="1384"/>
      <c r="C6" s="1384"/>
      <c r="D6" s="1384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1384"/>
      <c r="P6" s="1384"/>
    </row>
    <row r="7" spans="1:21" ht="15.75" customHeight="1">
      <c r="A7" s="1385" t="s">
        <v>1207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</row>
    <row r="8" spans="1:21" ht="16.5" customHeight="1" thickBot="1">
      <c r="A8" s="399"/>
      <c r="B8" s="6"/>
      <c r="C8" s="963"/>
      <c r="D8" s="6"/>
      <c r="E8" s="6"/>
      <c r="F8" s="6"/>
      <c r="G8" s="23"/>
      <c r="H8" s="6"/>
      <c r="I8" s="6"/>
      <c r="J8" s="6"/>
      <c r="K8" s="6"/>
      <c r="L8" s="6"/>
      <c r="M8" s="6"/>
      <c r="N8" s="6"/>
      <c r="O8" s="6"/>
      <c r="P8" s="6"/>
    </row>
    <row r="9" spans="1:21" ht="21" customHeight="1" thickBot="1">
      <c r="A9" s="1411" t="s">
        <v>2</v>
      </c>
      <c r="B9" s="1412" t="s">
        <v>3</v>
      </c>
      <c r="C9" s="1414" t="s">
        <v>4</v>
      </c>
      <c r="D9" s="1416" t="s">
        <v>5</v>
      </c>
      <c r="E9" s="1417"/>
      <c r="F9" s="1417"/>
      <c r="G9" s="1417"/>
      <c r="H9" s="1417"/>
      <c r="I9" s="1417"/>
      <c r="J9" s="1417"/>
      <c r="K9" s="1417"/>
      <c r="L9" s="1417"/>
      <c r="M9" s="1417"/>
      <c r="N9" s="1418"/>
      <c r="O9" s="1419"/>
      <c r="P9" s="1386" t="s">
        <v>1208</v>
      </c>
    </row>
    <row r="10" spans="1:21" ht="41.25" customHeight="1" thickBot="1">
      <c r="A10" s="1354"/>
      <c r="B10" s="1413"/>
      <c r="C10" s="1415"/>
      <c r="D10" s="1420" t="s">
        <v>459</v>
      </c>
      <c r="E10" s="1188" t="s">
        <v>458</v>
      </c>
      <c r="F10" s="2085" t="s">
        <v>196</v>
      </c>
      <c r="G10" s="1416" t="s">
        <v>7</v>
      </c>
      <c r="H10" s="1417"/>
      <c r="I10" s="1417"/>
      <c r="J10" s="1417"/>
      <c r="K10" s="1421"/>
      <c r="L10" s="1416" t="s">
        <v>8</v>
      </c>
      <c r="M10" s="1421"/>
      <c r="N10" s="1416" t="s">
        <v>9</v>
      </c>
      <c r="O10" s="1421"/>
      <c r="P10" s="1387"/>
      <c r="S10" s="119"/>
      <c r="T10" s="119"/>
      <c r="U10" s="119"/>
    </row>
    <row r="11" spans="1:21" ht="66.75" customHeight="1" thickBot="1">
      <c r="A11" s="1205"/>
      <c r="B11" s="1301"/>
      <c r="C11" s="1272"/>
      <c r="D11" s="1270"/>
      <c r="E11" s="1271"/>
      <c r="F11" s="2052"/>
      <c r="G11" s="400" t="s">
        <v>10</v>
      </c>
      <c r="H11" s="57" t="s">
        <v>11</v>
      </c>
      <c r="I11" s="277" t="s">
        <v>12</v>
      </c>
      <c r="J11" s="567" t="s">
        <v>13</v>
      </c>
      <c r="K11" s="568" t="s">
        <v>14</v>
      </c>
      <c r="L11" s="566" t="s">
        <v>15</v>
      </c>
      <c r="M11" s="568" t="s">
        <v>16</v>
      </c>
      <c r="N11" s="566" t="s">
        <v>17</v>
      </c>
      <c r="O11" s="568" t="s">
        <v>18</v>
      </c>
      <c r="P11" s="1302"/>
      <c r="S11" s="119"/>
      <c r="T11" s="119"/>
      <c r="U11" s="119"/>
    </row>
    <row r="12" spans="1:21" ht="15.75" thickBot="1">
      <c r="A12" s="401">
        <v>1</v>
      </c>
      <c r="B12" s="7">
        <v>2</v>
      </c>
      <c r="C12" s="402">
        <v>3</v>
      </c>
      <c r="D12" s="278">
        <v>4</v>
      </c>
      <c r="E12" s="7">
        <v>5</v>
      </c>
      <c r="F12" s="8">
        <v>6</v>
      </c>
      <c r="G12" s="569">
        <v>7</v>
      </c>
      <c r="H12" s="232">
        <v>8</v>
      </c>
      <c r="I12" s="278">
        <v>9</v>
      </c>
      <c r="J12" s="62">
        <v>10</v>
      </c>
      <c r="K12" s="8">
        <v>11</v>
      </c>
      <c r="L12" s="278">
        <v>12</v>
      </c>
      <c r="M12" s="8">
        <v>13</v>
      </c>
      <c r="N12" s="278">
        <v>14</v>
      </c>
      <c r="O12" s="570">
        <v>15</v>
      </c>
      <c r="P12" s="8">
        <v>16</v>
      </c>
    </row>
    <row r="13" spans="1:21" ht="33" customHeight="1">
      <c r="A13" s="1813" t="s">
        <v>156</v>
      </c>
      <c r="B13" s="1814"/>
      <c r="C13" s="2066" t="s">
        <v>1445</v>
      </c>
      <c r="D13" s="2069" t="s">
        <v>19</v>
      </c>
      <c r="E13" s="1822" t="s">
        <v>19</v>
      </c>
      <c r="F13" s="2027" t="s">
        <v>19</v>
      </c>
      <c r="G13" s="403" t="s">
        <v>20</v>
      </c>
      <c r="H13" s="404">
        <f>H14+H15+H16</f>
        <v>88991.3</v>
      </c>
      <c r="I13" s="405">
        <f>I14+I15+I16</f>
        <v>64919.8</v>
      </c>
      <c r="J13" s="406">
        <f>J14+J15+J16</f>
        <v>64917.400000000009</v>
      </c>
      <c r="K13" s="407">
        <f>K14+K15+K16</f>
        <v>64997.700000000012</v>
      </c>
      <c r="L13" s="405">
        <f>J13/H13*100</f>
        <v>72.948029751222876</v>
      </c>
      <c r="M13" s="407">
        <f t="shared" ref="M13:M65" si="0">J13-H13</f>
        <v>-24073.899999999994</v>
      </c>
      <c r="N13" s="405">
        <f>K13/H13*100</f>
        <v>73.038263290905974</v>
      </c>
      <c r="O13" s="407">
        <f t="shared" ref="O13:O84" si="1">K13-H13</f>
        <v>-23993.599999999991</v>
      </c>
      <c r="P13" s="1833"/>
    </row>
    <row r="14" spans="1:21" ht="23.25" customHeight="1">
      <c r="A14" s="1815"/>
      <c r="B14" s="1816"/>
      <c r="C14" s="2067"/>
      <c r="D14" s="2031"/>
      <c r="E14" s="1823"/>
      <c r="F14" s="2028"/>
      <c r="G14" s="408" t="s">
        <v>21</v>
      </c>
      <c r="H14" s="409">
        <f t="shared" ref="H14:K16" si="2">H18+H42</f>
        <v>63666.700000000004</v>
      </c>
      <c r="I14" s="410">
        <f t="shared" si="2"/>
        <v>40468.600000000006</v>
      </c>
      <c r="J14" s="411">
        <f t="shared" si="2"/>
        <v>40466.900000000009</v>
      </c>
      <c r="K14" s="412">
        <f t="shared" si="2"/>
        <v>40466.900000000009</v>
      </c>
      <c r="L14" s="413">
        <f>J14/H14*100</f>
        <v>63.56054263845936</v>
      </c>
      <c r="M14" s="414">
        <f t="shared" si="0"/>
        <v>-23199.799999999996</v>
      </c>
      <c r="N14" s="413">
        <f>K14/H14*100</f>
        <v>63.56054263845936</v>
      </c>
      <c r="O14" s="414">
        <f t="shared" si="1"/>
        <v>-23199.799999999996</v>
      </c>
      <c r="P14" s="1834"/>
    </row>
    <row r="15" spans="1:21" ht="23.25" customHeight="1">
      <c r="A15" s="1815"/>
      <c r="B15" s="1816"/>
      <c r="C15" s="2067"/>
      <c r="D15" s="2031"/>
      <c r="E15" s="1823"/>
      <c r="F15" s="2028"/>
      <c r="G15" s="408" t="s">
        <v>22</v>
      </c>
      <c r="H15" s="409">
        <f t="shared" si="2"/>
        <v>25324.6</v>
      </c>
      <c r="I15" s="410">
        <f t="shared" si="2"/>
        <v>24451.199999999997</v>
      </c>
      <c r="J15" s="411">
        <f t="shared" si="2"/>
        <v>24450.5</v>
      </c>
      <c r="K15" s="412">
        <f t="shared" si="2"/>
        <v>24530.799999999999</v>
      </c>
      <c r="L15" s="413">
        <f>J15/H15*100</f>
        <v>96.548415374773938</v>
      </c>
      <c r="M15" s="414">
        <f t="shared" si="0"/>
        <v>-874.09999999999854</v>
      </c>
      <c r="N15" s="413">
        <f>K15/H15*100</f>
        <v>96.865498369174645</v>
      </c>
      <c r="O15" s="414">
        <f t="shared" si="1"/>
        <v>-793.79999999999927</v>
      </c>
      <c r="P15" s="1834"/>
      <c r="Q15" s="415"/>
      <c r="R15" s="415"/>
      <c r="S15" s="415"/>
    </row>
    <row r="16" spans="1:21" ht="23.25" customHeight="1" thickBot="1">
      <c r="A16" s="1817"/>
      <c r="B16" s="1818"/>
      <c r="C16" s="2068"/>
      <c r="D16" s="2032"/>
      <c r="E16" s="1824"/>
      <c r="F16" s="2029"/>
      <c r="G16" s="416" t="s">
        <v>23</v>
      </c>
      <c r="H16" s="417">
        <f t="shared" si="2"/>
        <v>0</v>
      </c>
      <c r="I16" s="418">
        <f t="shared" si="2"/>
        <v>0</v>
      </c>
      <c r="J16" s="419">
        <f t="shared" si="2"/>
        <v>0</v>
      </c>
      <c r="K16" s="420">
        <f t="shared" si="2"/>
        <v>0</v>
      </c>
      <c r="L16" s="421">
        <v>0</v>
      </c>
      <c r="M16" s="422">
        <f t="shared" si="0"/>
        <v>0</v>
      </c>
      <c r="N16" s="421">
        <v>0</v>
      </c>
      <c r="O16" s="422">
        <f t="shared" si="1"/>
        <v>0</v>
      </c>
      <c r="P16" s="1835"/>
      <c r="Q16" s="415"/>
      <c r="R16" s="415"/>
      <c r="S16" s="415"/>
    </row>
    <row r="17" spans="1:16" ht="27" customHeight="1">
      <c r="A17" s="1309" t="s">
        <v>24</v>
      </c>
      <c r="B17" s="1311" t="s">
        <v>157</v>
      </c>
      <c r="C17" s="1493" t="s">
        <v>1445</v>
      </c>
      <c r="D17" s="1315" t="s">
        <v>19</v>
      </c>
      <c r="E17" s="1753" t="s">
        <v>19</v>
      </c>
      <c r="F17" s="1751" t="s">
        <v>19</v>
      </c>
      <c r="G17" s="165" t="s">
        <v>20</v>
      </c>
      <c r="H17" s="181">
        <f>H18+H19+H20</f>
        <v>7330.2000000000007</v>
      </c>
      <c r="I17" s="33">
        <f>I18+I19+I20</f>
        <v>3333.4</v>
      </c>
      <c r="J17" s="51">
        <f>J18+J19+J20</f>
        <v>3332.7000000000003</v>
      </c>
      <c r="K17" s="28">
        <f>K18+K19+K20</f>
        <v>3413</v>
      </c>
      <c r="L17" s="33">
        <f>J17/H17*100</f>
        <v>45.465335188671524</v>
      </c>
      <c r="M17" s="28">
        <f t="shared" si="0"/>
        <v>-3997.5000000000005</v>
      </c>
      <c r="N17" s="33">
        <f>K17/H17*100</f>
        <v>46.560803252298705</v>
      </c>
      <c r="O17" s="28">
        <f t="shared" si="1"/>
        <v>-3917.2000000000007</v>
      </c>
      <c r="P17" s="2064"/>
    </row>
    <row r="18" spans="1:16" ht="21" customHeight="1">
      <c r="A18" s="1310"/>
      <c r="B18" s="1312"/>
      <c r="C18" s="1494"/>
      <c r="D18" s="1316"/>
      <c r="E18" s="1754"/>
      <c r="F18" s="1752"/>
      <c r="G18" s="423" t="s">
        <v>21</v>
      </c>
      <c r="H18" s="424">
        <f t="shared" ref="H18:K20" si="3">H22</f>
        <v>7189.1</v>
      </c>
      <c r="I18" s="30">
        <f t="shared" si="3"/>
        <v>3309.8</v>
      </c>
      <c r="J18" s="52">
        <f t="shared" si="3"/>
        <v>3309.8</v>
      </c>
      <c r="K18" s="29">
        <f t="shared" si="3"/>
        <v>3309.8</v>
      </c>
      <c r="L18" s="425">
        <f>J18/H18*100</f>
        <v>46.039142590866724</v>
      </c>
      <c r="M18" s="29">
        <f t="shared" si="0"/>
        <v>-3879.3</v>
      </c>
      <c r="N18" s="425">
        <f>K18/H18*100</f>
        <v>46.039142590866724</v>
      </c>
      <c r="O18" s="29">
        <f t="shared" si="1"/>
        <v>-3879.3</v>
      </c>
      <c r="P18" s="2065"/>
    </row>
    <row r="19" spans="1:16" ht="21" customHeight="1">
      <c r="A19" s="1310"/>
      <c r="B19" s="1312"/>
      <c r="C19" s="1494"/>
      <c r="D19" s="1316"/>
      <c r="E19" s="1754"/>
      <c r="F19" s="1752"/>
      <c r="G19" s="423" t="s">
        <v>22</v>
      </c>
      <c r="H19" s="424">
        <f t="shared" si="3"/>
        <v>141.1</v>
      </c>
      <c r="I19" s="30">
        <f t="shared" si="3"/>
        <v>23.6</v>
      </c>
      <c r="J19" s="52">
        <f t="shared" si="3"/>
        <v>22.9</v>
      </c>
      <c r="K19" s="29">
        <f t="shared" si="3"/>
        <v>103.2</v>
      </c>
      <c r="L19" s="425">
        <f>J19/H19*100</f>
        <v>16.229624379872433</v>
      </c>
      <c r="M19" s="29">
        <f t="shared" si="0"/>
        <v>-118.19999999999999</v>
      </c>
      <c r="N19" s="425">
        <f>K19/H19*100</f>
        <v>73.139617292700223</v>
      </c>
      <c r="O19" s="29">
        <f t="shared" si="1"/>
        <v>-37.899999999999991</v>
      </c>
      <c r="P19" s="2065"/>
    </row>
    <row r="20" spans="1:16" ht="21" customHeight="1">
      <c r="A20" s="1310"/>
      <c r="B20" s="1312"/>
      <c r="C20" s="1494"/>
      <c r="D20" s="1317"/>
      <c r="E20" s="1633"/>
      <c r="F20" s="1634"/>
      <c r="G20" s="423" t="s">
        <v>23</v>
      </c>
      <c r="H20" s="426">
        <f t="shared" si="3"/>
        <v>0</v>
      </c>
      <c r="I20" s="427">
        <f t="shared" si="3"/>
        <v>0</v>
      </c>
      <c r="J20" s="428">
        <f t="shared" si="3"/>
        <v>0</v>
      </c>
      <c r="K20" s="429">
        <f t="shared" si="3"/>
        <v>0</v>
      </c>
      <c r="L20" s="430">
        <v>0</v>
      </c>
      <c r="M20" s="431">
        <f t="shared" si="0"/>
        <v>0</v>
      </c>
      <c r="N20" s="430">
        <v>0</v>
      </c>
      <c r="O20" s="431">
        <f t="shared" si="1"/>
        <v>0</v>
      </c>
      <c r="P20" s="2065"/>
    </row>
    <row r="21" spans="1:16" ht="33" customHeight="1">
      <c r="A21" s="1249" t="s">
        <v>26</v>
      </c>
      <c r="B21" s="1424" t="s">
        <v>574</v>
      </c>
      <c r="C21" s="1251" t="s">
        <v>19</v>
      </c>
      <c r="D21" s="1615" t="s">
        <v>19</v>
      </c>
      <c r="E21" s="1341" t="s">
        <v>19</v>
      </c>
      <c r="F21" s="1464" t="s">
        <v>19</v>
      </c>
      <c r="G21" s="432" t="s">
        <v>20</v>
      </c>
      <c r="H21" s="317">
        <f>H22+H23+H24</f>
        <v>7330.2000000000007</v>
      </c>
      <c r="I21" s="41">
        <f>I22+I23+I24</f>
        <v>3333.4</v>
      </c>
      <c r="J21" s="258">
        <f>J22+J23+J24</f>
        <v>3332.7000000000003</v>
      </c>
      <c r="K21" s="42">
        <f>K22+K23+K24</f>
        <v>3413</v>
      </c>
      <c r="L21" s="281">
        <f>J21/H21*100</f>
        <v>45.465335188671524</v>
      </c>
      <c r="M21" s="31">
        <f t="shared" si="0"/>
        <v>-3997.5000000000005</v>
      </c>
      <c r="N21" s="281">
        <f>K21/H21*100</f>
        <v>46.560803252298705</v>
      </c>
      <c r="O21" s="31">
        <f t="shared" si="1"/>
        <v>-3917.2000000000007</v>
      </c>
      <c r="P21" s="1836"/>
    </row>
    <row r="22" spans="1:16" ht="22.5" customHeight="1">
      <c r="A22" s="1249"/>
      <c r="B22" s="1424"/>
      <c r="C22" s="1251"/>
      <c r="D22" s="1615"/>
      <c r="E22" s="1341"/>
      <c r="F22" s="1464"/>
      <c r="G22" s="433" t="s">
        <v>21</v>
      </c>
      <c r="H22" s="185">
        <f t="shared" ref="H22:K24" si="4">H26</f>
        <v>7189.1</v>
      </c>
      <c r="I22" s="265">
        <f t="shared" si="4"/>
        <v>3309.8</v>
      </c>
      <c r="J22" s="169">
        <f t="shared" si="4"/>
        <v>3309.8</v>
      </c>
      <c r="K22" s="103">
        <f t="shared" si="4"/>
        <v>3309.8</v>
      </c>
      <c r="L22" s="434">
        <f>J22/H22*100</f>
        <v>46.039142590866724</v>
      </c>
      <c r="M22" s="17">
        <f t="shared" si="0"/>
        <v>-3879.3</v>
      </c>
      <c r="N22" s="434">
        <f>K22/H22*100</f>
        <v>46.039142590866724</v>
      </c>
      <c r="O22" s="17">
        <f t="shared" si="1"/>
        <v>-3879.3</v>
      </c>
      <c r="P22" s="2086"/>
    </row>
    <row r="23" spans="1:16" ht="22.5" customHeight="1">
      <c r="A23" s="1249"/>
      <c r="B23" s="1424"/>
      <c r="C23" s="1251"/>
      <c r="D23" s="1615"/>
      <c r="E23" s="1341"/>
      <c r="F23" s="1464"/>
      <c r="G23" s="433" t="s">
        <v>22</v>
      </c>
      <c r="H23" s="185">
        <f t="shared" si="4"/>
        <v>141.1</v>
      </c>
      <c r="I23" s="265">
        <f t="shared" si="4"/>
        <v>23.6</v>
      </c>
      <c r="J23" s="169">
        <f t="shared" si="4"/>
        <v>22.9</v>
      </c>
      <c r="K23" s="103">
        <f t="shared" si="4"/>
        <v>103.2</v>
      </c>
      <c r="L23" s="434">
        <f>J23/H23*100</f>
        <v>16.229624379872433</v>
      </c>
      <c r="M23" s="19">
        <f t="shared" si="0"/>
        <v>-118.19999999999999</v>
      </c>
      <c r="N23" s="434">
        <f>K23/H23*100</f>
        <v>73.139617292700223</v>
      </c>
      <c r="O23" s="19">
        <f t="shared" si="1"/>
        <v>-37.899999999999991</v>
      </c>
      <c r="P23" s="2086"/>
    </row>
    <row r="24" spans="1:16" ht="22.5" customHeight="1">
      <c r="A24" s="1249"/>
      <c r="B24" s="1424"/>
      <c r="C24" s="1251"/>
      <c r="D24" s="1615"/>
      <c r="E24" s="1341"/>
      <c r="F24" s="1464"/>
      <c r="G24" s="433" t="s">
        <v>23</v>
      </c>
      <c r="H24" s="435">
        <f>H28</f>
        <v>0</v>
      </c>
      <c r="I24" s="268">
        <f t="shared" si="4"/>
        <v>0</v>
      </c>
      <c r="J24" s="259">
        <f t="shared" si="4"/>
        <v>0</v>
      </c>
      <c r="K24" s="104">
        <f t="shared" si="4"/>
        <v>0</v>
      </c>
      <c r="L24" s="436">
        <v>0</v>
      </c>
      <c r="M24" s="437">
        <f t="shared" si="0"/>
        <v>0</v>
      </c>
      <c r="N24" s="436">
        <v>0</v>
      </c>
      <c r="O24" s="437">
        <f t="shared" si="1"/>
        <v>0</v>
      </c>
      <c r="P24" s="2086"/>
    </row>
    <row r="25" spans="1:16" ht="28.5" customHeight="1">
      <c r="A25" s="1354" t="s">
        <v>27</v>
      </c>
      <c r="B25" s="1229" t="s">
        <v>1647</v>
      </c>
      <c r="C25" s="1230" t="s">
        <v>19</v>
      </c>
      <c r="D25" s="1354" t="s">
        <v>19</v>
      </c>
      <c r="E25" s="1334" t="s">
        <v>19</v>
      </c>
      <c r="F25" s="1434" t="s">
        <v>19</v>
      </c>
      <c r="G25" s="432" t="s">
        <v>20</v>
      </c>
      <c r="H25" s="317">
        <f>H26+H27+H28</f>
        <v>7330.2000000000007</v>
      </c>
      <c r="I25" s="41">
        <f>I26+I27+I28</f>
        <v>3333.4</v>
      </c>
      <c r="J25" s="258">
        <f>J26+J27+J28</f>
        <v>3332.7000000000003</v>
      </c>
      <c r="K25" s="42">
        <f>K26+K27+K28</f>
        <v>3413</v>
      </c>
      <c r="L25" s="281">
        <f>J25/H25*100</f>
        <v>45.465335188671524</v>
      </c>
      <c r="M25" s="31">
        <f t="shared" si="0"/>
        <v>-3997.5000000000005</v>
      </c>
      <c r="N25" s="281">
        <f>K25/H25*100</f>
        <v>46.560803252298705</v>
      </c>
      <c r="O25" s="31">
        <f t="shared" si="1"/>
        <v>-3917.2000000000007</v>
      </c>
      <c r="P25" s="1836"/>
    </row>
    <row r="26" spans="1:16" ht="20.25" customHeight="1">
      <c r="A26" s="1354"/>
      <c r="B26" s="1229"/>
      <c r="C26" s="1230"/>
      <c r="D26" s="1354"/>
      <c r="E26" s="1334"/>
      <c r="F26" s="1434"/>
      <c r="G26" s="433" t="s">
        <v>21</v>
      </c>
      <c r="H26" s="438">
        <f>H30+H34+H38</f>
        <v>7189.1</v>
      </c>
      <c r="I26" s="453">
        <f t="shared" ref="I26:K26" si="5">I30+I34+I38</f>
        <v>3309.8</v>
      </c>
      <c r="J26" s="454">
        <f t="shared" si="5"/>
        <v>3309.8</v>
      </c>
      <c r="K26" s="455">
        <f t="shared" si="5"/>
        <v>3309.8</v>
      </c>
      <c r="L26" s="434">
        <f>J26/H26*100</f>
        <v>46.039142590866724</v>
      </c>
      <c r="M26" s="17">
        <f t="shared" si="0"/>
        <v>-3879.3</v>
      </c>
      <c r="N26" s="434">
        <f>K26/H26*100</f>
        <v>46.039142590866724</v>
      </c>
      <c r="O26" s="17">
        <f t="shared" si="1"/>
        <v>-3879.3</v>
      </c>
      <c r="P26" s="2086"/>
    </row>
    <row r="27" spans="1:16" ht="20.25" customHeight="1">
      <c r="A27" s="1354"/>
      <c r="B27" s="1229"/>
      <c r="C27" s="1230"/>
      <c r="D27" s="1354"/>
      <c r="E27" s="1334"/>
      <c r="F27" s="1434"/>
      <c r="G27" s="433" t="s">
        <v>22</v>
      </c>
      <c r="H27" s="438">
        <f t="shared" ref="H27:K28" si="6">H31+H35+H39</f>
        <v>141.1</v>
      </c>
      <c r="I27" s="453">
        <f t="shared" si="6"/>
        <v>23.6</v>
      </c>
      <c r="J27" s="454">
        <f t="shared" si="6"/>
        <v>22.9</v>
      </c>
      <c r="K27" s="455">
        <f t="shared" si="6"/>
        <v>103.2</v>
      </c>
      <c r="L27" s="434">
        <f>J27/H27*100</f>
        <v>16.229624379872433</v>
      </c>
      <c r="M27" s="19">
        <f t="shared" si="0"/>
        <v>-118.19999999999999</v>
      </c>
      <c r="N27" s="434">
        <f>K27/H27*100</f>
        <v>73.139617292700223</v>
      </c>
      <c r="O27" s="19">
        <f t="shared" si="1"/>
        <v>-37.899999999999991</v>
      </c>
      <c r="P27" s="2086"/>
    </row>
    <row r="28" spans="1:16" ht="20.25" customHeight="1">
      <c r="A28" s="1354"/>
      <c r="B28" s="1229"/>
      <c r="C28" s="1230"/>
      <c r="D28" s="1354"/>
      <c r="E28" s="1334"/>
      <c r="F28" s="1434"/>
      <c r="G28" s="433" t="s">
        <v>23</v>
      </c>
      <c r="H28" s="435">
        <f t="shared" si="6"/>
        <v>0</v>
      </c>
      <c r="I28" s="813">
        <f t="shared" si="6"/>
        <v>0</v>
      </c>
      <c r="J28" s="456">
        <f t="shared" si="6"/>
        <v>0</v>
      </c>
      <c r="K28" s="814">
        <f t="shared" si="6"/>
        <v>0</v>
      </c>
      <c r="L28" s="267">
        <v>0</v>
      </c>
      <c r="M28" s="459">
        <f t="shared" si="0"/>
        <v>0</v>
      </c>
      <c r="N28" s="267">
        <v>0</v>
      </c>
      <c r="O28" s="459">
        <f t="shared" si="1"/>
        <v>0</v>
      </c>
      <c r="P28" s="2086"/>
    </row>
    <row r="29" spans="1:16" ht="53.25" customHeight="1">
      <c r="A29" s="1354" t="s">
        <v>203</v>
      </c>
      <c r="B29" s="1229" t="s">
        <v>853</v>
      </c>
      <c r="C29" s="1434" t="s">
        <v>292</v>
      </c>
      <c r="D29" s="2048">
        <v>43831</v>
      </c>
      <c r="E29" s="1528">
        <v>44196</v>
      </c>
      <c r="F29" s="2070" t="s">
        <v>942</v>
      </c>
      <c r="G29" s="432" t="s">
        <v>20</v>
      </c>
      <c r="H29" s="317">
        <f>H30+H31+H32</f>
        <v>7330.2000000000007</v>
      </c>
      <c r="I29" s="41">
        <f>I30+I31+I32</f>
        <v>3333.4</v>
      </c>
      <c r="J29" s="258">
        <f>J30+J31+J32</f>
        <v>3332.7000000000003</v>
      </c>
      <c r="K29" s="42">
        <f>K30+K31+K32</f>
        <v>3413</v>
      </c>
      <c r="L29" s="271">
        <f>J29/H29*100</f>
        <v>45.465335188671524</v>
      </c>
      <c r="M29" s="31">
        <f t="shared" si="0"/>
        <v>-3997.5000000000005</v>
      </c>
      <c r="N29" s="271">
        <f>K29/H29*100</f>
        <v>46.560803252298705</v>
      </c>
      <c r="O29" s="31">
        <f t="shared" si="1"/>
        <v>-3917.2000000000007</v>
      </c>
      <c r="P29" s="2071" t="s">
        <v>1372</v>
      </c>
    </row>
    <row r="30" spans="1:16" ht="30" customHeight="1">
      <c r="A30" s="1354"/>
      <c r="B30" s="1229"/>
      <c r="C30" s="1434"/>
      <c r="D30" s="2048"/>
      <c r="E30" s="1528"/>
      <c r="F30" s="2070"/>
      <c r="G30" s="433" t="s">
        <v>21</v>
      </c>
      <c r="H30" s="236">
        <v>7189.1</v>
      </c>
      <c r="I30" s="266">
        <v>3309.8</v>
      </c>
      <c r="J30" s="229">
        <v>3309.8</v>
      </c>
      <c r="K30" s="231">
        <v>3309.8</v>
      </c>
      <c r="L30" s="434">
        <f>J30/H30*100</f>
        <v>46.039142590866724</v>
      </c>
      <c r="M30" s="17">
        <f t="shared" si="0"/>
        <v>-3879.3</v>
      </c>
      <c r="N30" s="434">
        <f>K30/H30*100</f>
        <v>46.039142590866724</v>
      </c>
      <c r="O30" s="17">
        <f t="shared" si="1"/>
        <v>-3879.3</v>
      </c>
      <c r="P30" s="2071"/>
    </row>
    <row r="31" spans="1:16" ht="30" customHeight="1">
      <c r="A31" s="1354"/>
      <c r="B31" s="1229"/>
      <c r="C31" s="1434"/>
      <c r="D31" s="2048"/>
      <c r="E31" s="1528"/>
      <c r="F31" s="2070"/>
      <c r="G31" s="433" t="s">
        <v>22</v>
      </c>
      <c r="H31" s="236">
        <v>141.1</v>
      </c>
      <c r="I31" s="266">
        <v>23.6</v>
      </c>
      <c r="J31" s="229">
        <v>22.9</v>
      </c>
      <c r="K31" s="231">
        <v>103.2</v>
      </c>
      <c r="L31" s="434">
        <f>J31/H31*100</f>
        <v>16.229624379872433</v>
      </c>
      <c r="M31" s="19">
        <f t="shared" si="0"/>
        <v>-118.19999999999999</v>
      </c>
      <c r="N31" s="434">
        <f>K31/H31*100</f>
        <v>73.139617292700223</v>
      </c>
      <c r="O31" s="19">
        <f t="shared" si="1"/>
        <v>-37.899999999999991</v>
      </c>
      <c r="P31" s="2071"/>
    </row>
    <row r="32" spans="1:16" ht="30" customHeight="1">
      <c r="A32" s="1354"/>
      <c r="B32" s="1229"/>
      <c r="C32" s="1434"/>
      <c r="D32" s="2048"/>
      <c r="E32" s="1528"/>
      <c r="F32" s="2070"/>
      <c r="G32" s="433" t="s">
        <v>23</v>
      </c>
      <c r="H32" s="435">
        <v>0</v>
      </c>
      <c r="I32" s="268">
        <v>0</v>
      </c>
      <c r="J32" s="259">
        <v>0</v>
      </c>
      <c r="K32" s="104">
        <v>0</v>
      </c>
      <c r="L32" s="452">
        <v>0</v>
      </c>
      <c r="M32" s="437">
        <f t="shared" si="0"/>
        <v>0</v>
      </c>
      <c r="N32" s="452">
        <v>0</v>
      </c>
      <c r="O32" s="437">
        <f t="shared" si="1"/>
        <v>0</v>
      </c>
      <c r="P32" s="2071"/>
    </row>
    <row r="33" spans="1:19" ht="30" customHeight="1">
      <c r="A33" s="1354" t="s">
        <v>854</v>
      </c>
      <c r="B33" s="1229" t="s">
        <v>855</v>
      </c>
      <c r="C33" s="1434" t="s">
        <v>292</v>
      </c>
      <c r="D33" s="2048" t="s">
        <v>865</v>
      </c>
      <c r="E33" s="1528" t="s">
        <v>865</v>
      </c>
      <c r="F33" s="2059" t="s">
        <v>19</v>
      </c>
      <c r="G33" s="432" t="s">
        <v>20</v>
      </c>
      <c r="H33" s="189">
        <f>H34+H35+H36</f>
        <v>0</v>
      </c>
      <c r="I33" s="299">
        <f>I34+I35+I36</f>
        <v>0</v>
      </c>
      <c r="J33" s="173">
        <f>J34+J35+J36</f>
        <v>0</v>
      </c>
      <c r="K33" s="143">
        <f>K34+K35+K36</f>
        <v>0</v>
      </c>
      <c r="L33" s="299">
        <v>0</v>
      </c>
      <c r="M33" s="143">
        <f t="shared" ref="M33:M35" si="7">J33-H33</f>
        <v>0</v>
      </c>
      <c r="N33" s="299">
        <v>0</v>
      </c>
      <c r="O33" s="143">
        <f t="shared" ref="O33:O35" si="8">K33-H33</f>
        <v>0</v>
      </c>
      <c r="P33" s="2062"/>
    </row>
    <row r="34" spans="1:19" ht="18" customHeight="1">
      <c r="A34" s="1354"/>
      <c r="B34" s="1229"/>
      <c r="C34" s="1434"/>
      <c r="D34" s="2048"/>
      <c r="E34" s="1528"/>
      <c r="F34" s="2060"/>
      <c r="G34" s="433" t="s">
        <v>21</v>
      </c>
      <c r="H34" s="186">
        <v>0</v>
      </c>
      <c r="I34" s="269">
        <v>0</v>
      </c>
      <c r="J34" s="170">
        <v>0</v>
      </c>
      <c r="K34" s="106">
        <v>0</v>
      </c>
      <c r="L34" s="463">
        <v>0</v>
      </c>
      <c r="M34" s="106">
        <f t="shared" si="7"/>
        <v>0</v>
      </c>
      <c r="N34" s="463">
        <v>0</v>
      </c>
      <c r="O34" s="106">
        <f t="shared" si="8"/>
        <v>0</v>
      </c>
      <c r="P34" s="2062"/>
    </row>
    <row r="35" spans="1:19" ht="18" customHeight="1">
      <c r="A35" s="1354"/>
      <c r="B35" s="1229"/>
      <c r="C35" s="1434"/>
      <c r="D35" s="2048"/>
      <c r="E35" s="1528"/>
      <c r="F35" s="2060"/>
      <c r="G35" s="433" t="s">
        <v>22</v>
      </c>
      <c r="H35" s="186">
        <v>0</v>
      </c>
      <c r="I35" s="269">
        <v>0</v>
      </c>
      <c r="J35" s="170">
        <v>0</v>
      </c>
      <c r="K35" s="106">
        <v>0</v>
      </c>
      <c r="L35" s="463">
        <v>0</v>
      </c>
      <c r="M35" s="106">
        <f t="shared" si="7"/>
        <v>0</v>
      </c>
      <c r="N35" s="463">
        <v>0</v>
      </c>
      <c r="O35" s="106">
        <f t="shared" si="8"/>
        <v>0</v>
      </c>
      <c r="P35" s="2062"/>
    </row>
    <row r="36" spans="1:19" ht="18" customHeight="1">
      <c r="A36" s="1354"/>
      <c r="B36" s="1229"/>
      <c r="C36" s="1434"/>
      <c r="D36" s="2048"/>
      <c r="E36" s="1528"/>
      <c r="F36" s="2072"/>
      <c r="G36" s="433" t="s">
        <v>23</v>
      </c>
      <c r="H36" s="186">
        <v>0</v>
      </c>
      <c r="I36" s="269">
        <v>0</v>
      </c>
      <c r="J36" s="170">
        <v>0</v>
      </c>
      <c r="K36" s="106">
        <v>0</v>
      </c>
      <c r="L36" s="300">
        <v>0</v>
      </c>
      <c r="M36" s="143">
        <f t="shared" ref="M36:M37" si="9">J36-H36</f>
        <v>0</v>
      </c>
      <c r="N36" s="300">
        <v>0</v>
      </c>
      <c r="O36" s="143">
        <f t="shared" ref="O36:O37" si="10">K36-H36</f>
        <v>0</v>
      </c>
      <c r="P36" s="2062"/>
    </row>
    <row r="37" spans="1:19" ht="30" customHeight="1">
      <c r="A37" s="1196" t="s">
        <v>856</v>
      </c>
      <c r="B37" s="1198" t="s">
        <v>857</v>
      </c>
      <c r="C37" s="1367" t="s">
        <v>292</v>
      </c>
      <c r="D37" s="2048" t="s">
        <v>865</v>
      </c>
      <c r="E37" s="1528" t="s">
        <v>865</v>
      </c>
      <c r="F37" s="2059" t="s">
        <v>19</v>
      </c>
      <c r="G37" s="449" t="s">
        <v>20</v>
      </c>
      <c r="H37" s="189">
        <f>H38+H39+H40</f>
        <v>0</v>
      </c>
      <c r="I37" s="299">
        <f>I38+I39+I40</f>
        <v>0</v>
      </c>
      <c r="J37" s="173">
        <f>J38+J39+J40</f>
        <v>0</v>
      </c>
      <c r="K37" s="143">
        <f>K38+K39+K40</f>
        <v>0</v>
      </c>
      <c r="L37" s="299">
        <v>0</v>
      </c>
      <c r="M37" s="143">
        <f t="shared" si="9"/>
        <v>0</v>
      </c>
      <c r="N37" s="299">
        <v>0</v>
      </c>
      <c r="O37" s="143">
        <f t="shared" si="10"/>
        <v>0</v>
      </c>
      <c r="P37" s="1239"/>
    </row>
    <row r="38" spans="1:19" ht="26.25" customHeight="1">
      <c r="A38" s="1354"/>
      <c r="B38" s="1229"/>
      <c r="C38" s="1230"/>
      <c r="D38" s="2048"/>
      <c r="E38" s="1528"/>
      <c r="F38" s="2060"/>
      <c r="G38" s="433" t="s">
        <v>21</v>
      </c>
      <c r="H38" s="186">
        <v>0</v>
      </c>
      <c r="I38" s="269">
        <v>0</v>
      </c>
      <c r="J38" s="170">
        <v>0</v>
      </c>
      <c r="K38" s="106">
        <v>0</v>
      </c>
      <c r="L38" s="463">
        <v>0</v>
      </c>
      <c r="M38" s="106">
        <v>0</v>
      </c>
      <c r="N38" s="463">
        <v>0</v>
      </c>
      <c r="O38" s="106">
        <v>0</v>
      </c>
      <c r="P38" s="2062"/>
    </row>
    <row r="39" spans="1:19" ht="26.25" customHeight="1">
      <c r="A39" s="1354"/>
      <c r="B39" s="1229"/>
      <c r="C39" s="1230"/>
      <c r="D39" s="2048"/>
      <c r="E39" s="1528"/>
      <c r="F39" s="2060"/>
      <c r="G39" s="433" t="s">
        <v>22</v>
      </c>
      <c r="H39" s="186">
        <v>0</v>
      </c>
      <c r="I39" s="269">
        <v>0</v>
      </c>
      <c r="J39" s="170">
        <v>0</v>
      </c>
      <c r="K39" s="106">
        <v>0</v>
      </c>
      <c r="L39" s="463">
        <v>0</v>
      </c>
      <c r="M39" s="106">
        <f t="shared" ref="M39" si="11">J39-H39</f>
        <v>0</v>
      </c>
      <c r="N39" s="463">
        <v>0</v>
      </c>
      <c r="O39" s="106">
        <f t="shared" ref="O39" si="12">K39-H39</f>
        <v>0</v>
      </c>
      <c r="P39" s="2062"/>
    </row>
    <row r="40" spans="1:19" ht="26.25" customHeight="1" thickBot="1">
      <c r="A40" s="1370"/>
      <c r="B40" s="1371"/>
      <c r="C40" s="1372"/>
      <c r="D40" s="2048"/>
      <c r="E40" s="1528"/>
      <c r="F40" s="2061"/>
      <c r="G40" s="440" t="s">
        <v>23</v>
      </c>
      <c r="H40" s="188">
        <v>0</v>
      </c>
      <c r="I40" s="678">
        <v>0</v>
      </c>
      <c r="J40" s="172">
        <v>0</v>
      </c>
      <c r="K40" s="142">
        <v>0</v>
      </c>
      <c r="L40" s="960">
        <v>0</v>
      </c>
      <c r="M40" s="158">
        <f t="shared" ref="M40" si="13">J40-H40</f>
        <v>0</v>
      </c>
      <c r="N40" s="960">
        <v>0</v>
      </c>
      <c r="O40" s="158">
        <f t="shared" ref="O40" si="14">K40-H40</f>
        <v>0</v>
      </c>
      <c r="P40" s="2063"/>
    </row>
    <row r="41" spans="1:19" ht="37.5" customHeight="1">
      <c r="A41" s="1309" t="s">
        <v>31</v>
      </c>
      <c r="B41" s="1311" t="s">
        <v>158</v>
      </c>
      <c r="C41" s="1493" t="s">
        <v>755</v>
      </c>
      <c r="D41" s="1315" t="s">
        <v>19</v>
      </c>
      <c r="E41" s="1753" t="s">
        <v>19</v>
      </c>
      <c r="F41" s="1751" t="s">
        <v>19</v>
      </c>
      <c r="G41" s="165" t="s">
        <v>20</v>
      </c>
      <c r="H41" s="181">
        <f>H42+H43+H44</f>
        <v>81661.100000000006</v>
      </c>
      <c r="I41" s="33">
        <f>I42+I43+I44</f>
        <v>61586.400000000001</v>
      </c>
      <c r="J41" s="51">
        <f>J42+J43+J44</f>
        <v>61584.700000000004</v>
      </c>
      <c r="K41" s="28">
        <f>K42+K43+K44</f>
        <v>61584.700000000004</v>
      </c>
      <c r="L41" s="33">
        <f>J41/H41*100</f>
        <v>75.414977265797305</v>
      </c>
      <c r="M41" s="28">
        <f t="shared" si="0"/>
        <v>-20076.400000000001</v>
      </c>
      <c r="N41" s="33">
        <f t="shared" ref="N41:N82" si="15">K41/H41*100</f>
        <v>75.414977265797305</v>
      </c>
      <c r="O41" s="28">
        <f t="shared" si="1"/>
        <v>-20076.400000000001</v>
      </c>
      <c r="P41" s="2064"/>
    </row>
    <row r="42" spans="1:19" ht="20.25" customHeight="1">
      <c r="A42" s="1310"/>
      <c r="B42" s="1312"/>
      <c r="C42" s="1494"/>
      <c r="D42" s="1316"/>
      <c r="E42" s="1754"/>
      <c r="F42" s="1752"/>
      <c r="G42" s="423" t="s">
        <v>21</v>
      </c>
      <c r="H42" s="424">
        <f t="shared" ref="H42:K44" si="16">H46</f>
        <v>56477.600000000006</v>
      </c>
      <c r="I42" s="30">
        <f t="shared" si="16"/>
        <v>37158.800000000003</v>
      </c>
      <c r="J42" s="52">
        <f t="shared" si="16"/>
        <v>37157.100000000006</v>
      </c>
      <c r="K42" s="29">
        <f t="shared" si="16"/>
        <v>37157.100000000006</v>
      </c>
      <c r="L42" s="425">
        <f>J42/H42*100</f>
        <v>65.790862217941267</v>
      </c>
      <c r="M42" s="29">
        <f t="shared" si="0"/>
        <v>-19320.5</v>
      </c>
      <c r="N42" s="425">
        <f t="shared" si="15"/>
        <v>65.790862217941267</v>
      </c>
      <c r="O42" s="29">
        <f t="shared" si="1"/>
        <v>-19320.5</v>
      </c>
      <c r="P42" s="2065"/>
    </row>
    <row r="43" spans="1:19" ht="20.25" customHeight="1">
      <c r="A43" s="1310"/>
      <c r="B43" s="1312"/>
      <c r="C43" s="1494"/>
      <c r="D43" s="1316"/>
      <c r="E43" s="1754"/>
      <c r="F43" s="1752"/>
      <c r="G43" s="423" t="s">
        <v>22</v>
      </c>
      <c r="H43" s="424">
        <f t="shared" si="16"/>
        <v>25183.5</v>
      </c>
      <c r="I43" s="30">
        <f t="shared" si="16"/>
        <v>24427.599999999999</v>
      </c>
      <c r="J43" s="52">
        <f t="shared" si="16"/>
        <v>24427.599999999999</v>
      </c>
      <c r="K43" s="29">
        <f t="shared" si="16"/>
        <v>24427.599999999999</v>
      </c>
      <c r="L43" s="425">
        <f>J43/H43*100</f>
        <v>96.998431512696797</v>
      </c>
      <c r="M43" s="29">
        <f t="shared" ref="M43" si="17">J43-H43</f>
        <v>-755.90000000000146</v>
      </c>
      <c r="N43" s="425">
        <f t="shared" ref="N43" si="18">K43/H43*100</f>
        <v>96.998431512696797</v>
      </c>
      <c r="O43" s="29">
        <f t="shared" ref="O43" si="19">K43-H43</f>
        <v>-755.90000000000146</v>
      </c>
      <c r="P43" s="2065"/>
    </row>
    <row r="44" spans="1:19" ht="20.25" customHeight="1">
      <c r="A44" s="1310"/>
      <c r="B44" s="1312"/>
      <c r="C44" s="1494"/>
      <c r="D44" s="1317"/>
      <c r="E44" s="1633"/>
      <c r="F44" s="1634"/>
      <c r="G44" s="423" t="s">
        <v>23</v>
      </c>
      <c r="H44" s="426">
        <f t="shared" si="16"/>
        <v>0</v>
      </c>
      <c r="I44" s="427">
        <f t="shared" si="16"/>
        <v>0</v>
      </c>
      <c r="J44" s="428">
        <f t="shared" si="16"/>
        <v>0</v>
      </c>
      <c r="K44" s="429">
        <f t="shared" si="16"/>
        <v>0</v>
      </c>
      <c r="L44" s="447">
        <v>0</v>
      </c>
      <c r="M44" s="448">
        <f t="shared" si="0"/>
        <v>0</v>
      </c>
      <c r="N44" s="447">
        <v>0</v>
      </c>
      <c r="O44" s="448">
        <f t="shared" si="1"/>
        <v>0</v>
      </c>
      <c r="P44" s="2065"/>
      <c r="S44" s="6"/>
    </row>
    <row r="45" spans="1:19" ht="27" customHeight="1">
      <c r="A45" s="1249" t="s">
        <v>33</v>
      </c>
      <c r="B45" s="1329" t="s">
        <v>575</v>
      </c>
      <c r="C45" s="1366" t="s">
        <v>19</v>
      </c>
      <c r="D45" s="1407" t="s">
        <v>19</v>
      </c>
      <c r="E45" s="1505" t="s">
        <v>19</v>
      </c>
      <c r="F45" s="1294" t="s">
        <v>19</v>
      </c>
      <c r="G45" s="449" t="s">
        <v>20</v>
      </c>
      <c r="H45" s="450">
        <f>H46+H47+H48</f>
        <v>81661.100000000006</v>
      </c>
      <c r="I45" s="352">
        <f>I46+I47+I48</f>
        <v>61586.400000000001</v>
      </c>
      <c r="J45" s="451">
        <f>J46+J47+J48</f>
        <v>61584.700000000004</v>
      </c>
      <c r="K45" s="332">
        <f>K46+K47+K48</f>
        <v>61584.700000000004</v>
      </c>
      <c r="L45" s="281">
        <f>J45/H45*100</f>
        <v>75.414977265797305</v>
      </c>
      <c r="M45" s="31">
        <f t="shared" si="0"/>
        <v>-20076.400000000001</v>
      </c>
      <c r="N45" s="281">
        <f t="shared" si="15"/>
        <v>75.414977265797305</v>
      </c>
      <c r="O45" s="31">
        <f t="shared" si="1"/>
        <v>-20076.400000000001</v>
      </c>
      <c r="P45" s="1836"/>
    </row>
    <row r="46" spans="1:19" ht="18.75" customHeight="1">
      <c r="A46" s="1249"/>
      <c r="B46" s="1424"/>
      <c r="C46" s="1251"/>
      <c r="D46" s="1615"/>
      <c r="E46" s="1341"/>
      <c r="F46" s="1464"/>
      <c r="G46" s="433" t="s">
        <v>21</v>
      </c>
      <c r="H46" s="438">
        <f t="shared" ref="H46:K48" si="20">H50+H206</f>
        <v>56477.600000000006</v>
      </c>
      <c r="I46" s="32">
        <f t="shared" si="20"/>
        <v>37158.800000000003</v>
      </c>
      <c r="J46" s="439">
        <f t="shared" si="20"/>
        <v>37157.100000000006</v>
      </c>
      <c r="K46" s="36">
        <f t="shared" si="20"/>
        <v>37157.100000000006</v>
      </c>
      <c r="L46" s="434">
        <f>J46/H46*100</f>
        <v>65.790862217941267</v>
      </c>
      <c r="M46" s="17">
        <f t="shared" si="0"/>
        <v>-19320.5</v>
      </c>
      <c r="N46" s="434">
        <f t="shared" si="15"/>
        <v>65.790862217941267</v>
      </c>
      <c r="O46" s="17">
        <f t="shared" si="1"/>
        <v>-19320.5</v>
      </c>
      <c r="P46" s="2086"/>
    </row>
    <row r="47" spans="1:19" ht="18.75" customHeight="1">
      <c r="A47" s="1249"/>
      <c r="B47" s="1424"/>
      <c r="C47" s="1251"/>
      <c r="D47" s="1615"/>
      <c r="E47" s="1341"/>
      <c r="F47" s="1464"/>
      <c r="G47" s="433" t="s">
        <v>22</v>
      </c>
      <c r="H47" s="438">
        <f t="shared" si="20"/>
        <v>25183.5</v>
      </c>
      <c r="I47" s="268">
        <f t="shared" si="20"/>
        <v>24427.599999999999</v>
      </c>
      <c r="J47" s="259">
        <f t="shared" si="20"/>
        <v>24427.599999999999</v>
      </c>
      <c r="K47" s="104">
        <f t="shared" si="20"/>
        <v>24427.599999999999</v>
      </c>
      <c r="L47" s="434">
        <f>J47/H47*100</f>
        <v>96.998431512696797</v>
      </c>
      <c r="M47" s="17">
        <f t="shared" ref="M47" si="21">J47-H47</f>
        <v>-755.90000000000146</v>
      </c>
      <c r="N47" s="434">
        <f t="shared" ref="N47" si="22">K47/H47*100</f>
        <v>96.998431512696797</v>
      </c>
      <c r="O47" s="17">
        <f t="shared" ref="O47" si="23">K47-H47</f>
        <v>-755.90000000000146</v>
      </c>
      <c r="P47" s="2086"/>
    </row>
    <row r="48" spans="1:19" ht="18.75" customHeight="1">
      <c r="A48" s="1249"/>
      <c r="B48" s="1424"/>
      <c r="C48" s="1251"/>
      <c r="D48" s="1615"/>
      <c r="E48" s="1341"/>
      <c r="F48" s="1464"/>
      <c r="G48" s="433" t="s">
        <v>23</v>
      </c>
      <c r="H48" s="435">
        <f t="shared" si="20"/>
        <v>0</v>
      </c>
      <c r="I48" s="268">
        <f t="shared" si="20"/>
        <v>0</v>
      </c>
      <c r="J48" s="259">
        <f t="shared" si="20"/>
        <v>0</v>
      </c>
      <c r="K48" s="104">
        <f t="shared" si="20"/>
        <v>0</v>
      </c>
      <c r="L48" s="452">
        <v>0</v>
      </c>
      <c r="M48" s="437">
        <f t="shared" si="0"/>
        <v>0</v>
      </c>
      <c r="N48" s="452">
        <v>0</v>
      </c>
      <c r="O48" s="437">
        <f t="shared" si="1"/>
        <v>0</v>
      </c>
      <c r="P48" s="1800"/>
    </row>
    <row r="49" spans="1:16" ht="24" customHeight="1">
      <c r="A49" s="1354" t="s">
        <v>194</v>
      </c>
      <c r="B49" s="1436" t="s">
        <v>576</v>
      </c>
      <c r="C49" s="1415" t="s">
        <v>19</v>
      </c>
      <c r="D49" s="1354" t="s">
        <v>19</v>
      </c>
      <c r="E49" s="1334" t="s">
        <v>19</v>
      </c>
      <c r="F49" s="1434" t="s">
        <v>19</v>
      </c>
      <c r="G49" s="432" t="s">
        <v>20</v>
      </c>
      <c r="H49" s="450">
        <f>H50+H51+H52</f>
        <v>81661.100000000006</v>
      </c>
      <c r="I49" s="352">
        <f>I50+I51+I52</f>
        <v>61586.400000000001</v>
      </c>
      <c r="J49" s="451">
        <f>J50+J51+J52</f>
        <v>61584.700000000004</v>
      </c>
      <c r="K49" s="332">
        <f>K50+K51+K52</f>
        <v>61584.700000000004</v>
      </c>
      <c r="L49" s="271">
        <f>J49/H49*100</f>
        <v>75.414977265797305</v>
      </c>
      <c r="M49" s="31">
        <f t="shared" si="0"/>
        <v>-20076.400000000001</v>
      </c>
      <c r="N49" s="271">
        <f t="shared" si="15"/>
        <v>75.414977265797305</v>
      </c>
      <c r="O49" s="31">
        <f t="shared" si="1"/>
        <v>-20076.400000000001</v>
      </c>
      <c r="P49" s="1836"/>
    </row>
    <row r="50" spans="1:16" ht="18" customHeight="1">
      <c r="A50" s="1354"/>
      <c r="B50" s="1436"/>
      <c r="C50" s="1415"/>
      <c r="D50" s="1354"/>
      <c r="E50" s="1334"/>
      <c r="F50" s="1434"/>
      <c r="G50" s="433" t="s">
        <v>21</v>
      </c>
      <c r="H50" s="438">
        <f>H54+H58+H62+H66+H70+H74+H78+H82+H86+H90+H94+H98+H102+H106+H110+H114+H118+H122+H126+H130+H134+H138+H142+H146+H150+H154+H158+H162+H166+H170+H174+H178+H182+H186+H190+H194+H198+H202</f>
        <v>56477.600000000006</v>
      </c>
      <c r="I50" s="453">
        <f t="shared" ref="I50:K50" si="24">I54+I58+I62+I66+I70+I74+I78+I82+I86+I90+I94+I98+I102+I106+I110+I114+I118+I122+I126+I130+I134+I138+I142+I146+I150+I154+I158+I162+I166+I170+I174+I178+I182+I186+I190+I194+I198+I202</f>
        <v>37158.800000000003</v>
      </c>
      <c r="J50" s="454">
        <f t="shared" si="24"/>
        <v>37157.100000000006</v>
      </c>
      <c r="K50" s="455">
        <f t="shared" si="24"/>
        <v>37157.100000000006</v>
      </c>
      <c r="L50" s="434">
        <f>J50/H50*100</f>
        <v>65.790862217941267</v>
      </c>
      <c r="M50" s="17">
        <f t="shared" si="0"/>
        <v>-19320.5</v>
      </c>
      <c r="N50" s="434">
        <f t="shared" si="15"/>
        <v>65.790862217941267</v>
      </c>
      <c r="O50" s="17">
        <f t="shared" si="1"/>
        <v>-19320.5</v>
      </c>
      <c r="P50" s="2086"/>
    </row>
    <row r="51" spans="1:16" ht="18" customHeight="1">
      <c r="A51" s="1354"/>
      <c r="B51" s="1436"/>
      <c r="C51" s="1415"/>
      <c r="D51" s="1354"/>
      <c r="E51" s="1334"/>
      <c r="F51" s="1434"/>
      <c r="G51" s="433" t="s">
        <v>22</v>
      </c>
      <c r="H51" s="438">
        <f t="shared" ref="H51:K52" si="25">H55+H59+H63+H67+H71+H75+H79+H83+H87+H91+H95+H99+H103+H107+H111+H115+H119+H123+H127+H131+H135+H139+H143+H147+H151+H155+H159+H163+H167+H171+H175+H179+H183+H187+H191+H195+H199+H203</f>
        <v>25183.5</v>
      </c>
      <c r="I51" s="453">
        <f t="shared" si="25"/>
        <v>24427.599999999999</v>
      </c>
      <c r="J51" s="454">
        <f t="shared" si="25"/>
        <v>24427.599999999999</v>
      </c>
      <c r="K51" s="455">
        <f t="shared" si="25"/>
        <v>24427.599999999999</v>
      </c>
      <c r="L51" s="434">
        <f>J51/H51*100</f>
        <v>96.998431512696797</v>
      </c>
      <c r="M51" s="17">
        <f t="shared" ref="M51" si="26">J51-H51</f>
        <v>-755.90000000000146</v>
      </c>
      <c r="N51" s="434">
        <f t="shared" ref="N51" si="27">K51/H51*100</f>
        <v>96.998431512696797</v>
      </c>
      <c r="O51" s="17">
        <f t="shared" ref="O51" si="28">K51-H51</f>
        <v>-755.90000000000146</v>
      </c>
      <c r="P51" s="2086"/>
    </row>
    <row r="52" spans="1:16" ht="18" customHeight="1">
      <c r="A52" s="1354"/>
      <c r="B52" s="1436"/>
      <c r="C52" s="1415"/>
      <c r="D52" s="1354"/>
      <c r="E52" s="1334"/>
      <c r="F52" s="1434"/>
      <c r="G52" s="433" t="s">
        <v>23</v>
      </c>
      <c r="H52" s="435">
        <f t="shared" si="25"/>
        <v>0</v>
      </c>
      <c r="I52" s="813">
        <f t="shared" si="25"/>
        <v>0</v>
      </c>
      <c r="J52" s="456">
        <f t="shared" si="25"/>
        <v>0</v>
      </c>
      <c r="K52" s="814">
        <f t="shared" si="25"/>
        <v>0</v>
      </c>
      <c r="L52" s="452">
        <v>0</v>
      </c>
      <c r="M52" s="437">
        <f t="shared" si="0"/>
        <v>0</v>
      </c>
      <c r="N52" s="452">
        <v>0</v>
      </c>
      <c r="O52" s="437">
        <f t="shared" si="1"/>
        <v>0</v>
      </c>
      <c r="P52" s="1800"/>
    </row>
    <row r="53" spans="1:16" ht="24.75" customHeight="1">
      <c r="A53" s="1354" t="s">
        <v>35</v>
      </c>
      <c r="B53" s="1229" t="s">
        <v>1016</v>
      </c>
      <c r="C53" s="1230" t="s">
        <v>1449</v>
      </c>
      <c r="D53" s="2048">
        <v>43831</v>
      </c>
      <c r="E53" s="1528">
        <v>44196</v>
      </c>
      <c r="F53" s="2074" t="s">
        <v>1041</v>
      </c>
      <c r="G53" s="432" t="s">
        <v>20</v>
      </c>
      <c r="H53" s="317">
        <f>H54+H55+H56</f>
        <v>27000</v>
      </c>
      <c r="I53" s="41">
        <f>I54+I55+I56</f>
        <v>18000</v>
      </c>
      <c r="J53" s="258">
        <f>J54+J55+J56</f>
        <v>18000</v>
      </c>
      <c r="K53" s="42">
        <f>K54+K55+K56</f>
        <v>18000</v>
      </c>
      <c r="L53" s="281">
        <f>J53/H53*100</f>
        <v>66.666666666666657</v>
      </c>
      <c r="M53" s="31">
        <f t="shared" si="0"/>
        <v>-9000</v>
      </c>
      <c r="N53" s="281">
        <f t="shared" si="15"/>
        <v>66.666666666666657</v>
      </c>
      <c r="O53" s="31">
        <f t="shared" si="1"/>
        <v>-9000</v>
      </c>
      <c r="P53" s="2062" t="s">
        <v>1373</v>
      </c>
    </row>
    <row r="54" spans="1:16" ht="17.25" customHeight="1">
      <c r="A54" s="1354"/>
      <c r="B54" s="1229"/>
      <c r="C54" s="1230"/>
      <c r="D54" s="2048"/>
      <c r="E54" s="1528"/>
      <c r="F54" s="2074"/>
      <c r="G54" s="433" t="s">
        <v>21</v>
      </c>
      <c r="H54" s="236">
        <v>27000</v>
      </c>
      <c r="I54" s="266">
        <v>18000</v>
      </c>
      <c r="J54" s="229">
        <v>18000</v>
      </c>
      <c r="K54" s="231">
        <v>18000</v>
      </c>
      <c r="L54" s="434">
        <f>J54/H54*100</f>
        <v>66.666666666666657</v>
      </c>
      <c r="M54" s="17">
        <f t="shared" si="0"/>
        <v>-9000</v>
      </c>
      <c r="N54" s="434">
        <f t="shared" si="15"/>
        <v>66.666666666666657</v>
      </c>
      <c r="O54" s="17">
        <f t="shared" si="1"/>
        <v>-9000</v>
      </c>
      <c r="P54" s="2062"/>
    </row>
    <row r="55" spans="1:16" ht="17.25" customHeight="1">
      <c r="A55" s="1354"/>
      <c r="B55" s="1229"/>
      <c r="C55" s="1230"/>
      <c r="D55" s="2048"/>
      <c r="E55" s="1528"/>
      <c r="F55" s="2074"/>
      <c r="G55" s="433" t="s">
        <v>22</v>
      </c>
      <c r="H55" s="435">
        <v>0</v>
      </c>
      <c r="I55" s="267">
        <v>0</v>
      </c>
      <c r="J55" s="67">
        <v>0</v>
      </c>
      <c r="K55" s="19">
        <v>0</v>
      </c>
      <c r="L55" s="452">
        <v>0</v>
      </c>
      <c r="M55" s="437">
        <f t="shared" si="0"/>
        <v>0</v>
      </c>
      <c r="N55" s="452">
        <v>0</v>
      </c>
      <c r="O55" s="437">
        <f t="shared" si="1"/>
        <v>0</v>
      </c>
      <c r="P55" s="2062"/>
    </row>
    <row r="56" spans="1:16" ht="17.25" customHeight="1">
      <c r="A56" s="1354"/>
      <c r="B56" s="1229"/>
      <c r="C56" s="1230"/>
      <c r="D56" s="2048"/>
      <c r="E56" s="1528"/>
      <c r="F56" s="2074"/>
      <c r="G56" s="433" t="s">
        <v>23</v>
      </c>
      <c r="H56" s="435">
        <v>0</v>
      </c>
      <c r="I56" s="267">
        <v>0</v>
      </c>
      <c r="J56" s="67">
        <v>0</v>
      </c>
      <c r="K56" s="19">
        <v>0</v>
      </c>
      <c r="L56" s="452">
        <v>0</v>
      </c>
      <c r="M56" s="437">
        <f t="shared" si="0"/>
        <v>0</v>
      </c>
      <c r="N56" s="452">
        <v>0</v>
      </c>
      <c r="O56" s="437">
        <f t="shared" si="1"/>
        <v>0</v>
      </c>
      <c r="P56" s="2062"/>
    </row>
    <row r="57" spans="1:16" ht="21.75" customHeight="1">
      <c r="A57" s="1354" t="s">
        <v>90</v>
      </c>
      <c r="B57" s="1590" t="s">
        <v>379</v>
      </c>
      <c r="C57" s="1230" t="s">
        <v>1449</v>
      </c>
      <c r="D57" s="2073" t="s">
        <v>810</v>
      </c>
      <c r="E57" s="1477" t="s">
        <v>810</v>
      </c>
      <c r="F57" s="1180" t="s">
        <v>19</v>
      </c>
      <c r="G57" s="432" t="s">
        <v>20</v>
      </c>
      <c r="H57" s="457">
        <f>H58+H59+H60</f>
        <v>0</v>
      </c>
      <c r="I57" s="296">
        <f>I58+I59+I60</f>
        <v>0</v>
      </c>
      <c r="J57" s="297">
        <f>J58+J59+J60</f>
        <v>0</v>
      </c>
      <c r="K57" s="298">
        <f>K58+K59+K60</f>
        <v>0</v>
      </c>
      <c r="L57" s="458">
        <v>0</v>
      </c>
      <c r="M57" s="459">
        <f t="shared" si="0"/>
        <v>0</v>
      </c>
      <c r="N57" s="458">
        <v>0</v>
      </c>
      <c r="O57" s="459">
        <f t="shared" si="1"/>
        <v>0</v>
      </c>
      <c r="P57" s="2037"/>
    </row>
    <row r="58" spans="1:16" ht="17.25" customHeight="1">
      <c r="A58" s="1354"/>
      <c r="B58" s="1590"/>
      <c r="C58" s="1230"/>
      <c r="D58" s="1354"/>
      <c r="E58" s="1334"/>
      <c r="F58" s="1181"/>
      <c r="G58" s="433" t="s">
        <v>21</v>
      </c>
      <c r="H58" s="186">
        <v>0</v>
      </c>
      <c r="I58" s="269">
        <v>0</v>
      </c>
      <c r="J58" s="170">
        <v>0</v>
      </c>
      <c r="K58" s="106">
        <v>0</v>
      </c>
      <c r="L58" s="460">
        <v>0</v>
      </c>
      <c r="M58" s="19">
        <f t="shared" si="0"/>
        <v>0</v>
      </c>
      <c r="N58" s="460">
        <v>0</v>
      </c>
      <c r="O58" s="19">
        <f t="shared" si="1"/>
        <v>0</v>
      </c>
      <c r="P58" s="2037"/>
    </row>
    <row r="59" spans="1:16" ht="17.25" customHeight="1">
      <c r="A59" s="1354"/>
      <c r="B59" s="1590"/>
      <c r="C59" s="1230"/>
      <c r="D59" s="1354"/>
      <c r="E59" s="1334"/>
      <c r="F59" s="1181"/>
      <c r="G59" s="433" t="s">
        <v>22</v>
      </c>
      <c r="H59" s="186">
        <v>0</v>
      </c>
      <c r="I59" s="269">
        <v>0</v>
      </c>
      <c r="J59" s="170">
        <v>0</v>
      </c>
      <c r="K59" s="106">
        <v>0</v>
      </c>
      <c r="L59" s="460">
        <v>0</v>
      </c>
      <c r="M59" s="19">
        <f t="shared" si="0"/>
        <v>0</v>
      </c>
      <c r="N59" s="460">
        <v>0</v>
      </c>
      <c r="O59" s="19">
        <f t="shared" si="1"/>
        <v>0</v>
      </c>
      <c r="P59" s="2037"/>
    </row>
    <row r="60" spans="1:16" ht="17.25" customHeight="1">
      <c r="A60" s="1354"/>
      <c r="B60" s="1590"/>
      <c r="C60" s="1230"/>
      <c r="D60" s="1354"/>
      <c r="E60" s="1334"/>
      <c r="F60" s="1182"/>
      <c r="G60" s="433" t="s">
        <v>23</v>
      </c>
      <c r="H60" s="435">
        <v>0</v>
      </c>
      <c r="I60" s="268">
        <v>0</v>
      </c>
      <c r="J60" s="259">
        <v>0</v>
      </c>
      <c r="K60" s="104">
        <v>0</v>
      </c>
      <c r="L60" s="461">
        <v>0</v>
      </c>
      <c r="M60" s="462">
        <f t="shared" si="0"/>
        <v>0</v>
      </c>
      <c r="N60" s="461">
        <v>0</v>
      </c>
      <c r="O60" s="462">
        <f t="shared" si="1"/>
        <v>0</v>
      </c>
      <c r="P60" s="2037"/>
    </row>
    <row r="61" spans="1:16" ht="33" customHeight="1">
      <c r="A61" s="1205" t="s">
        <v>159</v>
      </c>
      <c r="B61" s="1240" t="s">
        <v>1017</v>
      </c>
      <c r="C61" s="1230" t="s">
        <v>1449</v>
      </c>
      <c r="D61" s="2048">
        <v>43952</v>
      </c>
      <c r="E61" s="1528">
        <v>44043</v>
      </c>
      <c r="F61" s="1638" t="s">
        <v>1042</v>
      </c>
      <c r="G61" s="432" t="s">
        <v>20</v>
      </c>
      <c r="H61" s="317">
        <f>H62+H63+H64</f>
        <v>7922.6</v>
      </c>
      <c r="I61" s="41">
        <f>I62+I63+I64</f>
        <v>1255.9000000000001</v>
      </c>
      <c r="J61" s="258">
        <f>J62+J63+J64</f>
        <v>1255.9000000000001</v>
      </c>
      <c r="K61" s="42">
        <f>K62+K63+K64</f>
        <v>1255.9000000000001</v>
      </c>
      <c r="L61" s="281">
        <f>J61/H61*100</f>
        <v>15.852119253780325</v>
      </c>
      <c r="M61" s="31">
        <f t="shared" ref="M61:M62" si="29">J61-H61</f>
        <v>-6666.7000000000007</v>
      </c>
      <c r="N61" s="281">
        <f t="shared" ref="N61:N62" si="30">K61/H61*100</f>
        <v>15.852119253780325</v>
      </c>
      <c r="O61" s="31">
        <f t="shared" ref="O61:O62" si="31">K61-H61</f>
        <v>-6666.7000000000007</v>
      </c>
      <c r="P61" s="1216" t="s">
        <v>1374</v>
      </c>
    </row>
    <row r="62" spans="1:16" ht="21.75" customHeight="1">
      <c r="A62" s="1195"/>
      <c r="B62" s="1241"/>
      <c r="C62" s="1230"/>
      <c r="D62" s="2048"/>
      <c r="E62" s="1528"/>
      <c r="F62" s="1639"/>
      <c r="G62" s="433" t="s">
        <v>21</v>
      </c>
      <c r="H62" s="236">
        <v>7922.6</v>
      </c>
      <c r="I62" s="266">
        <v>1255.9000000000001</v>
      </c>
      <c r="J62" s="229">
        <v>1255.9000000000001</v>
      </c>
      <c r="K62" s="231">
        <v>1255.9000000000001</v>
      </c>
      <c r="L62" s="434">
        <f>J62/H62*100</f>
        <v>15.852119253780325</v>
      </c>
      <c r="M62" s="17">
        <f t="shared" si="29"/>
        <v>-6666.7000000000007</v>
      </c>
      <c r="N62" s="434">
        <f t="shared" si="30"/>
        <v>15.852119253780325</v>
      </c>
      <c r="O62" s="17">
        <f t="shared" si="31"/>
        <v>-6666.7000000000007</v>
      </c>
      <c r="P62" s="1217"/>
    </row>
    <row r="63" spans="1:16" ht="21.75" customHeight="1">
      <c r="A63" s="1195"/>
      <c r="B63" s="1241"/>
      <c r="C63" s="1230"/>
      <c r="D63" s="2048"/>
      <c r="E63" s="1528"/>
      <c r="F63" s="1639"/>
      <c r="G63" s="433" t="s">
        <v>22</v>
      </c>
      <c r="H63" s="435">
        <v>0</v>
      </c>
      <c r="I63" s="267">
        <v>0</v>
      </c>
      <c r="J63" s="67">
        <v>0</v>
      </c>
      <c r="K63" s="19">
        <v>0</v>
      </c>
      <c r="L63" s="452">
        <v>0</v>
      </c>
      <c r="M63" s="437">
        <f t="shared" si="0"/>
        <v>0</v>
      </c>
      <c r="N63" s="452">
        <v>0</v>
      </c>
      <c r="O63" s="437">
        <f t="shared" si="1"/>
        <v>0</v>
      </c>
      <c r="P63" s="1217"/>
    </row>
    <row r="64" spans="1:16" ht="21.75" customHeight="1">
      <c r="A64" s="1196"/>
      <c r="B64" s="1242"/>
      <c r="C64" s="1230"/>
      <c r="D64" s="2048"/>
      <c r="E64" s="1528"/>
      <c r="F64" s="1652"/>
      <c r="G64" s="433" t="s">
        <v>23</v>
      </c>
      <c r="H64" s="435">
        <v>0</v>
      </c>
      <c r="I64" s="268">
        <v>0</v>
      </c>
      <c r="J64" s="259">
        <v>0</v>
      </c>
      <c r="K64" s="104">
        <v>0</v>
      </c>
      <c r="L64" s="452">
        <v>0</v>
      </c>
      <c r="M64" s="437">
        <f t="shared" si="0"/>
        <v>0</v>
      </c>
      <c r="N64" s="452">
        <v>0</v>
      </c>
      <c r="O64" s="437">
        <f t="shared" si="1"/>
        <v>0</v>
      </c>
      <c r="P64" s="1239"/>
    </row>
    <row r="65" spans="1:19" ht="29.25" customHeight="1">
      <c r="A65" s="1205" t="s">
        <v>160</v>
      </c>
      <c r="B65" s="1207" t="s">
        <v>1339</v>
      </c>
      <c r="C65" s="1230" t="s">
        <v>1449</v>
      </c>
      <c r="D65" s="2087" t="s">
        <v>1338</v>
      </c>
      <c r="E65" s="2006" t="s">
        <v>1338</v>
      </c>
      <c r="F65" s="1243" t="s">
        <v>19</v>
      </c>
      <c r="G65" s="432" t="s">
        <v>20</v>
      </c>
      <c r="H65" s="189">
        <f>H66+H67+H68</f>
        <v>0</v>
      </c>
      <c r="I65" s="299">
        <f>I66+I67+I68</f>
        <v>0</v>
      </c>
      <c r="J65" s="173">
        <f>J66+J67+J68</f>
        <v>0</v>
      </c>
      <c r="K65" s="143">
        <f>K66+K67+K68</f>
        <v>0</v>
      </c>
      <c r="L65" s="300">
        <v>0</v>
      </c>
      <c r="M65" s="143">
        <f t="shared" si="0"/>
        <v>0</v>
      </c>
      <c r="N65" s="300">
        <v>0</v>
      </c>
      <c r="O65" s="143">
        <f t="shared" si="1"/>
        <v>0</v>
      </c>
      <c r="P65" s="1216"/>
    </row>
    <row r="66" spans="1:19" ht="18" customHeight="1">
      <c r="A66" s="1195"/>
      <c r="B66" s="1197"/>
      <c r="C66" s="1230"/>
      <c r="D66" s="2088"/>
      <c r="E66" s="1729"/>
      <c r="F66" s="1244"/>
      <c r="G66" s="433" t="s">
        <v>21</v>
      </c>
      <c r="H66" s="186">
        <v>0</v>
      </c>
      <c r="I66" s="269">
        <v>0</v>
      </c>
      <c r="J66" s="170">
        <v>0</v>
      </c>
      <c r="K66" s="106">
        <v>0</v>
      </c>
      <c r="L66" s="463">
        <v>0</v>
      </c>
      <c r="M66" s="106">
        <f>J66-H66</f>
        <v>0</v>
      </c>
      <c r="N66" s="463">
        <v>0</v>
      </c>
      <c r="O66" s="106">
        <f t="shared" si="1"/>
        <v>0</v>
      </c>
      <c r="P66" s="1217"/>
    </row>
    <row r="67" spans="1:19" ht="18" customHeight="1">
      <c r="A67" s="1195"/>
      <c r="B67" s="1197"/>
      <c r="C67" s="1230"/>
      <c r="D67" s="2088"/>
      <c r="E67" s="1729"/>
      <c r="F67" s="1244"/>
      <c r="G67" s="433" t="s">
        <v>22</v>
      </c>
      <c r="H67" s="435">
        <v>0</v>
      </c>
      <c r="I67" s="268">
        <v>0</v>
      </c>
      <c r="J67" s="259">
        <v>0</v>
      </c>
      <c r="K67" s="104">
        <v>0</v>
      </c>
      <c r="L67" s="452">
        <v>0</v>
      </c>
      <c r="M67" s="437">
        <f t="shared" ref="M67:M209" si="32">J67-H67</f>
        <v>0</v>
      </c>
      <c r="N67" s="452">
        <v>0</v>
      </c>
      <c r="O67" s="437">
        <f t="shared" si="1"/>
        <v>0</v>
      </c>
      <c r="P67" s="1217"/>
    </row>
    <row r="68" spans="1:19" ht="18" customHeight="1">
      <c r="A68" s="1196"/>
      <c r="B68" s="1198"/>
      <c r="C68" s="1230"/>
      <c r="D68" s="2089"/>
      <c r="E68" s="1449"/>
      <c r="F68" s="1245"/>
      <c r="G68" s="433" t="s">
        <v>23</v>
      </c>
      <c r="H68" s="435">
        <v>0</v>
      </c>
      <c r="I68" s="268">
        <v>0</v>
      </c>
      <c r="J68" s="259">
        <v>0</v>
      </c>
      <c r="K68" s="104">
        <v>0</v>
      </c>
      <c r="L68" s="452">
        <v>0</v>
      </c>
      <c r="M68" s="437">
        <f t="shared" si="32"/>
        <v>0</v>
      </c>
      <c r="N68" s="452">
        <v>0</v>
      </c>
      <c r="O68" s="437">
        <f t="shared" si="1"/>
        <v>0</v>
      </c>
      <c r="P68" s="1239"/>
    </row>
    <row r="69" spans="1:19" ht="24" customHeight="1">
      <c r="A69" s="1354" t="s">
        <v>380</v>
      </c>
      <c r="B69" s="1590" t="s">
        <v>381</v>
      </c>
      <c r="C69" s="1230" t="s">
        <v>1449</v>
      </c>
      <c r="D69" s="1330" t="s">
        <v>858</v>
      </c>
      <c r="E69" s="2006" t="s">
        <v>858</v>
      </c>
      <c r="F69" s="1243" t="s">
        <v>19</v>
      </c>
      <c r="G69" s="432" t="s">
        <v>20</v>
      </c>
      <c r="H69" s="189">
        <f>H70+H71+H72</f>
        <v>0</v>
      </c>
      <c r="I69" s="299">
        <f>I70+I71+I72</f>
        <v>0</v>
      </c>
      <c r="J69" s="173">
        <f>J70+J71+J72</f>
        <v>0</v>
      </c>
      <c r="K69" s="143">
        <f>K70+K71+K72</f>
        <v>0</v>
      </c>
      <c r="L69" s="300">
        <v>0</v>
      </c>
      <c r="M69" s="143">
        <f t="shared" si="32"/>
        <v>0</v>
      </c>
      <c r="N69" s="300">
        <v>0</v>
      </c>
      <c r="O69" s="143">
        <f t="shared" si="1"/>
        <v>0</v>
      </c>
      <c r="P69" s="1239"/>
    </row>
    <row r="70" spans="1:19" ht="18.75" customHeight="1">
      <c r="A70" s="1354"/>
      <c r="B70" s="1590"/>
      <c r="C70" s="1230"/>
      <c r="D70" s="1195"/>
      <c r="E70" s="1729"/>
      <c r="F70" s="1244"/>
      <c r="G70" s="433" t="s">
        <v>21</v>
      </c>
      <c r="H70" s="186">
        <v>0</v>
      </c>
      <c r="I70" s="269">
        <v>0</v>
      </c>
      <c r="J70" s="170">
        <v>0</v>
      </c>
      <c r="K70" s="106">
        <v>0</v>
      </c>
      <c r="L70" s="463">
        <v>0</v>
      </c>
      <c r="M70" s="106">
        <v>0</v>
      </c>
      <c r="N70" s="463">
        <v>0</v>
      </c>
      <c r="O70" s="106">
        <v>0</v>
      </c>
      <c r="P70" s="2062"/>
    </row>
    <row r="71" spans="1:19" ht="18.75" customHeight="1" thickBot="1">
      <c r="A71" s="1354"/>
      <c r="B71" s="1590"/>
      <c r="C71" s="1230"/>
      <c r="D71" s="1195"/>
      <c r="E71" s="1729"/>
      <c r="F71" s="1244"/>
      <c r="G71" s="433" t="s">
        <v>22</v>
      </c>
      <c r="H71" s="435">
        <v>0</v>
      </c>
      <c r="I71" s="267">
        <v>0</v>
      </c>
      <c r="J71" s="67">
        <v>0</v>
      </c>
      <c r="K71" s="19">
        <v>0</v>
      </c>
      <c r="L71" s="452">
        <v>0</v>
      </c>
      <c r="M71" s="437">
        <f t="shared" si="32"/>
        <v>0</v>
      </c>
      <c r="N71" s="452">
        <v>0</v>
      </c>
      <c r="O71" s="437">
        <f t="shared" si="1"/>
        <v>0</v>
      </c>
      <c r="P71" s="2062"/>
    </row>
    <row r="72" spans="1:19" ht="18.75" customHeight="1" thickBot="1">
      <c r="A72" s="1354"/>
      <c r="B72" s="1590"/>
      <c r="C72" s="1230"/>
      <c r="D72" s="1196"/>
      <c r="E72" s="1449"/>
      <c r="F72" s="1245"/>
      <c r="G72" s="433" t="s">
        <v>23</v>
      </c>
      <c r="H72" s="435">
        <v>0</v>
      </c>
      <c r="I72" s="267">
        <v>0</v>
      </c>
      <c r="J72" s="67">
        <v>0</v>
      </c>
      <c r="K72" s="19">
        <v>0</v>
      </c>
      <c r="L72" s="452">
        <v>0</v>
      </c>
      <c r="M72" s="437">
        <f t="shared" si="32"/>
        <v>0</v>
      </c>
      <c r="N72" s="452">
        <v>0</v>
      </c>
      <c r="O72" s="437">
        <f t="shared" si="1"/>
        <v>0</v>
      </c>
      <c r="P72" s="2062"/>
      <c r="S72" s="464"/>
    </row>
    <row r="73" spans="1:19" ht="27" customHeight="1">
      <c r="A73" s="1354" t="s">
        <v>382</v>
      </c>
      <c r="B73" s="1229" t="s">
        <v>1015</v>
      </c>
      <c r="C73" s="1230" t="s">
        <v>1449</v>
      </c>
      <c r="D73" s="2048">
        <v>44013</v>
      </c>
      <c r="E73" s="1528">
        <v>44074</v>
      </c>
      <c r="F73" s="1638" t="s">
        <v>1375</v>
      </c>
      <c r="G73" s="432" t="s">
        <v>20</v>
      </c>
      <c r="H73" s="317">
        <f>H74+H75+H76</f>
        <v>3163.9</v>
      </c>
      <c r="I73" s="41">
        <f>I74+I75+I76</f>
        <v>3163.9</v>
      </c>
      <c r="J73" s="258">
        <f>J74+J75+J76</f>
        <v>3163.9</v>
      </c>
      <c r="K73" s="42">
        <f>K74+K75+K76</f>
        <v>3163.9</v>
      </c>
      <c r="L73" s="281">
        <f>J73/H73*100</f>
        <v>100</v>
      </c>
      <c r="M73" s="459">
        <f t="shared" si="32"/>
        <v>0</v>
      </c>
      <c r="N73" s="281">
        <f t="shared" ref="N73:N74" si="33">K73/H73*100</f>
        <v>100</v>
      </c>
      <c r="O73" s="459">
        <f t="shared" si="1"/>
        <v>0</v>
      </c>
      <c r="P73" s="1216" t="s">
        <v>1376</v>
      </c>
    </row>
    <row r="74" spans="1:19" ht="18" customHeight="1">
      <c r="A74" s="1354"/>
      <c r="B74" s="1229"/>
      <c r="C74" s="1230"/>
      <c r="D74" s="2048"/>
      <c r="E74" s="1528"/>
      <c r="F74" s="1639"/>
      <c r="G74" s="936" t="s">
        <v>21</v>
      </c>
      <c r="H74" s="236">
        <v>3163.9</v>
      </c>
      <c r="I74" s="266">
        <v>3163.9</v>
      </c>
      <c r="J74" s="229">
        <v>3163.9</v>
      </c>
      <c r="K74" s="231">
        <v>3163.9</v>
      </c>
      <c r="L74" s="434">
        <f>J74/H74*100</f>
        <v>100</v>
      </c>
      <c r="M74" s="19">
        <f t="shared" si="32"/>
        <v>0</v>
      </c>
      <c r="N74" s="434">
        <f t="shared" si="33"/>
        <v>100</v>
      </c>
      <c r="O74" s="19">
        <f t="shared" si="1"/>
        <v>0</v>
      </c>
      <c r="P74" s="1217"/>
    </row>
    <row r="75" spans="1:19" ht="18" customHeight="1">
      <c r="A75" s="1354"/>
      <c r="B75" s="1229"/>
      <c r="C75" s="1230"/>
      <c r="D75" s="2048"/>
      <c r="E75" s="1528"/>
      <c r="F75" s="1639"/>
      <c r="G75" s="936" t="s">
        <v>22</v>
      </c>
      <c r="H75" s="435">
        <v>0</v>
      </c>
      <c r="I75" s="267">
        <v>0</v>
      </c>
      <c r="J75" s="67">
        <v>0</v>
      </c>
      <c r="K75" s="19">
        <v>0</v>
      </c>
      <c r="L75" s="452">
        <v>0</v>
      </c>
      <c r="M75" s="437">
        <f t="shared" si="32"/>
        <v>0</v>
      </c>
      <c r="N75" s="452">
        <v>0</v>
      </c>
      <c r="O75" s="437">
        <f t="shared" ref="O75:O76" si="34">K75-H75</f>
        <v>0</v>
      </c>
      <c r="P75" s="1217"/>
    </row>
    <row r="76" spans="1:19" ht="18" customHeight="1">
      <c r="A76" s="1354"/>
      <c r="B76" s="1229"/>
      <c r="C76" s="1230"/>
      <c r="D76" s="2048"/>
      <c r="E76" s="1528"/>
      <c r="F76" s="1652"/>
      <c r="G76" s="936" t="s">
        <v>23</v>
      </c>
      <c r="H76" s="435">
        <v>0</v>
      </c>
      <c r="I76" s="268">
        <v>0</v>
      </c>
      <c r="J76" s="259">
        <v>0</v>
      </c>
      <c r="K76" s="104">
        <v>0</v>
      </c>
      <c r="L76" s="452">
        <v>0</v>
      </c>
      <c r="M76" s="437">
        <f t="shared" si="32"/>
        <v>0</v>
      </c>
      <c r="N76" s="452">
        <v>0</v>
      </c>
      <c r="O76" s="437">
        <f t="shared" si="34"/>
        <v>0</v>
      </c>
      <c r="P76" s="1239"/>
    </row>
    <row r="77" spans="1:19" ht="22.5" customHeight="1">
      <c r="A77" s="1277" t="s">
        <v>383</v>
      </c>
      <c r="B77" s="1242" t="s">
        <v>1018</v>
      </c>
      <c r="C77" s="1230" t="s">
        <v>1449</v>
      </c>
      <c r="D77" s="2087" t="s">
        <v>1340</v>
      </c>
      <c r="E77" s="2006" t="s">
        <v>1340</v>
      </c>
      <c r="F77" s="1180" t="s">
        <v>19</v>
      </c>
      <c r="G77" s="107" t="s">
        <v>20</v>
      </c>
      <c r="H77" s="465">
        <f>H78+H79+H80</f>
        <v>0</v>
      </c>
      <c r="I77" s="300">
        <f>I78+I79+I80</f>
        <v>0</v>
      </c>
      <c r="J77" s="301">
        <f>J78+J79+J80</f>
        <v>0</v>
      </c>
      <c r="K77" s="302">
        <f>K78+K79+K80</f>
        <v>0</v>
      </c>
      <c r="L77" s="300">
        <v>0</v>
      </c>
      <c r="M77" s="143">
        <f t="shared" si="32"/>
        <v>0</v>
      </c>
      <c r="N77" s="300">
        <v>0</v>
      </c>
      <c r="O77" s="143">
        <f t="shared" si="1"/>
        <v>0</v>
      </c>
      <c r="P77" s="1512"/>
    </row>
    <row r="78" spans="1:19" ht="17.25" customHeight="1">
      <c r="A78" s="1588"/>
      <c r="B78" s="1590"/>
      <c r="C78" s="1230"/>
      <c r="D78" s="2088"/>
      <c r="E78" s="1729"/>
      <c r="F78" s="1181"/>
      <c r="G78" s="573" t="s">
        <v>21</v>
      </c>
      <c r="H78" s="186">
        <v>0</v>
      </c>
      <c r="I78" s="269">
        <v>0</v>
      </c>
      <c r="J78" s="170">
        <v>0</v>
      </c>
      <c r="K78" s="106">
        <v>0</v>
      </c>
      <c r="L78" s="463">
        <v>0</v>
      </c>
      <c r="M78" s="106">
        <f t="shared" si="32"/>
        <v>0</v>
      </c>
      <c r="N78" s="463">
        <v>0</v>
      </c>
      <c r="O78" s="106">
        <f t="shared" si="1"/>
        <v>0</v>
      </c>
      <c r="P78" s="1512"/>
    </row>
    <row r="79" spans="1:19" ht="17.25" customHeight="1">
      <c r="A79" s="1588"/>
      <c r="B79" s="1590"/>
      <c r="C79" s="1230"/>
      <c r="D79" s="2088"/>
      <c r="E79" s="1729"/>
      <c r="F79" s="1181"/>
      <c r="G79" s="573" t="s">
        <v>22</v>
      </c>
      <c r="H79" s="435">
        <v>0</v>
      </c>
      <c r="I79" s="269">
        <v>0</v>
      </c>
      <c r="J79" s="170">
        <v>0</v>
      </c>
      <c r="K79" s="106">
        <v>0</v>
      </c>
      <c r="L79" s="452">
        <v>0</v>
      </c>
      <c r="M79" s="437">
        <f t="shared" si="32"/>
        <v>0</v>
      </c>
      <c r="N79" s="452">
        <v>0</v>
      </c>
      <c r="O79" s="437">
        <f t="shared" si="1"/>
        <v>0</v>
      </c>
      <c r="P79" s="1512"/>
    </row>
    <row r="80" spans="1:19" ht="17.25" customHeight="1">
      <c r="A80" s="1588"/>
      <c r="B80" s="1590"/>
      <c r="C80" s="1230"/>
      <c r="D80" s="2089"/>
      <c r="E80" s="1449"/>
      <c r="F80" s="1182"/>
      <c r="G80" s="573" t="s">
        <v>23</v>
      </c>
      <c r="H80" s="435">
        <v>0</v>
      </c>
      <c r="I80" s="269">
        <v>0</v>
      </c>
      <c r="J80" s="170">
        <v>0</v>
      </c>
      <c r="K80" s="106">
        <v>0</v>
      </c>
      <c r="L80" s="452">
        <v>0</v>
      </c>
      <c r="M80" s="437">
        <f t="shared" si="32"/>
        <v>0</v>
      </c>
      <c r="N80" s="452">
        <v>0</v>
      </c>
      <c r="O80" s="437">
        <f t="shared" si="1"/>
        <v>0</v>
      </c>
      <c r="P80" s="1512"/>
    </row>
    <row r="81" spans="1:16" ht="33" customHeight="1">
      <c r="A81" s="1588" t="s">
        <v>384</v>
      </c>
      <c r="B81" s="1229" t="s">
        <v>385</v>
      </c>
      <c r="C81" s="1230" t="s">
        <v>1449</v>
      </c>
      <c r="D81" s="2048">
        <v>43831</v>
      </c>
      <c r="E81" s="1528">
        <v>44196</v>
      </c>
      <c r="F81" s="2074" t="s">
        <v>1043</v>
      </c>
      <c r="G81" s="109" t="s">
        <v>20</v>
      </c>
      <c r="H81" s="317">
        <f>H82+H83+H84</f>
        <v>350</v>
      </c>
      <c r="I81" s="41">
        <f>I82+I83+I84</f>
        <v>158.4</v>
      </c>
      <c r="J81" s="258">
        <f>J82+J83+J84</f>
        <v>156.69999999999999</v>
      </c>
      <c r="K81" s="42">
        <f>K82+K83+K84</f>
        <v>156.69999999999999</v>
      </c>
      <c r="L81" s="271">
        <f>J81/H81*100</f>
        <v>44.771428571428565</v>
      </c>
      <c r="M81" s="31">
        <f t="shared" si="32"/>
        <v>-193.3</v>
      </c>
      <c r="N81" s="271">
        <f t="shared" si="15"/>
        <v>44.771428571428565</v>
      </c>
      <c r="O81" s="31">
        <f t="shared" si="1"/>
        <v>-193.3</v>
      </c>
      <c r="P81" s="1512" t="s">
        <v>1377</v>
      </c>
    </row>
    <row r="82" spans="1:16" ht="23.25" customHeight="1">
      <c r="A82" s="1588"/>
      <c r="B82" s="1229"/>
      <c r="C82" s="1230"/>
      <c r="D82" s="2048"/>
      <c r="E82" s="1528"/>
      <c r="F82" s="2074"/>
      <c r="G82" s="573" t="s">
        <v>21</v>
      </c>
      <c r="H82" s="236">
        <v>350</v>
      </c>
      <c r="I82" s="266">
        <v>158.4</v>
      </c>
      <c r="J82" s="229">
        <v>156.69999999999999</v>
      </c>
      <c r="K82" s="231">
        <v>156.69999999999999</v>
      </c>
      <c r="L82" s="434">
        <f>J82/H82*100</f>
        <v>44.771428571428565</v>
      </c>
      <c r="M82" s="17">
        <f t="shared" si="32"/>
        <v>-193.3</v>
      </c>
      <c r="N82" s="434">
        <f t="shared" si="15"/>
        <v>44.771428571428565</v>
      </c>
      <c r="O82" s="17">
        <f t="shared" si="1"/>
        <v>-193.3</v>
      </c>
      <c r="P82" s="1512"/>
    </row>
    <row r="83" spans="1:16" ht="23.25" customHeight="1">
      <c r="A83" s="1588"/>
      <c r="B83" s="1229"/>
      <c r="C83" s="1230"/>
      <c r="D83" s="2048"/>
      <c r="E83" s="1528"/>
      <c r="F83" s="2074"/>
      <c r="G83" s="573" t="s">
        <v>22</v>
      </c>
      <c r="H83" s="435">
        <v>0</v>
      </c>
      <c r="I83" s="269">
        <v>0</v>
      </c>
      <c r="J83" s="170">
        <v>0</v>
      </c>
      <c r="K83" s="106">
        <v>0</v>
      </c>
      <c r="L83" s="452">
        <v>0</v>
      </c>
      <c r="M83" s="437">
        <f t="shared" si="32"/>
        <v>0</v>
      </c>
      <c r="N83" s="452">
        <v>0</v>
      </c>
      <c r="O83" s="437">
        <f t="shared" si="1"/>
        <v>0</v>
      </c>
      <c r="P83" s="1512"/>
    </row>
    <row r="84" spans="1:16" ht="23.25" customHeight="1">
      <c r="A84" s="1588"/>
      <c r="B84" s="1229"/>
      <c r="C84" s="1230"/>
      <c r="D84" s="2048"/>
      <c r="E84" s="1528"/>
      <c r="F84" s="2074"/>
      <c r="G84" s="573" t="s">
        <v>23</v>
      </c>
      <c r="H84" s="435">
        <v>0</v>
      </c>
      <c r="I84" s="269">
        <v>0</v>
      </c>
      <c r="J84" s="170">
        <v>0</v>
      </c>
      <c r="K84" s="106">
        <v>0</v>
      </c>
      <c r="L84" s="452">
        <v>0</v>
      </c>
      <c r="M84" s="437">
        <f t="shared" si="32"/>
        <v>0</v>
      </c>
      <c r="N84" s="452">
        <v>0</v>
      </c>
      <c r="O84" s="437">
        <f t="shared" si="1"/>
        <v>0</v>
      </c>
      <c r="P84" s="1512"/>
    </row>
    <row r="85" spans="1:16" ht="27" customHeight="1">
      <c r="A85" s="1588" t="s">
        <v>386</v>
      </c>
      <c r="B85" s="1590" t="s">
        <v>387</v>
      </c>
      <c r="C85" s="1230" t="s">
        <v>1449</v>
      </c>
      <c r="D85" s="1330" t="s">
        <v>810</v>
      </c>
      <c r="E85" s="1477" t="s">
        <v>810</v>
      </c>
      <c r="F85" s="1180" t="s">
        <v>19</v>
      </c>
      <c r="G85" s="109" t="s">
        <v>20</v>
      </c>
      <c r="H85" s="189">
        <f>H86+H87+H88</f>
        <v>0</v>
      </c>
      <c r="I85" s="299">
        <f>I86+I87+I88</f>
        <v>0</v>
      </c>
      <c r="J85" s="173">
        <f>J86+J87+J88</f>
        <v>0</v>
      </c>
      <c r="K85" s="143">
        <f>K86+K87+K88</f>
        <v>0</v>
      </c>
      <c r="L85" s="299">
        <v>0</v>
      </c>
      <c r="M85" s="143">
        <f t="shared" si="32"/>
        <v>0</v>
      </c>
      <c r="N85" s="299">
        <v>0</v>
      </c>
      <c r="O85" s="143">
        <f t="shared" ref="O85:O209" si="35">K85-H85</f>
        <v>0</v>
      </c>
      <c r="P85" s="1512"/>
    </row>
    <row r="86" spans="1:16" ht="17.25" customHeight="1">
      <c r="A86" s="1588"/>
      <c r="B86" s="1590"/>
      <c r="C86" s="1230"/>
      <c r="D86" s="1195"/>
      <c r="E86" s="1334"/>
      <c r="F86" s="1181"/>
      <c r="G86" s="573" t="s">
        <v>21</v>
      </c>
      <c r="H86" s="186">
        <v>0</v>
      </c>
      <c r="I86" s="269">
        <v>0</v>
      </c>
      <c r="J86" s="170">
        <v>0</v>
      </c>
      <c r="K86" s="106">
        <v>0</v>
      </c>
      <c r="L86" s="463">
        <v>0</v>
      </c>
      <c r="M86" s="106">
        <f t="shared" si="32"/>
        <v>0</v>
      </c>
      <c r="N86" s="463">
        <v>0</v>
      </c>
      <c r="O86" s="106">
        <f t="shared" si="35"/>
        <v>0</v>
      </c>
      <c r="P86" s="1512"/>
    </row>
    <row r="87" spans="1:16" ht="17.25" customHeight="1">
      <c r="A87" s="1588"/>
      <c r="B87" s="1590"/>
      <c r="C87" s="1230"/>
      <c r="D87" s="1195"/>
      <c r="E87" s="1334"/>
      <c r="F87" s="1181"/>
      <c r="G87" s="573" t="s">
        <v>22</v>
      </c>
      <c r="H87" s="435">
        <v>0</v>
      </c>
      <c r="I87" s="269">
        <v>0</v>
      </c>
      <c r="J87" s="170">
        <v>0</v>
      </c>
      <c r="K87" s="106">
        <v>0</v>
      </c>
      <c r="L87" s="452">
        <v>0</v>
      </c>
      <c r="M87" s="437">
        <f t="shared" si="32"/>
        <v>0</v>
      </c>
      <c r="N87" s="452">
        <v>0</v>
      </c>
      <c r="O87" s="437">
        <f t="shared" si="35"/>
        <v>0</v>
      </c>
      <c r="P87" s="1512"/>
    </row>
    <row r="88" spans="1:16" ht="17.25" customHeight="1">
      <c r="A88" s="1588"/>
      <c r="B88" s="1590"/>
      <c r="C88" s="1230"/>
      <c r="D88" s="1196"/>
      <c r="E88" s="1334"/>
      <c r="F88" s="1182"/>
      <c r="G88" s="573" t="s">
        <v>23</v>
      </c>
      <c r="H88" s="435">
        <v>0</v>
      </c>
      <c r="I88" s="269">
        <v>0</v>
      </c>
      <c r="J88" s="170">
        <v>0</v>
      </c>
      <c r="K88" s="106">
        <v>0</v>
      </c>
      <c r="L88" s="452">
        <v>0</v>
      </c>
      <c r="M88" s="437">
        <f t="shared" si="32"/>
        <v>0</v>
      </c>
      <c r="N88" s="452">
        <v>0</v>
      </c>
      <c r="O88" s="437">
        <f t="shared" si="35"/>
        <v>0</v>
      </c>
      <c r="P88" s="1512"/>
    </row>
    <row r="89" spans="1:16" ht="30.75" customHeight="1">
      <c r="A89" s="1588" t="s">
        <v>388</v>
      </c>
      <c r="B89" s="1229" t="s">
        <v>1019</v>
      </c>
      <c r="C89" s="1230" t="s">
        <v>1449</v>
      </c>
      <c r="D89" s="2058" t="s">
        <v>1341</v>
      </c>
      <c r="E89" s="1528" t="s">
        <v>1341</v>
      </c>
      <c r="F89" s="1180" t="s">
        <v>19</v>
      </c>
      <c r="G89" s="109" t="s">
        <v>20</v>
      </c>
      <c r="H89" s="189">
        <f>H90+H91+H92</f>
        <v>0</v>
      </c>
      <c r="I89" s="299">
        <f>I90+I91+I92</f>
        <v>0</v>
      </c>
      <c r="J89" s="173">
        <f>J90+J91+J92</f>
        <v>0</v>
      </c>
      <c r="K89" s="143">
        <f>K90+K91+K92</f>
        <v>0</v>
      </c>
      <c r="L89" s="299">
        <v>0</v>
      </c>
      <c r="M89" s="143">
        <f t="shared" ref="M89:M92" si="36">J89-H89</f>
        <v>0</v>
      </c>
      <c r="N89" s="299">
        <v>0</v>
      </c>
      <c r="O89" s="143">
        <f t="shared" ref="O89:O92" si="37">K89-H89</f>
        <v>0</v>
      </c>
      <c r="P89" s="1512"/>
    </row>
    <row r="90" spans="1:16" ht="21.75" customHeight="1">
      <c r="A90" s="1588"/>
      <c r="B90" s="1229"/>
      <c r="C90" s="1230"/>
      <c r="D90" s="2058"/>
      <c r="E90" s="1528"/>
      <c r="F90" s="1181"/>
      <c r="G90" s="1113" t="s">
        <v>21</v>
      </c>
      <c r="H90" s="186">
        <v>0</v>
      </c>
      <c r="I90" s="269">
        <v>0</v>
      </c>
      <c r="J90" s="170">
        <v>0</v>
      </c>
      <c r="K90" s="106">
        <v>0</v>
      </c>
      <c r="L90" s="463">
        <v>0</v>
      </c>
      <c r="M90" s="106">
        <f t="shared" si="36"/>
        <v>0</v>
      </c>
      <c r="N90" s="463">
        <v>0</v>
      </c>
      <c r="O90" s="106">
        <f t="shared" si="37"/>
        <v>0</v>
      </c>
      <c r="P90" s="1512"/>
    </row>
    <row r="91" spans="1:16" ht="21.75" customHeight="1">
      <c r="A91" s="1588"/>
      <c r="B91" s="1229"/>
      <c r="C91" s="1230"/>
      <c r="D91" s="2058"/>
      <c r="E91" s="1528"/>
      <c r="F91" s="1181"/>
      <c r="G91" s="1113" t="s">
        <v>22</v>
      </c>
      <c r="H91" s="435">
        <v>0</v>
      </c>
      <c r="I91" s="269">
        <v>0</v>
      </c>
      <c r="J91" s="170">
        <v>0</v>
      </c>
      <c r="K91" s="106">
        <v>0</v>
      </c>
      <c r="L91" s="452">
        <v>0</v>
      </c>
      <c r="M91" s="437">
        <f t="shared" si="36"/>
        <v>0</v>
      </c>
      <c r="N91" s="452">
        <v>0</v>
      </c>
      <c r="O91" s="437">
        <f t="shared" si="37"/>
        <v>0</v>
      </c>
      <c r="P91" s="1512"/>
    </row>
    <row r="92" spans="1:16" ht="21.75" customHeight="1">
      <c r="A92" s="1588"/>
      <c r="B92" s="1229"/>
      <c r="C92" s="1230"/>
      <c r="D92" s="2058"/>
      <c r="E92" s="1528"/>
      <c r="F92" s="1182"/>
      <c r="G92" s="1113" t="s">
        <v>23</v>
      </c>
      <c r="H92" s="435">
        <v>0</v>
      </c>
      <c r="I92" s="269">
        <v>0</v>
      </c>
      <c r="J92" s="170">
        <v>0</v>
      </c>
      <c r="K92" s="106">
        <v>0</v>
      </c>
      <c r="L92" s="452">
        <v>0</v>
      </c>
      <c r="M92" s="437">
        <f t="shared" si="36"/>
        <v>0</v>
      </c>
      <c r="N92" s="452">
        <v>0</v>
      </c>
      <c r="O92" s="437">
        <f t="shared" si="37"/>
        <v>0</v>
      </c>
      <c r="P92" s="1512"/>
    </row>
    <row r="93" spans="1:16" ht="27" customHeight="1">
      <c r="A93" s="2075" t="s">
        <v>389</v>
      </c>
      <c r="B93" s="1574" t="s">
        <v>1020</v>
      </c>
      <c r="C93" s="1230" t="s">
        <v>1449</v>
      </c>
      <c r="D93" s="2048">
        <v>43831</v>
      </c>
      <c r="E93" s="1528">
        <v>44074</v>
      </c>
      <c r="F93" s="1378" t="s">
        <v>1378</v>
      </c>
      <c r="G93" s="109" t="s">
        <v>20</v>
      </c>
      <c r="H93" s="317">
        <f>H94+H95+H96</f>
        <v>500</v>
      </c>
      <c r="I93" s="41">
        <f>I94+I95+I96</f>
        <v>500</v>
      </c>
      <c r="J93" s="258">
        <f>J94+J95+J96</f>
        <v>500</v>
      </c>
      <c r="K93" s="42">
        <f>K94+K95+K96</f>
        <v>500</v>
      </c>
      <c r="L93" s="271">
        <f>J93/H93*100</f>
        <v>100</v>
      </c>
      <c r="M93" s="459">
        <f t="shared" si="32"/>
        <v>0</v>
      </c>
      <c r="N93" s="271">
        <f t="shared" ref="N93:N94" si="38">K93/H93*100</f>
        <v>100</v>
      </c>
      <c r="O93" s="459">
        <f t="shared" ref="O93:O94" si="39">K93-H93</f>
        <v>0</v>
      </c>
      <c r="P93" s="1512" t="s">
        <v>1379</v>
      </c>
    </row>
    <row r="94" spans="1:16" ht="20.25" customHeight="1">
      <c r="A94" s="2075"/>
      <c r="B94" s="1574"/>
      <c r="C94" s="1230"/>
      <c r="D94" s="2048"/>
      <c r="E94" s="1528"/>
      <c r="F94" s="1379"/>
      <c r="G94" s="573" t="s">
        <v>21</v>
      </c>
      <c r="H94" s="236">
        <v>500</v>
      </c>
      <c r="I94" s="266">
        <v>500</v>
      </c>
      <c r="J94" s="229">
        <v>500</v>
      </c>
      <c r="K94" s="231">
        <v>500</v>
      </c>
      <c r="L94" s="434">
        <f>J94/H94*100</f>
        <v>100</v>
      </c>
      <c r="M94" s="19">
        <f t="shared" si="32"/>
        <v>0</v>
      </c>
      <c r="N94" s="434">
        <f t="shared" si="38"/>
        <v>100</v>
      </c>
      <c r="O94" s="19">
        <f t="shared" si="39"/>
        <v>0</v>
      </c>
      <c r="P94" s="1512"/>
    </row>
    <row r="95" spans="1:16" ht="20.25" customHeight="1">
      <c r="A95" s="2075"/>
      <c r="B95" s="1574"/>
      <c r="C95" s="1230"/>
      <c r="D95" s="2048"/>
      <c r="E95" s="1528"/>
      <c r="F95" s="1379"/>
      <c r="G95" s="573" t="s">
        <v>22</v>
      </c>
      <c r="H95" s="435">
        <v>0</v>
      </c>
      <c r="I95" s="269">
        <v>0</v>
      </c>
      <c r="J95" s="170">
        <v>0</v>
      </c>
      <c r="K95" s="106">
        <v>0</v>
      </c>
      <c r="L95" s="452">
        <v>0</v>
      </c>
      <c r="M95" s="437">
        <f t="shared" si="32"/>
        <v>0</v>
      </c>
      <c r="N95" s="452">
        <v>0</v>
      </c>
      <c r="O95" s="437">
        <f t="shared" si="35"/>
        <v>0</v>
      </c>
      <c r="P95" s="1512"/>
    </row>
    <row r="96" spans="1:16" ht="20.25" customHeight="1">
      <c r="A96" s="2075"/>
      <c r="B96" s="1574"/>
      <c r="C96" s="1230"/>
      <c r="D96" s="2048"/>
      <c r="E96" s="1528"/>
      <c r="F96" s="1380"/>
      <c r="G96" s="573" t="s">
        <v>23</v>
      </c>
      <c r="H96" s="435">
        <v>0</v>
      </c>
      <c r="I96" s="269">
        <v>0</v>
      </c>
      <c r="J96" s="170">
        <v>0</v>
      </c>
      <c r="K96" s="106">
        <v>0</v>
      </c>
      <c r="L96" s="452">
        <v>0</v>
      </c>
      <c r="M96" s="437">
        <f t="shared" si="32"/>
        <v>0</v>
      </c>
      <c r="N96" s="452">
        <v>0</v>
      </c>
      <c r="O96" s="437">
        <f t="shared" si="35"/>
        <v>0</v>
      </c>
      <c r="P96" s="1512"/>
    </row>
    <row r="97" spans="1:16" ht="28.5" customHeight="1">
      <c r="A97" s="2090" t="s">
        <v>390</v>
      </c>
      <c r="B97" s="1207" t="s">
        <v>1021</v>
      </c>
      <c r="C97" s="1230" t="s">
        <v>1449</v>
      </c>
      <c r="D97" s="1330" t="s">
        <v>858</v>
      </c>
      <c r="E97" s="2006" t="s">
        <v>858</v>
      </c>
      <c r="F97" s="1243" t="s">
        <v>19</v>
      </c>
      <c r="G97" s="109" t="s">
        <v>20</v>
      </c>
      <c r="H97" s="189">
        <f>H98+H99+H100</f>
        <v>0</v>
      </c>
      <c r="I97" s="299">
        <f>I98+I99+I100</f>
        <v>0</v>
      </c>
      <c r="J97" s="173">
        <f>J98+J99+J100</f>
        <v>0</v>
      </c>
      <c r="K97" s="143">
        <f>K98+K99+K100</f>
        <v>0</v>
      </c>
      <c r="L97" s="300">
        <v>0</v>
      </c>
      <c r="M97" s="143">
        <f t="shared" si="32"/>
        <v>0</v>
      </c>
      <c r="N97" s="300">
        <v>0</v>
      </c>
      <c r="O97" s="143">
        <f t="shared" si="35"/>
        <v>0</v>
      </c>
      <c r="P97" s="1430"/>
    </row>
    <row r="98" spans="1:16" ht="18.75" customHeight="1">
      <c r="A98" s="2091"/>
      <c r="B98" s="1197"/>
      <c r="C98" s="1230"/>
      <c r="D98" s="1195"/>
      <c r="E98" s="1729"/>
      <c r="F98" s="1244"/>
      <c r="G98" s="573" t="s">
        <v>21</v>
      </c>
      <c r="H98" s="186">
        <v>0</v>
      </c>
      <c r="I98" s="269">
        <v>0</v>
      </c>
      <c r="J98" s="170">
        <v>0</v>
      </c>
      <c r="K98" s="106">
        <v>0</v>
      </c>
      <c r="L98" s="463">
        <v>0</v>
      </c>
      <c r="M98" s="106">
        <f t="shared" si="32"/>
        <v>0</v>
      </c>
      <c r="N98" s="463">
        <v>0</v>
      </c>
      <c r="O98" s="106">
        <f t="shared" si="35"/>
        <v>0</v>
      </c>
      <c r="P98" s="1430"/>
    </row>
    <row r="99" spans="1:16" ht="18.75" customHeight="1">
      <c r="A99" s="2091"/>
      <c r="B99" s="1197"/>
      <c r="C99" s="1230"/>
      <c r="D99" s="1195"/>
      <c r="E99" s="1729"/>
      <c r="F99" s="1244"/>
      <c r="G99" s="573" t="s">
        <v>22</v>
      </c>
      <c r="H99" s="435">
        <v>0</v>
      </c>
      <c r="I99" s="269">
        <v>0</v>
      </c>
      <c r="J99" s="170">
        <v>0</v>
      </c>
      <c r="K99" s="106">
        <v>0</v>
      </c>
      <c r="L99" s="452">
        <v>0</v>
      </c>
      <c r="M99" s="437">
        <f t="shared" si="32"/>
        <v>0</v>
      </c>
      <c r="N99" s="452">
        <v>0</v>
      </c>
      <c r="O99" s="437">
        <f t="shared" si="35"/>
        <v>0</v>
      </c>
      <c r="P99" s="1430"/>
    </row>
    <row r="100" spans="1:16" ht="18.75" customHeight="1">
      <c r="A100" s="2091"/>
      <c r="B100" s="1197"/>
      <c r="C100" s="1230"/>
      <c r="D100" s="1196"/>
      <c r="E100" s="1449"/>
      <c r="F100" s="1245"/>
      <c r="G100" s="573" t="s">
        <v>23</v>
      </c>
      <c r="H100" s="435">
        <v>0</v>
      </c>
      <c r="I100" s="269">
        <v>0</v>
      </c>
      <c r="J100" s="170">
        <v>0</v>
      </c>
      <c r="K100" s="106">
        <v>0</v>
      </c>
      <c r="L100" s="452">
        <v>0</v>
      </c>
      <c r="M100" s="437">
        <f t="shared" si="32"/>
        <v>0</v>
      </c>
      <c r="N100" s="452">
        <v>0</v>
      </c>
      <c r="O100" s="437">
        <f t="shared" si="35"/>
        <v>0</v>
      </c>
      <c r="P100" s="1430"/>
    </row>
    <row r="101" spans="1:16" ht="29.25" customHeight="1">
      <c r="A101" s="1275" t="s">
        <v>391</v>
      </c>
      <c r="B101" s="1229" t="s">
        <v>1022</v>
      </c>
      <c r="C101" s="1230" t="s">
        <v>1449</v>
      </c>
      <c r="D101" s="2058" t="s">
        <v>1342</v>
      </c>
      <c r="E101" s="1528" t="s">
        <v>1342</v>
      </c>
      <c r="F101" s="1243" t="s">
        <v>19</v>
      </c>
      <c r="G101" s="109" t="s">
        <v>20</v>
      </c>
      <c r="H101" s="189">
        <f>H102+H103+H104</f>
        <v>0</v>
      </c>
      <c r="I101" s="299">
        <f>I102+I103+I104</f>
        <v>0</v>
      </c>
      <c r="J101" s="173">
        <f>J102+J103+J104</f>
        <v>0</v>
      </c>
      <c r="K101" s="143">
        <f>K102+K103+K104</f>
        <v>0</v>
      </c>
      <c r="L101" s="300">
        <v>0</v>
      </c>
      <c r="M101" s="143">
        <f t="shared" ref="M101:M104" si="40">J101-H101</f>
        <v>0</v>
      </c>
      <c r="N101" s="300">
        <v>0</v>
      </c>
      <c r="O101" s="143">
        <f t="shared" ref="O101:O104" si="41">K101-H101</f>
        <v>0</v>
      </c>
      <c r="P101" s="1430"/>
    </row>
    <row r="102" spans="1:16" ht="18" customHeight="1">
      <c r="A102" s="1276"/>
      <c r="B102" s="1229"/>
      <c r="C102" s="1230"/>
      <c r="D102" s="2058"/>
      <c r="E102" s="1528"/>
      <c r="F102" s="1244"/>
      <c r="G102" s="1113" t="s">
        <v>21</v>
      </c>
      <c r="H102" s="186">
        <v>0</v>
      </c>
      <c r="I102" s="269">
        <v>0</v>
      </c>
      <c r="J102" s="170">
        <v>0</v>
      </c>
      <c r="K102" s="106">
        <v>0</v>
      </c>
      <c r="L102" s="463">
        <v>0</v>
      </c>
      <c r="M102" s="106">
        <f t="shared" si="40"/>
        <v>0</v>
      </c>
      <c r="N102" s="463">
        <v>0</v>
      </c>
      <c r="O102" s="106">
        <f t="shared" si="41"/>
        <v>0</v>
      </c>
      <c r="P102" s="1430"/>
    </row>
    <row r="103" spans="1:16" ht="18" customHeight="1">
      <c r="A103" s="1276"/>
      <c r="B103" s="1229"/>
      <c r="C103" s="1230"/>
      <c r="D103" s="2058"/>
      <c r="E103" s="1528"/>
      <c r="F103" s="1244"/>
      <c r="G103" s="1113" t="s">
        <v>22</v>
      </c>
      <c r="H103" s="435">
        <v>0</v>
      </c>
      <c r="I103" s="269">
        <v>0</v>
      </c>
      <c r="J103" s="170">
        <v>0</v>
      </c>
      <c r="K103" s="106">
        <v>0</v>
      </c>
      <c r="L103" s="452">
        <v>0</v>
      </c>
      <c r="M103" s="437">
        <f t="shared" si="40"/>
        <v>0</v>
      </c>
      <c r="N103" s="452">
        <v>0</v>
      </c>
      <c r="O103" s="437">
        <f t="shared" si="41"/>
        <v>0</v>
      </c>
      <c r="P103" s="1430"/>
    </row>
    <row r="104" spans="1:16" ht="18" customHeight="1">
      <c r="A104" s="1277"/>
      <c r="B104" s="1229"/>
      <c r="C104" s="1230"/>
      <c r="D104" s="2058"/>
      <c r="E104" s="1528"/>
      <c r="F104" s="1245"/>
      <c r="G104" s="1113" t="s">
        <v>23</v>
      </c>
      <c r="H104" s="435">
        <v>0</v>
      </c>
      <c r="I104" s="269">
        <v>0</v>
      </c>
      <c r="J104" s="170">
        <v>0</v>
      </c>
      <c r="K104" s="106">
        <v>0</v>
      </c>
      <c r="L104" s="452">
        <v>0</v>
      </c>
      <c r="M104" s="437">
        <f t="shared" si="40"/>
        <v>0</v>
      </c>
      <c r="N104" s="452">
        <v>0</v>
      </c>
      <c r="O104" s="437">
        <f t="shared" si="41"/>
        <v>0</v>
      </c>
      <c r="P104" s="1430"/>
    </row>
    <row r="105" spans="1:16" s="467" customFormat="1" ht="30" customHeight="1">
      <c r="A105" s="2075" t="s">
        <v>392</v>
      </c>
      <c r="B105" s="1229" t="s">
        <v>1023</v>
      </c>
      <c r="C105" s="1230" t="s">
        <v>1449</v>
      </c>
      <c r="D105" s="2058" t="s">
        <v>1341</v>
      </c>
      <c r="E105" s="1528" t="s">
        <v>1341</v>
      </c>
      <c r="F105" s="1243" t="s">
        <v>19</v>
      </c>
      <c r="G105" s="109" t="s">
        <v>20</v>
      </c>
      <c r="H105" s="189">
        <f>H106+H107+H108</f>
        <v>0</v>
      </c>
      <c r="I105" s="299">
        <f>I106+I107+I108</f>
        <v>0</v>
      </c>
      <c r="J105" s="173">
        <f>J106+J107+J108</f>
        <v>0</v>
      </c>
      <c r="K105" s="143">
        <f>K106+K107+K108</f>
        <v>0</v>
      </c>
      <c r="L105" s="300">
        <v>0</v>
      </c>
      <c r="M105" s="143">
        <f t="shared" ref="M105:M108" si="42">J105-H105</f>
        <v>0</v>
      </c>
      <c r="N105" s="300">
        <v>0</v>
      </c>
      <c r="O105" s="143">
        <f t="shared" ref="O105:O108" si="43">K105-H105</f>
        <v>0</v>
      </c>
      <c r="P105" s="1430"/>
    </row>
    <row r="106" spans="1:16" s="467" customFormat="1" ht="19.5" customHeight="1">
      <c r="A106" s="2075"/>
      <c r="B106" s="1229"/>
      <c r="C106" s="1230"/>
      <c r="D106" s="2058"/>
      <c r="E106" s="1528"/>
      <c r="F106" s="1244"/>
      <c r="G106" s="1113" t="s">
        <v>21</v>
      </c>
      <c r="H106" s="186">
        <v>0</v>
      </c>
      <c r="I106" s="269">
        <v>0</v>
      </c>
      <c r="J106" s="170">
        <v>0</v>
      </c>
      <c r="K106" s="106">
        <v>0</v>
      </c>
      <c r="L106" s="463">
        <v>0</v>
      </c>
      <c r="M106" s="106">
        <f t="shared" si="42"/>
        <v>0</v>
      </c>
      <c r="N106" s="463">
        <v>0</v>
      </c>
      <c r="O106" s="106">
        <f t="shared" si="43"/>
        <v>0</v>
      </c>
      <c r="P106" s="1430"/>
    </row>
    <row r="107" spans="1:16" s="467" customFormat="1" ht="19.5" customHeight="1">
      <c r="A107" s="2075"/>
      <c r="B107" s="1229"/>
      <c r="C107" s="1230"/>
      <c r="D107" s="2058"/>
      <c r="E107" s="1528"/>
      <c r="F107" s="1244"/>
      <c r="G107" s="1113" t="s">
        <v>22</v>
      </c>
      <c r="H107" s="435">
        <v>0</v>
      </c>
      <c r="I107" s="269">
        <v>0</v>
      </c>
      <c r="J107" s="170">
        <v>0</v>
      </c>
      <c r="K107" s="106">
        <v>0</v>
      </c>
      <c r="L107" s="452">
        <v>0</v>
      </c>
      <c r="M107" s="437">
        <f t="shared" si="42"/>
        <v>0</v>
      </c>
      <c r="N107" s="452">
        <v>0</v>
      </c>
      <c r="O107" s="437">
        <f t="shared" si="43"/>
        <v>0</v>
      </c>
      <c r="P107" s="1430"/>
    </row>
    <row r="108" spans="1:16" s="467" customFormat="1" ht="19.5" customHeight="1">
      <c r="A108" s="2075"/>
      <c r="B108" s="1229"/>
      <c r="C108" s="1230"/>
      <c r="D108" s="2058"/>
      <c r="E108" s="1528"/>
      <c r="F108" s="1245"/>
      <c r="G108" s="1113" t="s">
        <v>23</v>
      </c>
      <c r="H108" s="435">
        <v>0</v>
      </c>
      <c r="I108" s="269">
        <v>0</v>
      </c>
      <c r="J108" s="170">
        <v>0</v>
      </c>
      <c r="K108" s="106">
        <v>0</v>
      </c>
      <c r="L108" s="452">
        <v>0</v>
      </c>
      <c r="M108" s="437">
        <f t="shared" si="42"/>
        <v>0</v>
      </c>
      <c r="N108" s="452">
        <v>0</v>
      </c>
      <c r="O108" s="437">
        <f t="shared" si="43"/>
        <v>0</v>
      </c>
      <c r="P108" s="1430"/>
    </row>
    <row r="109" spans="1:16" s="467" customFormat="1" ht="27" customHeight="1">
      <c r="A109" s="2075" t="s">
        <v>393</v>
      </c>
      <c r="B109" s="1229" t="s">
        <v>859</v>
      </c>
      <c r="C109" s="1230" t="s">
        <v>1449</v>
      </c>
      <c r="D109" s="2092" t="s">
        <v>809</v>
      </c>
      <c r="E109" s="2095" t="s">
        <v>809</v>
      </c>
      <c r="F109" s="2079" t="s">
        <v>19</v>
      </c>
      <c r="G109" s="466" t="s">
        <v>20</v>
      </c>
      <c r="H109" s="189">
        <f>H110+H111+H112</f>
        <v>0</v>
      </c>
      <c r="I109" s="299">
        <f>I110+I111+I112</f>
        <v>0</v>
      </c>
      <c r="J109" s="173">
        <f>J110+J111+J112</f>
        <v>0</v>
      </c>
      <c r="K109" s="143">
        <f>K110+K111+K112</f>
        <v>0</v>
      </c>
      <c r="L109" s="300">
        <v>0</v>
      </c>
      <c r="M109" s="143">
        <v>0</v>
      </c>
      <c r="N109" s="300">
        <v>0</v>
      </c>
      <c r="O109" s="143">
        <v>0</v>
      </c>
      <c r="P109" s="2082"/>
    </row>
    <row r="110" spans="1:16" s="467" customFormat="1" ht="19.5" customHeight="1">
      <c r="A110" s="2075"/>
      <c r="B110" s="1229"/>
      <c r="C110" s="1230"/>
      <c r="D110" s="2093"/>
      <c r="E110" s="2096"/>
      <c r="F110" s="2080"/>
      <c r="G110" s="468" t="s">
        <v>21</v>
      </c>
      <c r="H110" s="186">
        <v>0</v>
      </c>
      <c r="I110" s="269">
        <v>0</v>
      </c>
      <c r="J110" s="170">
        <v>0</v>
      </c>
      <c r="K110" s="106">
        <v>0</v>
      </c>
      <c r="L110" s="463">
        <v>0</v>
      </c>
      <c r="M110" s="106">
        <v>0</v>
      </c>
      <c r="N110" s="463">
        <v>0</v>
      </c>
      <c r="O110" s="106">
        <f t="shared" si="35"/>
        <v>0</v>
      </c>
      <c r="P110" s="2083"/>
    </row>
    <row r="111" spans="1:16" s="467" customFormat="1" ht="19.5" customHeight="1">
      <c r="A111" s="2075"/>
      <c r="B111" s="1229"/>
      <c r="C111" s="1230"/>
      <c r="D111" s="2093"/>
      <c r="E111" s="2096"/>
      <c r="F111" s="2080"/>
      <c r="G111" s="468" t="s">
        <v>22</v>
      </c>
      <c r="H111" s="186">
        <v>0</v>
      </c>
      <c r="I111" s="269">
        <v>0</v>
      </c>
      <c r="J111" s="170">
        <v>0</v>
      </c>
      <c r="K111" s="106">
        <v>0</v>
      </c>
      <c r="L111" s="463">
        <v>0</v>
      </c>
      <c r="M111" s="106">
        <v>0</v>
      </c>
      <c r="N111" s="463">
        <v>0</v>
      </c>
      <c r="O111" s="106">
        <f t="shared" si="35"/>
        <v>0</v>
      </c>
      <c r="P111" s="2083"/>
    </row>
    <row r="112" spans="1:16" s="467" customFormat="1" ht="19.5" customHeight="1">
      <c r="A112" s="2075"/>
      <c r="B112" s="1229"/>
      <c r="C112" s="1230"/>
      <c r="D112" s="2094"/>
      <c r="E112" s="2097"/>
      <c r="F112" s="2081"/>
      <c r="G112" s="468" t="s">
        <v>23</v>
      </c>
      <c r="H112" s="186">
        <v>0</v>
      </c>
      <c r="I112" s="269">
        <v>0</v>
      </c>
      <c r="J112" s="170">
        <v>0</v>
      </c>
      <c r="K112" s="106">
        <v>0</v>
      </c>
      <c r="L112" s="452">
        <v>0</v>
      </c>
      <c r="M112" s="437">
        <f t="shared" si="32"/>
        <v>0</v>
      </c>
      <c r="N112" s="452">
        <v>0</v>
      </c>
      <c r="O112" s="437">
        <f t="shared" si="35"/>
        <v>0</v>
      </c>
      <c r="P112" s="2084"/>
    </row>
    <row r="113" spans="1:16" s="467" customFormat="1" ht="18.75" customHeight="1">
      <c r="A113" s="1588" t="s">
        <v>394</v>
      </c>
      <c r="B113" s="1229" t="s">
        <v>1343</v>
      </c>
      <c r="C113" s="1230" t="s">
        <v>1449</v>
      </c>
      <c r="D113" s="2048">
        <v>44105</v>
      </c>
      <c r="E113" s="1528">
        <v>44196</v>
      </c>
      <c r="F113" s="1825" t="s">
        <v>1403</v>
      </c>
      <c r="G113" s="466" t="s">
        <v>20</v>
      </c>
      <c r="H113" s="469">
        <f>H114+H115+H116</f>
        <v>124.1</v>
      </c>
      <c r="I113" s="296">
        <f>I114+I115+I116</f>
        <v>0</v>
      </c>
      <c r="J113" s="297">
        <f>J114+J115+J116</f>
        <v>0</v>
      </c>
      <c r="K113" s="298">
        <f>K114+K115+K116</f>
        <v>0</v>
      </c>
      <c r="L113" s="528">
        <f>J113/H113*100</f>
        <v>0</v>
      </c>
      <c r="M113" s="613">
        <f t="shared" si="32"/>
        <v>-124.1</v>
      </c>
      <c r="N113" s="528">
        <f t="shared" ref="N113:N114" si="44">K113/H113*100</f>
        <v>0</v>
      </c>
      <c r="O113" s="613">
        <f t="shared" ref="O113:O116" si="45">K113-H113</f>
        <v>-124.1</v>
      </c>
      <c r="P113" s="1223"/>
    </row>
    <row r="114" spans="1:16" s="467" customFormat="1" ht="15.75" customHeight="1">
      <c r="A114" s="1588"/>
      <c r="B114" s="1229"/>
      <c r="C114" s="1230"/>
      <c r="D114" s="2048"/>
      <c r="E114" s="1528"/>
      <c r="F114" s="1825"/>
      <c r="G114" s="468" t="s">
        <v>21</v>
      </c>
      <c r="H114" s="236">
        <v>124.1</v>
      </c>
      <c r="I114" s="328">
        <v>0</v>
      </c>
      <c r="J114" s="329">
        <v>0</v>
      </c>
      <c r="K114" s="330">
        <v>0</v>
      </c>
      <c r="L114" s="460">
        <f>J114/H114*100</f>
        <v>0</v>
      </c>
      <c r="M114" s="614">
        <f t="shared" si="32"/>
        <v>-124.1</v>
      </c>
      <c r="N114" s="460">
        <f t="shared" si="44"/>
        <v>0</v>
      </c>
      <c r="O114" s="614">
        <f t="shared" si="45"/>
        <v>-124.1</v>
      </c>
      <c r="P114" s="1224"/>
    </row>
    <row r="115" spans="1:16" s="467" customFormat="1" ht="15.75" customHeight="1">
      <c r="A115" s="1588"/>
      <c r="B115" s="1229"/>
      <c r="C115" s="1230"/>
      <c r="D115" s="2048"/>
      <c r="E115" s="1528"/>
      <c r="F115" s="1825"/>
      <c r="G115" s="1113" t="s">
        <v>22</v>
      </c>
      <c r="H115" s="186">
        <v>0</v>
      </c>
      <c r="I115" s="269">
        <v>0</v>
      </c>
      <c r="J115" s="170">
        <v>0</v>
      </c>
      <c r="K115" s="106">
        <v>0</v>
      </c>
      <c r="L115" s="452">
        <v>0</v>
      </c>
      <c r="M115" s="437">
        <f t="shared" ref="M115:M116" si="46">J115-H115</f>
        <v>0</v>
      </c>
      <c r="N115" s="452">
        <v>0</v>
      </c>
      <c r="O115" s="437">
        <f t="shared" si="45"/>
        <v>0</v>
      </c>
      <c r="P115" s="1224"/>
    </row>
    <row r="116" spans="1:16" s="467" customFormat="1" ht="15.75" customHeight="1">
      <c r="A116" s="1588"/>
      <c r="B116" s="1229"/>
      <c r="C116" s="1230"/>
      <c r="D116" s="2048"/>
      <c r="E116" s="1528"/>
      <c r="F116" s="1825"/>
      <c r="G116" s="1113" t="s">
        <v>23</v>
      </c>
      <c r="H116" s="186">
        <v>0</v>
      </c>
      <c r="I116" s="269">
        <v>0</v>
      </c>
      <c r="J116" s="170">
        <v>0</v>
      </c>
      <c r="K116" s="106">
        <v>0</v>
      </c>
      <c r="L116" s="452">
        <v>0</v>
      </c>
      <c r="M116" s="437">
        <f t="shared" si="46"/>
        <v>0</v>
      </c>
      <c r="N116" s="452">
        <v>0</v>
      </c>
      <c r="O116" s="437">
        <f t="shared" si="45"/>
        <v>0</v>
      </c>
      <c r="P116" s="1225"/>
    </row>
    <row r="117" spans="1:16" ht="38.25" customHeight="1">
      <c r="A117" s="1588" t="s">
        <v>395</v>
      </c>
      <c r="B117" s="1229" t="s">
        <v>1024</v>
      </c>
      <c r="C117" s="1230" t="s">
        <v>1449</v>
      </c>
      <c r="D117" s="2048" t="s">
        <v>814</v>
      </c>
      <c r="E117" s="1528" t="s">
        <v>814</v>
      </c>
      <c r="F117" s="2079" t="s">
        <v>19</v>
      </c>
      <c r="G117" s="466" t="s">
        <v>20</v>
      </c>
      <c r="H117" s="189">
        <f>H118+H119+H120</f>
        <v>0</v>
      </c>
      <c r="I117" s="299">
        <f>I118+I119+I120</f>
        <v>0</v>
      </c>
      <c r="J117" s="173">
        <f>J118+J119+J120</f>
        <v>0</v>
      </c>
      <c r="K117" s="143">
        <f>K118+K119+K120</f>
        <v>0</v>
      </c>
      <c r="L117" s="300">
        <v>0</v>
      </c>
      <c r="M117" s="143">
        <v>0</v>
      </c>
      <c r="N117" s="300">
        <v>0</v>
      </c>
      <c r="O117" s="143">
        <v>0</v>
      </c>
      <c r="P117" s="2082"/>
    </row>
    <row r="118" spans="1:16" ht="28.5" customHeight="1">
      <c r="A118" s="1588"/>
      <c r="B118" s="1229"/>
      <c r="C118" s="1230"/>
      <c r="D118" s="2048"/>
      <c r="E118" s="1528"/>
      <c r="F118" s="2080"/>
      <c r="G118" s="468" t="s">
        <v>21</v>
      </c>
      <c r="H118" s="186">
        <v>0</v>
      </c>
      <c r="I118" s="269">
        <v>0</v>
      </c>
      <c r="J118" s="170">
        <v>0</v>
      </c>
      <c r="K118" s="106">
        <v>0</v>
      </c>
      <c r="L118" s="463">
        <v>0</v>
      </c>
      <c r="M118" s="106">
        <v>0</v>
      </c>
      <c r="N118" s="463">
        <v>0</v>
      </c>
      <c r="O118" s="106">
        <f t="shared" ref="O118:O120" si="47">K118-H118</f>
        <v>0</v>
      </c>
      <c r="P118" s="2083"/>
    </row>
    <row r="119" spans="1:16" ht="28.5" customHeight="1">
      <c r="A119" s="1588"/>
      <c r="B119" s="1229"/>
      <c r="C119" s="1230"/>
      <c r="D119" s="2048"/>
      <c r="E119" s="1528"/>
      <c r="F119" s="2080"/>
      <c r="G119" s="468" t="s">
        <v>22</v>
      </c>
      <c r="H119" s="186">
        <v>0</v>
      </c>
      <c r="I119" s="269">
        <v>0</v>
      </c>
      <c r="J119" s="170">
        <v>0</v>
      </c>
      <c r="K119" s="106">
        <v>0</v>
      </c>
      <c r="L119" s="463">
        <v>0</v>
      </c>
      <c r="M119" s="106">
        <v>0</v>
      </c>
      <c r="N119" s="463">
        <v>0</v>
      </c>
      <c r="O119" s="106">
        <f t="shared" si="47"/>
        <v>0</v>
      </c>
      <c r="P119" s="2083"/>
    </row>
    <row r="120" spans="1:16" ht="28.5" customHeight="1">
      <c r="A120" s="1588"/>
      <c r="B120" s="1229"/>
      <c r="C120" s="1230"/>
      <c r="D120" s="2048"/>
      <c r="E120" s="1528"/>
      <c r="F120" s="2081"/>
      <c r="G120" s="468" t="s">
        <v>23</v>
      </c>
      <c r="H120" s="186">
        <v>0</v>
      </c>
      <c r="I120" s="269">
        <v>0</v>
      </c>
      <c r="J120" s="170">
        <v>0</v>
      </c>
      <c r="K120" s="106">
        <v>0</v>
      </c>
      <c r="L120" s="452">
        <v>0</v>
      </c>
      <c r="M120" s="437">
        <f t="shared" ref="M120" si="48">J120-H120</f>
        <v>0</v>
      </c>
      <c r="N120" s="452">
        <v>0</v>
      </c>
      <c r="O120" s="437">
        <f t="shared" si="47"/>
        <v>0</v>
      </c>
      <c r="P120" s="2084"/>
    </row>
    <row r="121" spans="1:16" ht="25.5" customHeight="1">
      <c r="A121" s="1588" t="s">
        <v>396</v>
      </c>
      <c r="B121" s="1229" t="s">
        <v>462</v>
      </c>
      <c r="C121" s="1230" t="s">
        <v>1449</v>
      </c>
      <c r="D121" s="2048">
        <v>43831</v>
      </c>
      <c r="E121" s="1528">
        <v>44165</v>
      </c>
      <c r="F121" s="2076" t="s">
        <v>1380</v>
      </c>
      <c r="G121" s="466" t="s">
        <v>20</v>
      </c>
      <c r="H121" s="469">
        <f>H122+H123+H124</f>
        <v>4070</v>
      </c>
      <c r="I121" s="41">
        <f>I122+I123+I124</f>
        <v>1700</v>
      </c>
      <c r="J121" s="258">
        <f>J122+J123+J124</f>
        <v>1700</v>
      </c>
      <c r="K121" s="42">
        <f>K122+K123+K124</f>
        <v>1700</v>
      </c>
      <c r="L121" s="271">
        <f>J121/H121*100</f>
        <v>41.76904176904177</v>
      </c>
      <c r="M121" s="613">
        <f t="shared" ref="M121:M122" si="49">J121-H121</f>
        <v>-2370</v>
      </c>
      <c r="N121" s="271">
        <f>K121/H121*100</f>
        <v>41.76904176904177</v>
      </c>
      <c r="O121" s="613">
        <f t="shared" ref="O121:O122" si="50">K121-H121</f>
        <v>-2370</v>
      </c>
      <c r="P121" s="1223" t="s">
        <v>1381</v>
      </c>
    </row>
    <row r="122" spans="1:16" ht="17.25" customHeight="1">
      <c r="A122" s="1588"/>
      <c r="B122" s="1229"/>
      <c r="C122" s="1230"/>
      <c r="D122" s="2048"/>
      <c r="E122" s="1528"/>
      <c r="F122" s="2077"/>
      <c r="G122" s="468" t="s">
        <v>21</v>
      </c>
      <c r="H122" s="236">
        <v>4070</v>
      </c>
      <c r="I122" s="266">
        <v>1700</v>
      </c>
      <c r="J122" s="229">
        <v>1700</v>
      </c>
      <c r="K122" s="231">
        <v>1700</v>
      </c>
      <c r="L122" s="434">
        <f>J122/H122*100</f>
        <v>41.76904176904177</v>
      </c>
      <c r="M122" s="614">
        <f t="shared" si="49"/>
        <v>-2370</v>
      </c>
      <c r="N122" s="434">
        <f>K122/H122*100</f>
        <v>41.76904176904177</v>
      </c>
      <c r="O122" s="614">
        <f t="shared" si="50"/>
        <v>-2370</v>
      </c>
      <c r="P122" s="1224"/>
    </row>
    <row r="123" spans="1:16" ht="17.25" customHeight="1">
      <c r="A123" s="1588"/>
      <c r="B123" s="1229"/>
      <c r="C123" s="1230"/>
      <c r="D123" s="2048"/>
      <c r="E123" s="1528"/>
      <c r="F123" s="2077"/>
      <c r="G123" s="573" t="s">
        <v>22</v>
      </c>
      <c r="H123" s="186">
        <v>0</v>
      </c>
      <c r="I123" s="268">
        <v>0</v>
      </c>
      <c r="J123" s="259">
        <v>0</v>
      </c>
      <c r="K123" s="104">
        <v>0</v>
      </c>
      <c r="L123" s="452">
        <v>0</v>
      </c>
      <c r="M123" s="459">
        <f t="shared" si="32"/>
        <v>0</v>
      </c>
      <c r="N123" s="452">
        <v>0</v>
      </c>
      <c r="O123" s="459">
        <f t="shared" si="35"/>
        <v>0</v>
      </c>
      <c r="P123" s="1224"/>
    </row>
    <row r="124" spans="1:16" ht="17.25" customHeight="1">
      <c r="A124" s="1588"/>
      <c r="B124" s="1229"/>
      <c r="C124" s="1230"/>
      <c r="D124" s="2048"/>
      <c r="E124" s="1528"/>
      <c r="F124" s="2078"/>
      <c r="G124" s="573" t="s">
        <v>23</v>
      </c>
      <c r="H124" s="186">
        <v>0</v>
      </c>
      <c r="I124" s="269">
        <v>0</v>
      </c>
      <c r="J124" s="170">
        <v>0</v>
      </c>
      <c r="K124" s="106">
        <v>0</v>
      </c>
      <c r="L124" s="452">
        <v>0</v>
      </c>
      <c r="M124" s="459">
        <f t="shared" si="32"/>
        <v>0</v>
      </c>
      <c r="N124" s="452">
        <v>0</v>
      </c>
      <c r="O124" s="459">
        <f t="shared" si="35"/>
        <v>0</v>
      </c>
      <c r="P124" s="1225"/>
    </row>
    <row r="125" spans="1:16" ht="44.25" customHeight="1">
      <c r="A125" s="1588" t="s">
        <v>463</v>
      </c>
      <c r="B125" s="1229" t="s">
        <v>1025</v>
      </c>
      <c r="C125" s="1230" t="s">
        <v>1449</v>
      </c>
      <c r="D125" s="2058" t="s">
        <v>1344</v>
      </c>
      <c r="E125" s="1528" t="s">
        <v>1344</v>
      </c>
      <c r="F125" s="2079" t="s">
        <v>19</v>
      </c>
      <c r="G125" s="466" t="s">
        <v>20</v>
      </c>
      <c r="H125" s="189">
        <f>H126+H127+H128</f>
        <v>0</v>
      </c>
      <c r="I125" s="299">
        <f>I126+I127+I128</f>
        <v>0</v>
      </c>
      <c r="J125" s="173">
        <f>J126+J127+J128</f>
        <v>0</v>
      </c>
      <c r="K125" s="143">
        <f>K126+K127+K128</f>
        <v>0</v>
      </c>
      <c r="L125" s="300">
        <v>0</v>
      </c>
      <c r="M125" s="143">
        <v>0</v>
      </c>
      <c r="N125" s="300">
        <v>0</v>
      </c>
      <c r="O125" s="143">
        <v>0</v>
      </c>
      <c r="P125" s="2082"/>
    </row>
    <row r="126" spans="1:16" ht="25.5" customHeight="1">
      <c r="A126" s="1588"/>
      <c r="B126" s="1229"/>
      <c r="C126" s="1230"/>
      <c r="D126" s="2058"/>
      <c r="E126" s="1528"/>
      <c r="F126" s="2080"/>
      <c r="G126" s="468" t="s">
        <v>21</v>
      </c>
      <c r="H126" s="186">
        <v>0</v>
      </c>
      <c r="I126" s="269">
        <v>0</v>
      </c>
      <c r="J126" s="170">
        <v>0</v>
      </c>
      <c r="K126" s="106">
        <v>0</v>
      </c>
      <c r="L126" s="463">
        <v>0</v>
      </c>
      <c r="M126" s="106">
        <v>0</v>
      </c>
      <c r="N126" s="463">
        <v>0</v>
      </c>
      <c r="O126" s="106">
        <f t="shared" ref="O126:O128" si="51">K126-H126</f>
        <v>0</v>
      </c>
      <c r="P126" s="2083"/>
    </row>
    <row r="127" spans="1:16" ht="25.5" customHeight="1">
      <c r="A127" s="1588"/>
      <c r="B127" s="1229"/>
      <c r="C127" s="1230"/>
      <c r="D127" s="2058"/>
      <c r="E127" s="1528"/>
      <c r="F127" s="2080"/>
      <c r="G127" s="468" t="s">
        <v>22</v>
      </c>
      <c r="H127" s="186">
        <v>0</v>
      </c>
      <c r="I127" s="269">
        <v>0</v>
      </c>
      <c r="J127" s="170">
        <v>0</v>
      </c>
      <c r="K127" s="106">
        <v>0</v>
      </c>
      <c r="L127" s="463">
        <v>0</v>
      </c>
      <c r="M127" s="106">
        <v>0</v>
      </c>
      <c r="N127" s="463">
        <v>0</v>
      </c>
      <c r="O127" s="106">
        <f t="shared" si="51"/>
        <v>0</v>
      </c>
      <c r="P127" s="2083"/>
    </row>
    <row r="128" spans="1:16" ht="25.5" customHeight="1">
      <c r="A128" s="1588"/>
      <c r="B128" s="1229"/>
      <c r="C128" s="1230"/>
      <c r="D128" s="2058"/>
      <c r="E128" s="1528"/>
      <c r="F128" s="2081"/>
      <c r="G128" s="468" t="s">
        <v>23</v>
      </c>
      <c r="H128" s="186">
        <v>0</v>
      </c>
      <c r="I128" s="269">
        <v>0</v>
      </c>
      <c r="J128" s="170">
        <v>0</v>
      </c>
      <c r="K128" s="106">
        <v>0</v>
      </c>
      <c r="L128" s="452">
        <v>0</v>
      </c>
      <c r="M128" s="437">
        <f t="shared" ref="M128" si="52">J128-H128</f>
        <v>0</v>
      </c>
      <c r="N128" s="452">
        <v>0</v>
      </c>
      <c r="O128" s="437">
        <f t="shared" si="51"/>
        <v>0</v>
      </c>
      <c r="P128" s="2084"/>
    </row>
    <row r="129" spans="1:16" ht="21.75" customHeight="1">
      <c r="A129" s="1588" t="s">
        <v>464</v>
      </c>
      <c r="B129" s="1229" t="s">
        <v>1026</v>
      </c>
      <c r="C129" s="1230" t="s">
        <v>1449</v>
      </c>
      <c r="D129" s="2092" t="s">
        <v>809</v>
      </c>
      <c r="E129" s="2095" t="s">
        <v>809</v>
      </c>
      <c r="F129" s="2079" t="s">
        <v>19</v>
      </c>
      <c r="G129" s="466" t="s">
        <v>20</v>
      </c>
      <c r="H129" s="189">
        <f t="shared" ref="H129:K129" si="53">H130+H131+H132</f>
        <v>0</v>
      </c>
      <c r="I129" s="299">
        <f t="shared" si="53"/>
        <v>0</v>
      </c>
      <c r="J129" s="173">
        <f t="shared" si="53"/>
        <v>0</v>
      </c>
      <c r="K129" s="143">
        <f t="shared" si="53"/>
        <v>0</v>
      </c>
      <c r="L129" s="300">
        <v>0</v>
      </c>
      <c r="M129" s="143">
        <f t="shared" ref="M129:M144" si="54">J129-H129</f>
        <v>0</v>
      </c>
      <c r="N129" s="300">
        <v>0</v>
      </c>
      <c r="O129" s="143">
        <f t="shared" ref="O129:O144" si="55">K129-H129</f>
        <v>0</v>
      </c>
      <c r="P129" s="1223"/>
    </row>
    <row r="130" spans="1:16" ht="17.25" customHeight="1">
      <c r="A130" s="1588"/>
      <c r="B130" s="1229"/>
      <c r="C130" s="1230"/>
      <c r="D130" s="2093"/>
      <c r="E130" s="2096"/>
      <c r="F130" s="2080"/>
      <c r="G130" s="468" t="s">
        <v>21</v>
      </c>
      <c r="H130" s="186">
        <v>0</v>
      </c>
      <c r="I130" s="269">
        <v>0</v>
      </c>
      <c r="J130" s="170">
        <v>0</v>
      </c>
      <c r="K130" s="106">
        <v>0</v>
      </c>
      <c r="L130" s="463">
        <v>0</v>
      </c>
      <c r="M130" s="106">
        <v>0</v>
      </c>
      <c r="N130" s="463">
        <v>0</v>
      </c>
      <c r="O130" s="106">
        <v>0</v>
      </c>
      <c r="P130" s="1224"/>
    </row>
    <row r="131" spans="1:16" ht="17.25" customHeight="1">
      <c r="A131" s="1588"/>
      <c r="B131" s="1229"/>
      <c r="C131" s="1230"/>
      <c r="D131" s="2093"/>
      <c r="E131" s="2096"/>
      <c r="F131" s="2080"/>
      <c r="G131" s="573" t="s">
        <v>22</v>
      </c>
      <c r="H131" s="186">
        <v>0</v>
      </c>
      <c r="I131" s="269">
        <v>0</v>
      </c>
      <c r="J131" s="170">
        <v>0</v>
      </c>
      <c r="K131" s="106">
        <v>0</v>
      </c>
      <c r="L131" s="463">
        <v>0</v>
      </c>
      <c r="M131" s="106">
        <v>0</v>
      </c>
      <c r="N131" s="463">
        <v>0</v>
      </c>
      <c r="O131" s="106">
        <v>0</v>
      </c>
      <c r="P131" s="1224"/>
    </row>
    <row r="132" spans="1:16" ht="17.25" customHeight="1">
      <c r="A132" s="1588"/>
      <c r="B132" s="1229"/>
      <c r="C132" s="1230"/>
      <c r="D132" s="2094"/>
      <c r="E132" s="2097"/>
      <c r="F132" s="2081"/>
      <c r="G132" s="573" t="s">
        <v>23</v>
      </c>
      <c r="H132" s="186">
        <v>0</v>
      </c>
      <c r="I132" s="269">
        <v>0</v>
      </c>
      <c r="J132" s="170">
        <v>0</v>
      </c>
      <c r="K132" s="106">
        <v>0</v>
      </c>
      <c r="L132" s="452">
        <v>0</v>
      </c>
      <c r="M132" s="437">
        <f t="shared" si="54"/>
        <v>0</v>
      </c>
      <c r="N132" s="452">
        <v>0</v>
      </c>
      <c r="O132" s="437">
        <f t="shared" si="55"/>
        <v>0</v>
      </c>
      <c r="P132" s="1225"/>
    </row>
    <row r="133" spans="1:16" ht="20.25" customHeight="1">
      <c r="A133" s="1588" t="s">
        <v>465</v>
      </c>
      <c r="B133" s="1229" t="s">
        <v>1027</v>
      </c>
      <c r="C133" s="1230" t="s">
        <v>1449</v>
      </c>
      <c r="D133" s="2048">
        <v>44013</v>
      </c>
      <c r="E133" s="1528">
        <v>44044</v>
      </c>
      <c r="F133" s="2055" t="s">
        <v>1382</v>
      </c>
      <c r="G133" s="466" t="s">
        <v>20</v>
      </c>
      <c r="H133" s="469">
        <f>H134+H135+H136</f>
        <v>128</v>
      </c>
      <c r="I133" s="41">
        <f>I134+I135+I136</f>
        <v>128</v>
      </c>
      <c r="J133" s="258">
        <f>J134+J135+J136</f>
        <v>128</v>
      </c>
      <c r="K133" s="42">
        <f>K134+K135+K136</f>
        <v>128</v>
      </c>
      <c r="L133" s="271">
        <f>J133/H133*100</f>
        <v>100</v>
      </c>
      <c r="M133" s="459">
        <f t="shared" si="54"/>
        <v>0</v>
      </c>
      <c r="N133" s="271">
        <f t="shared" ref="N133:N134" si="56">K133/H133*100</f>
        <v>100</v>
      </c>
      <c r="O133" s="459">
        <f t="shared" si="55"/>
        <v>0</v>
      </c>
      <c r="P133" s="1222" t="s">
        <v>1383</v>
      </c>
    </row>
    <row r="134" spans="1:16" ht="17.25" customHeight="1">
      <c r="A134" s="1588"/>
      <c r="B134" s="1229"/>
      <c r="C134" s="1230"/>
      <c r="D134" s="2048"/>
      <c r="E134" s="1528"/>
      <c r="F134" s="2056"/>
      <c r="G134" s="468" t="s">
        <v>21</v>
      </c>
      <c r="H134" s="236">
        <v>128</v>
      </c>
      <c r="I134" s="266">
        <v>128</v>
      </c>
      <c r="J134" s="229">
        <v>128</v>
      </c>
      <c r="K134" s="231">
        <v>128</v>
      </c>
      <c r="L134" s="434">
        <f>J134/H134*100</f>
        <v>100</v>
      </c>
      <c r="M134" s="19">
        <f t="shared" si="54"/>
        <v>0</v>
      </c>
      <c r="N134" s="434">
        <f t="shared" si="56"/>
        <v>100</v>
      </c>
      <c r="O134" s="19">
        <f t="shared" si="55"/>
        <v>0</v>
      </c>
      <c r="P134" s="1203"/>
    </row>
    <row r="135" spans="1:16" ht="17.25" customHeight="1">
      <c r="A135" s="1588"/>
      <c r="B135" s="1229"/>
      <c r="C135" s="1230"/>
      <c r="D135" s="2048"/>
      <c r="E135" s="1528"/>
      <c r="F135" s="2056"/>
      <c r="G135" s="1113" t="s">
        <v>22</v>
      </c>
      <c r="H135" s="186">
        <v>0</v>
      </c>
      <c r="I135" s="269">
        <v>0</v>
      </c>
      <c r="J135" s="170">
        <v>0</v>
      </c>
      <c r="K135" s="106">
        <v>0</v>
      </c>
      <c r="L135" s="452">
        <v>0</v>
      </c>
      <c r="M135" s="437">
        <f t="shared" si="54"/>
        <v>0</v>
      </c>
      <c r="N135" s="452">
        <v>0</v>
      </c>
      <c r="O135" s="437">
        <f t="shared" si="55"/>
        <v>0</v>
      </c>
      <c r="P135" s="1203"/>
    </row>
    <row r="136" spans="1:16" ht="17.25" customHeight="1">
      <c r="A136" s="1588"/>
      <c r="B136" s="1229"/>
      <c r="C136" s="1230"/>
      <c r="D136" s="2048"/>
      <c r="E136" s="1528"/>
      <c r="F136" s="2057"/>
      <c r="G136" s="1113" t="s">
        <v>23</v>
      </c>
      <c r="H136" s="186">
        <v>0</v>
      </c>
      <c r="I136" s="269">
        <v>0</v>
      </c>
      <c r="J136" s="170">
        <v>0</v>
      </c>
      <c r="K136" s="106">
        <v>0</v>
      </c>
      <c r="L136" s="452">
        <v>0</v>
      </c>
      <c r="M136" s="437">
        <f t="shared" si="54"/>
        <v>0</v>
      </c>
      <c r="N136" s="452">
        <v>0</v>
      </c>
      <c r="O136" s="437">
        <f t="shared" si="55"/>
        <v>0</v>
      </c>
      <c r="P136" s="1204"/>
    </row>
    <row r="137" spans="1:16" ht="21" customHeight="1">
      <c r="A137" s="1588" t="s">
        <v>466</v>
      </c>
      <c r="B137" s="1229" t="s">
        <v>467</v>
      </c>
      <c r="C137" s="1230" t="s">
        <v>1449</v>
      </c>
      <c r="D137" s="2092" t="s">
        <v>809</v>
      </c>
      <c r="E137" s="2095" t="s">
        <v>809</v>
      </c>
      <c r="F137" s="2079" t="s">
        <v>19</v>
      </c>
      <c r="G137" s="466" t="s">
        <v>20</v>
      </c>
      <c r="H137" s="189">
        <f t="shared" ref="H137:K137" si="57">H138+H139+H140</f>
        <v>0</v>
      </c>
      <c r="I137" s="299">
        <f t="shared" si="57"/>
        <v>0</v>
      </c>
      <c r="J137" s="173">
        <f t="shared" si="57"/>
        <v>0</v>
      </c>
      <c r="K137" s="143">
        <f t="shared" si="57"/>
        <v>0</v>
      </c>
      <c r="L137" s="300">
        <v>0</v>
      </c>
      <c r="M137" s="143">
        <f t="shared" si="54"/>
        <v>0</v>
      </c>
      <c r="N137" s="300">
        <v>0</v>
      </c>
      <c r="O137" s="143">
        <f t="shared" si="55"/>
        <v>0</v>
      </c>
      <c r="P137" s="1827"/>
    </row>
    <row r="138" spans="1:16" ht="15" customHeight="1">
      <c r="A138" s="1588"/>
      <c r="B138" s="1229"/>
      <c r="C138" s="1230"/>
      <c r="D138" s="2093"/>
      <c r="E138" s="2096"/>
      <c r="F138" s="2080"/>
      <c r="G138" s="468" t="s">
        <v>21</v>
      </c>
      <c r="H138" s="186">
        <v>0</v>
      </c>
      <c r="I138" s="269">
        <v>0</v>
      </c>
      <c r="J138" s="170">
        <v>0</v>
      </c>
      <c r="K138" s="106">
        <v>0</v>
      </c>
      <c r="L138" s="463">
        <v>0</v>
      </c>
      <c r="M138" s="106">
        <f t="shared" si="54"/>
        <v>0</v>
      </c>
      <c r="N138" s="463">
        <v>0</v>
      </c>
      <c r="O138" s="106">
        <f t="shared" si="55"/>
        <v>0</v>
      </c>
      <c r="P138" s="1828"/>
    </row>
    <row r="139" spans="1:16" ht="15" customHeight="1">
      <c r="A139" s="1588"/>
      <c r="B139" s="1229"/>
      <c r="C139" s="1230"/>
      <c r="D139" s="2093"/>
      <c r="E139" s="2096"/>
      <c r="F139" s="2080"/>
      <c r="G139" s="573" t="s">
        <v>22</v>
      </c>
      <c r="H139" s="186">
        <v>0</v>
      </c>
      <c r="I139" s="269">
        <v>0</v>
      </c>
      <c r="J139" s="170">
        <v>0</v>
      </c>
      <c r="K139" s="106">
        <v>0</v>
      </c>
      <c r="L139" s="452">
        <v>0</v>
      </c>
      <c r="M139" s="437">
        <f t="shared" si="54"/>
        <v>0</v>
      </c>
      <c r="N139" s="452">
        <v>0</v>
      </c>
      <c r="O139" s="437">
        <f t="shared" si="55"/>
        <v>0</v>
      </c>
      <c r="P139" s="1828"/>
    </row>
    <row r="140" spans="1:16" ht="15" customHeight="1">
      <c r="A140" s="1588"/>
      <c r="B140" s="1229"/>
      <c r="C140" s="1230"/>
      <c r="D140" s="2094"/>
      <c r="E140" s="2097"/>
      <c r="F140" s="2081"/>
      <c r="G140" s="573" t="s">
        <v>23</v>
      </c>
      <c r="H140" s="186">
        <v>0</v>
      </c>
      <c r="I140" s="269">
        <v>0</v>
      </c>
      <c r="J140" s="170">
        <v>0</v>
      </c>
      <c r="K140" s="106">
        <v>0</v>
      </c>
      <c r="L140" s="452">
        <v>0</v>
      </c>
      <c r="M140" s="437">
        <f t="shared" si="54"/>
        <v>0</v>
      </c>
      <c r="N140" s="452">
        <v>0</v>
      </c>
      <c r="O140" s="437">
        <f t="shared" si="55"/>
        <v>0</v>
      </c>
      <c r="P140" s="1829"/>
    </row>
    <row r="141" spans="1:16" ht="22.5" customHeight="1">
      <c r="A141" s="1588" t="s">
        <v>860</v>
      </c>
      <c r="B141" s="1229" t="s">
        <v>1028</v>
      </c>
      <c r="C141" s="1230" t="s">
        <v>1449</v>
      </c>
      <c r="D141" s="1805" t="s">
        <v>977</v>
      </c>
      <c r="E141" s="1804" t="s">
        <v>977</v>
      </c>
      <c r="F141" s="2052" t="s">
        <v>19</v>
      </c>
      <c r="G141" s="466" t="s">
        <v>20</v>
      </c>
      <c r="H141" s="189">
        <f>H142+H143+H144</f>
        <v>0</v>
      </c>
      <c r="I141" s="299">
        <f>I142+I143+I144</f>
        <v>0</v>
      </c>
      <c r="J141" s="173">
        <f>J142+J143+J144</f>
        <v>0</v>
      </c>
      <c r="K141" s="143">
        <f>K142+K143+K144</f>
        <v>0</v>
      </c>
      <c r="L141" s="300">
        <v>0</v>
      </c>
      <c r="M141" s="143">
        <f t="shared" si="54"/>
        <v>0</v>
      </c>
      <c r="N141" s="300">
        <v>0</v>
      </c>
      <c r="O141" s="143">
        <f t="shared" si="55"/>
        <v>0</v>
      </c>
      <c r="P141" s="1223"/>
    </row>
    <row r="142" spans="1:16" ht="15.75" customHeight="1">
      <c r="A142" s="1588"/>
      <c r="B142" s="1229"/>
      <c r="C142" s="1230"/>
      <c r="D142" s="1805"/>
      <c r="E142" s="1804"/>
      <c r="F142" s="2053"/>
      <c r="G142" s="468" t="s">
        <v>21</v>
      </c>
      <c r="H142" s="186">
        <v>0</v>
      </c>
      <c r="I142" s="269">
        <v>0</v>
      </c>
      <c r="J142" s="170">
        <v>0</v>
      </c>
      <c r="K142" s="106">
        <v>0</v>
      </c>
      <c r="L142" s="463">
        <v>0</v>
      </c>
      <c r="M142" s="106">
        <v>0</v>
      </c>
      <c r="N142" s="463">
        <v>0</v>
      </c>
      <c r="O142" s="106">
        <v>0</v>
      </c>
      <c r="P142" s="1224"/>
    </row>
    <row r="143" spans="1:16" ht="15.75" customHeight="1">
      <c r="A143" s="1588"/>
      <c r="B143" s="1229"/>
      <c r="C143" s="1230"/>
      <c r="D143" s="1805"/>
      <c r="E143" s="1804"/>
      <c r="F143" s="2053"/>
      <c r="G143" s="772" t="s">
        <v>22</v>
      </c>
      <c r="H143" s="186">
        <v>0</v>
      </c>
      <c r="I143" s="269">
        <v>0</v>
      </c>
      <c r="J143" s="170">
        <v>0</v>
      </c>
      <c r="K143" s="106">
        <v>0</v>
      </c>
      <c r="L143" s="463">
        <v>0</v>
      </c>
      <c r="M143" s="106">
        <v>0</v>
      </c>
      <c r="N143" s="463">
        <v>0</v>
      </c>
      <c r="O143" s="106">
        <v>0</v>
      </c>
      <c r="P143" s="1224"/>
    </row>
    <row r="144" spans="1:16" ht="15.75" customHeight="1">
      <c r="A144" s="1588"/>
      <c r="B144" s="1229"/>
      <c r="C144" s="1230"/>
      <c r="D144" s="1805"/>
      <c r="E144" s="1804"/>
      <c r="F144" s="2054"/>
      <c r="G144" s="772" t="s">
        <v>23</v>
      </c>
      <c r="H144" s="186">
        <v>0</v>
      </c>
      <c r="I144" s="269">
        <v>0</v>
      </c>
      <c r="J144" s="170">
        <v>0</v>
      </c>
      <c r="K144" s="106">
        <v>0</v>
      </c>
      <c r="L144" s="300">
        <v>0</v>
      </c>
      <c r="M144" s="143">
        <f t="shared" si="54"/>
        <v>0</v>
      </c>
      <c r="N144" s="300">
        <v>0</v>
      </c>
      <c r="O144" s="143">
        <f t="shared" si="55"/>
        <v>0</v>
      </c>
      <c r="P144" s="1225"/>
    </row>
    <row r="145" spans="1:16" ht="67.5" customHeight="1">
      <c r="A145" s="1588" t="s">
        <v>861</v>
      </c>
      <c r="B145" s="1229" t="s">
        <v>1029</v>
      </c>
      <c r="C145" s="1230" t="s">
        <v>1449</v>
      </c>
      <c r="D145" s="2048">
        <v>44013</v>
      </c>
      <c r="E145" s="1528">
        <v>44074</v>
      </c>
      <c r="F145" s="2055" t="s">
        <v>1384</v>
      </c>
      <c r="G145" s="466" t="s">
        <v>20</v>
      </c>
      <c r="H145" s="469">
        <f>H146+H147+H148</f>
        <v>809.3</v>
      </c>
      <c r="I145" s="470">
        <f>I146+I147+I148</f>
        <v>190.9</v>
      </c>
      <c r="J145" s="471">
        <f>J146+J147+J148</f>
        <v>190.9</v>
      </c>
      <c r="K145" s="472">
        <f>K146+K147+K148</f>
        <v>190.9</v>
      </c>
      <c r="L145" s="864">
        <f>J145/H145*100</f>
        <v>23.588286173236131</v>
      </c>
      <c r="M145" s="613">
        <f t="shared" ref="M145:M149" si="58">J145-H145</f>
        <v>-618.4</v>
      </c>
      <c r="N145" s="281">
        <f>K145/H145*100</f>
        <v>23.588286173236131</v>
      </c>
      <c r="O145" s="613">
        <f t="shared" ref="O145:O149" si="59">K145-H145</f>
        <v>-618.4</v>
      </c>
      <c r="P145" s="1223" t="s">
        <v>1385</v>
      </c>
    </row>
    <row r="146" spans="1:16" ht="34.5" customHeight="1">
      <c r="A146" s="1588"/>
      <c r="B146" s="1229"/>
      <c r="C146" s="1230"/>
      <c r="D146" s="2048"/>
      <c r="E146" s="1528"/>
      <c r="F146" s="2056"/>
      <c r="G146" s="468" t="s">
        <v>21</v>
      </c>
      <c r="H146" s="236">
        <v>809.3</v>
      </c>
      <c r="I146" s="830">
        <v>190.9</v>
      </c>
      <c r="J146" s="831">
        <v>190.9</v>
      </c>
      <c r="K146" s="231">
        <v>190.9</v>
      </c>
      <c r="L146" s="867">
        <f>J146/H146*100</f>
        <v>23.588286173236131</v>
      </c>
      <c r="M146" s="614">
        <f t="shared" si="58"/>
        <v>-618.4</v>
      </c>
      <c r="N146" s="434">
        <f>K146/H146*100</f>
        <v>23.588286173236131</v>
      </c>
      <c r="O146" s="614">
        <f t="shared" si="59"/>
        <v>-618.4</v>
      </c>
      <c r="P146" s="1224"/>
    </row>
    <row r="147" spans="1:16" ht="34.5" customHeight="1">
      <c r="A147" s="1588"/>
      <c r="B147" s="1229"/>
      <c r="C147" s="1230"/>
      <c r="D147" s="2048"/>
      <c r="E147" s="1528"/>
      <c r="F147" s="2056"/>
      <c r="G147" s="772" t="s">
        <v>22</v>
      </c>
      <c r="H147" s="186">
        <v>0</v>
      </c>
      <c r="I147" s="269">
        <v>0</v>
      </c>
      <c r="J147" s="170">
        <v>0</v>
      </c>
      <c r="K147" s="106">
        <v>0</v>
      </c>
      <c r="L147" s="463">
        <v>0</v>
      </c>
      <c r="M147" s="106">
        <v>0</v>
      </c>
      <c r="N147" s="463">
        <v>0</v>
      </c>
      <c r="O147" s="106">
        <f t="shared" si="59"/>
        <v>0</v>
      </c>
      <c r="P147" s="1224"/>
    </row>
    <row r="148" spans="1:16" ht="34.5" customHeight="1">
      <c r="A148" s="1588"/>
      <c r="B148" s="1229"/>
      <c r="C148" s="1230"/>
      <c r="D148" s="2048"/>
      <c r="E148" s="1528"/>
      <c r="F148" s="2057"/>
      <c r="G148" s="772" t="s">
        <v>23</v>
      </c>
      <c r="H148" s="186">
        <v>0</v>
      </c>
      <c r="I148" s="269">
        <v>0</v>
      </c>
      <c r="J148" s="170">
        <v>0</v>
      </c>
      <c r="K148" s="106">
        <v>0</v>
      </c>
      <c r="L148" s="452">
        <v>0</v>
      </c>
      <c r="M148" s="459">
        <f t="shared" si="58"/>
        <v>0</v>
      </c>
      <c r="N148" s="452">
        <v>0</v>
      </c>
      <c r="O148" s="459">
        <f t="shared" si="59"/>
        <v>0</v>
      </c>
      <c r="P148" s="1225"/>
    </row>
    <row r="149" spans="1:16" ht="30.75" customHeight="1">
      <c r="A149" s="1588" t="s">
        <v>862</v>
      </c>
      <c r="B149" s="1229" t="s">
        <v>1030</v>
      </c>
      <c r="C149" s="1230" t="s">
        <v>1449</v>
      </c>
      <c r="D149" s="2058" t="s">
        <v>1287</v>
      </c>
      <c r="E149" s="1528" t="s">
        <v>1287</v>
      </c>
      <c r="F149" s="2052" t="s">
        <v>19</v>
      </c>
      <c r="G149" s="466" t="s">
        <v>20</v>
      </c>
      <c r="H149" s="189">
        <f>H150+H151+H152</f>
        <v>0</v>
      </c>
      <c r="I149" s="299">
        <f>I150+I151+I152</f>
        <v>0</v>
      </c>
      <c r="J149" s="173">
        <f>J150+J151+J152</f>
        <v>0</v>
      </c>
      <c r="K149" s="143">
        <f>K150+K151+K152</f>
        <v>0</v>
      </c>
      <c r="L149" s="300">
        <v>0</v>
      </c>
      <c r="M149" s="143">
        <f t="shared" si="58"/>
        <v>0</v>
      </c>
      <c r="N149" s="300">
        <v>0</v>
      </c>
      <c r="O149" s="143">
        <f t="shared" si="59"/>
        <v>0</v>
      </c>
      <c r="P149" s="1223"/>
    </row>
    <row r="150" spans="1:16" ht="18.75" customHeight="1">
      <c r="A150" s="1588"/>
      <c r="B150" s="1229"/>
      <c r="C150" s="1230"/>
      <c r="D150" s="2058"/>
      <c r="E150" s="1528"/>
      <c r="F150" s="2053"/>
      <c r="G150" s="468" t="s">
        <v>21</v>
      </c>
      <c r="H150" s="186">
        <v>0</v>
      </c>
      <c r="I150" s="269">
        <v>0</v>
      </c>
      <c r="J150" s="170">
        <v>0</v>
      </c>
      <c r="K150" s="106">
        <v>0</v>
      </c>
      <c r="L150" s="463">
        <v>0</v>
      </c>
      <c r="M150" s="106">
        <v>0</v>
      </c>
      <c r="N150" s="463">
        <v>0</v>
      </c>
      <c r="O150" s="106">
        <v>0</v>
      </c>
      <c r="P150" s="1224"/>
    </row>
    <row r="151" spans="1:16" ht="18.75" customHeight="1">
      <c r="A151" s="1588"/>
      <c r="B151" s="1229"/>
      <c r="C151" s="1230"/>
      <c r="D151" s="2058"/>
      <c r="E151" s="1528"/>
      <c r="F151" s="2053"/>
      <c r="G151" s="1113" t="s">
        <v>22</v>
      </c>
      <c r="H151" s="186">
        <v>0</v>
      </c>
      <c r="I151" s="269">
        <v>0</v>
      </c>
      <c r="J151" s="170">
        <v>0</v>
      </c>
      <c r="K151" s="106">
        <v>0</v>
      </c>
      <c r="L151" s="463">
        <v>0</v>
      </c>
      <c r="M151" s="106">
        <v>0</v>
      </c>
      <c r="N151" s="463">
        <v>0</v>
      </c>
      <c r="O151" s="106">
        <v>0</v>
      </c>
      <c r="P151" s="1224"/>
    </row>
    <row r="152" spans="1:16" ht="18.75" customHeight="1">
      <c r="A152" s="1588"/>
      <c r="B152" s="1229"/>
      <c r="C152" s="1230"/>
      <c r="D152" s="2058"/>
      <c r="E152" s="1528"/>
      <c r="F152" s="2054"/>
      <c r="G152" s="1113" t="s">
        <v>23</v>
      </c>
      <c r="H152" s="186">
        <v>0</v>
      </c>
      <c r="I152" s="269">
        <v>0</v>
      </c>
      <c r="J152" s="170">
        <v>0</v>
      </c>
      <c r="K152" s="106">
        <v>0</v>
      </c>
      <c r="L152" s="300">
        <v>0</v>
      </c>
      <c r="M152" s="143">
        <f t="shared" ref="M152:M153" si="60">J152-H152</f>
        <v>0</v>
      </c>
      <c r="N152" s="300">
        <v>0</v>
      </c>
      <c r="O152" s="143">
        <f t="shared" ref="O152:O153" si="61">K152-H152</f>
        <v>0</v>
      </c>
      <c r="P152" s="1225"/>
    </row>
    <row r="153" spans="1:16" ht="27" customHeight="1">
      <c r="A153" s="1588" t="s">
        <v>1031</v>
      </c>
      <c r="B153" s="1229" t="s">
        <v>1032</v>
      </c>
      <c r="C153" s="1230" t="s">
        <v>1449</v>
      </c>
      <c r="D153" s="2058" t="s">
        <v>814</v>
      </c>
      <c r="E153" s="1528" t="s">
        <v>814</v>
      </c>
      <c r="F153" s="2052" t="s">
        <v>19</v>
      </c>
      <c r="G153" s="466" t="s">
        <v>20</v>
      </c>
      <c r="H153" s="189">
        <f>H154+H155+H156</f>
        <v>0</v>
      </c>
      <c r="I153" s="299">
        <f>I154+I155+I156</f>
        <v>0</v>
      </c>
      <c r="J153" s="173">
        <f>J154+J155+J156</f>
        <v>0</v>
      </c>
      <c r="K153" s="143">
        <f>K154+K155+K156</f>
        <v>0</v>
      </c>
      <c r="L153" s="300">
        <v>0</v>
      </c>
      <c r="M153" s="143">
        <f t="shared" si="60"/>
        <v>0</v>
      </c>
      <c r="N153" s="300">
        <v>0</v>
      </c>
      <c r="O153" s="143">
        <f t="shared" si="61"/>
        <v>0</v>
      </c>
      <c r="P153" s="1223"/>
    </row>
    <row r="154" spans="1:16" ht="23.25" customHeight="1">
      <c r="A154" s="1588"/>
      <c r="B154" s="1229"/>
      <c r="C154" s="1230"/>
      <c r="D154" s="2058"/>
      <c r="E154" s="1528"/>
      <c r="F154" s="2053"/>
      <c r="G154" s="468" t="s">
        <v>21</v>
      </c>
      <c r="H154" s="186">
        <v>0</v>
      </c>
      <c r="I154" s="269">
        <v>0</v>
      </c>
      <c r="J154" s="170">
        <v>0</v>
      </c>
      <c r="K154" s="106">
        <v>0</v>
      </c>
      <c r="L154" s="463">
        <v>0</v>
      </c>
      <c r="M154" s="106">
        <v>0</v>
      </c>
      <c r="N154" s="463">
        <v>0</v>
      </c>
      <c r="O154" s="106">
        <v>0</v>
      </c>
      <c r="P154" s="1224"/>
    </row>
    <row r="155" spans="1:16" ht="23.25" customHeight="1">
      <c r="A155" s="1588"/>
      <c r="B155" s="1229"/>
      <c r="C155" s="1230"/>
      <c r="D155" s="2058"/>
      <c r="E155" s="1528"/>
      <c r="F155" s="2053"/>
      <c r="G155" s="1113" t="s">
        <v>22</v>
      </c>
      <c r="H155" s="186">
        <v>0</v>
      </c>
      <c r="I155" s="269">
        <v>0</v>
      </c>
      <c r="J155" s="170">
        <v>0</v>
      </c>
      <c r="K155" s="106">
        <v>0</v>
      </c>
      <c r="L155" s="463">
        <v>0</v>
      </c>
      <c r="M155" s="106">
        <v>0</v>
      </c>
      <c r="N155" s="463">
        <v>0</v>
      </c>
      <c r="O155" s="106">
        <v>0</v>
      </c>
      <c r="P155" s="1224"/>
    </row>
    <row r="156" spans="1:16" ht="23.25" customHeight="1">
      <c r="A156" s="1588"/>
      <c r="B156" s="1229"/>
      <c r="C156" s="1230"/>
      <c r="D156" s="2058"/>
      <c r="E156" s="1528"/>
      <c r="F156" s="2054"/>
      <c r="G156" s="1113" t="s">
        <v>23</v>
      </c>
      <c r="H156" s="186">
        <v>0</v>
      </c>
      <c r="I156" s="269">
        <v>0</v>
      </c>
      <c r="J156" s="170">
        <v>0</v>
      </c>
      <c r="K156" s="106">
        <v>0</v>
      </c>
      <c r="L156" s="300">
        <v>0</v>
      </c>
      <c r="M156" s="143">
        <f t="shared" ref="M156" si="62">J156-H156</f>
        <v>0</v>
      </c>
      <c r="N156" s="300">
        <v>0</v>
      </c>
      <c r="O156" s="143">
        <f t="shared" ref="O156" si="63">K156-H156</f>
        <v>0</v>
      </c>
      <c r="P156" s="1225"/>
    </row>
    <row r="157" spans="1:16" ht="23.25" customHeight="1">
      <c r="A157" s="1588" t="s">
        <v>1033</v>
      </c>
      <c r="B157" s="1229" t="s">
        <v>1034</v>
      </c>
      <c r="C157" s="1230" t="s">
        <v>1449</v>
      </c>
      <c r="D157" s="2048">
        <v>43983</v>
      </c>
      <c r="E157" s="1528">
        <v>44043</v>
      </c>
      <c r="F157" s="2055" t="s">
        <v>1387</v>
      </c>
      <c r="G157" s="466" t="s">
        <v>20</v>
      </c>
      <c r="H157" s="469">
        <f>H158+H159+H160</f>
        <v>602.5</v>
      </c>
      <c r="I157" s="470">
        <f>I158+I159+I160</f>
        <v>290</v>
      </c>
      <c r="J157" s="471">
        <f>J158+J159+J160</f>
        <v>290</v>
      </c>
      <c r="K157" s="472">
        <f>K158+K159+K160</f>
        <v>290</v>
      </c>
      <c r="L157" s="864">
        <f>J157/H157*100</f>
        <v>48.132780082987551</v>
      </c>
      <c r="M157" s="613">
        <f t="shared" ref="M157:M158" si="64">J157-H157</f>
        <v>-312.5</v>
      </c>
      <c r="N157" s="281">
        <f>K157/H157*100</f>
        <v>48.132780082987551</v>
      </c>
      <c r="O157" s="613">
        <f t="shared" ref="O157:O158" si="65">K157-H157</f>
        <v>-312.5</v>
      </c>
      <c r="P157" s="1223" t="s">
        <v>1386</v>
      </c>
    </row>
    <row r="158" spans="1:16" ht="17.25" customHeight="1">
      <c r="A158" s="1588"/>
      <c r="B158" s="1229"/>
      <c r="C158" s="1230"/>
      <c r="D158" s="2048"/>
      <c r="E158" s="1528"/>
      <c r="F158" s="2056"/>
      <c r="G158" s="468" t="s">
        <v>21</v>
      </c>
      <c r="H158" s="236">
        <v>602.5</v>
      </c>
      <c r="I158" s="830">
        <v>290</v>
      </c>
      <c r="J158" s="831">
        <v>290</v>
      </c>
      <c r="K158" s="231">
        <v>290</v>
      </c>
      <c r="L158" s="867">
        <f>J158/H158*100</f>
        <v>48.132780082987551</v>
      </c>
      <c r="M158" s="614">
        <f t="shared" si="64"/>
        <v>-312.5</v>
      </c>
      <c r="N158" s="434">
        <f>K158/H158*100</f>
        <v>48.132780082987551</v>
      </c>
      <c r="O158" s="614">
        <f t="shared" si="65"/>
        <v>-312.5</v>
      </c>
      <c r="P158" s="1224"/>
    </row>
    <row r="159" spans="1:16" ht="17.25" customHeight="1">
      <c r="A159" s="1588"/>
      <c r="B159" s="1229"/>
      <c r="C159" s="1230"/>
      <c r="D159" s="2048"/>
      <c r="E159" s="1528"/>
      <c r="F159" s="2056"/>
      <c r="G159" s="937" t="s">
        <v>22</v>
      </c>
      <c r="H159" s="186">
        <v>0</v>
      </c>
      <c r="I159" s="269">
        <v>0</v>
      </c>
      <c r="J159" s="170">
        <v>0</v>
      </c>
      <c r="K159" s="106">
        <v>0</v>
      </c>
      <c r="L159" s="463">
        <v>0</v>
      </c>
      <c r="M159" s="106">
        <v>0</v>
      </c>
      <c r="N159" s="463">
        <v>0</v>
      </c>
      <c r="O159" s="106">
        <v>0</v>
      </c>
      <c r="P159" s="1224"/>
    </row>
    <row r="160" spans="1:16" ht="17.25" customHeight="1">
      <c r="A160" s="1588"/>
      <c r="B160" s="1229"/>
      <c r="C160" s="1230"/>
      <c r="D160" s="2048"/>
      <c r="E160" s="1528"/>
      <c r="F160" s="2057"/>
      <c r="G160" s="937" t="s">
        <v>23</v>
      </c>
      <c r="H160" s="186">
        <v>0</v>
      </c>
      <c r="I160" s="269">
        <v>0</v>
      </c>
      <c r="J160" s="170">
        <v>0</v>
      </c>
      <c r="K160" s="106">
        <v>0</v>
      </c>
      <c r="L160" s="452">
        <v>0</v>
      </c>
      <c r="M160" s="459">
        <f t="shared" ref="M160:M166" si="66">J160-H160</f>
        <v>0</v>
      </c>
      <c r="N160" s="452">
        <v>0</v>
      </c>
      <c r="O160" s="459">
        <f t="shared" ref="O160:O166" si="67">K160-H160</f>
        <v>0</v>
      </c>
      <c r="P160" s="1225"/>
    </row>
    <row r="161" spans="1:16" ht="21.75" customHeight="1">
      <c r="A161" s="1588" t="s">
        <v>1035</v>
      </c>
      <c r="B161" s="1229" t="s">
        <v>1036</v>
      </c>
      <c r="C161" s="1230" t="s">
        <v>1449</v>
      </c>
      <c r="D161" s="2058" t="s">
        <v>814</v>
      </c>
      <c r="E161" s="1528" t="s">
        <v>814</v>
      </c>
      <c r="F161" s="2052" t="s">
        <v>19</v>
      </c>
      <c r="G161" s="466" t="s">
        <v>20</v>
      </c>
      <c r="H161" s="189">
        <f>H162+H163+H164</f>
        <v>0</v>
      </c>
      <c r="I161" s="299">
        <f>I162+I163+I164</f>
        <v>0</v>
      </c>
      <c r="J161" s="173">
        <f>J162+J163+J164</f>
        <v>0</v>
      </c>
      <c r="K161" s="143">
        <f>K162+K163+K164</f>
        <v>0</v>
      </c>
      <c r="L161" s="300">
        <v>0</v>
      </c>
      <c r="M161" s="143">
        <f t="shared" si="66"/>
        <v>0</v>
      </c>
      <c r="N161" s="300">
        <v>0</v>
      </c>
      <c r="O161" s="143">
        <f t="shared" si="67"/>
        <v>0</v>
      </c>
      <c r="P161" s="1223"/>
    </row>
    <row r="162" spans="1:16" ht="21" customHeight="1">
      <c r="A162" s="1588"/>
      <c r="B162" s="1229"/>
      <c r="C162" s="1230"/>
      <c r="D162" s="2058"/>
      <c r="E162" s="1528"/>
      <c r="F162" s="2053"/>
      <c r="G162" s="468" t="s">
        <v>21</v>
      </c>
      <c r="H162" s="186">
        <v>0</v>
      </c>
      <c r="I162" s="269">
        <v>0</v>
      </c>
      <c r="J162" s="170">
        <v>0</v>
      </c>
      <c r="K162" s="106">
        <v>0</v>
      </c>
      <c r="L162" s="463">
        <v>0</v>
      </c>
      <c r="M162" s="106">
        <v>0</v>
      </c>
      <c r="N162" s="463">
        <v>0</v>
      </c>
      <c r="O162" s="106">
        <v>0</v>
      </c>
      <c r="P162" s="1224"/>
    </row>
    <row r="163" spans="1:16" ht="21" customHeight="1">
      <c r="A163" s="1588"/>
      <c r="B163" s="1229"/>
      <c r="C163" s="1230"/>
      <c r="D163" s="2058"/>
      <c r="E163" s="1528"/>
      <c r="F163" s="2053"/>
      <c r="G163" s="1113" t="s">
        <v>22</v>
      </c>
      <c r="H163" s="186">
        <v>0</v>
      </c>
      <c r="I163" s="269">
        <v>0</v>
      </c>
      <c r="J163" s="170">
        <v>0</v>
      </c>
      <c r="K163" s="106">
        <v>0</v>
      </c>
      <c r="L163" s="463">
        <v>0</v>
      </c>
      <c r="M163" s="106">
        <v>0</v>
      </c>
      <c r="N163" s="463">
        <v>0</v>
      </c>
      <c r="O163" s="106">
        <v>0</v>
      </c>
      <c r="P163" s="1224"/>
    </row>
    <row r="164" spans="1:16" ht="21" customHeight="1">
      <c r="A164" s="1588"/>
      <c r="B164" s="1229"/>
      <c r="C164" s="1230"/>
      <c r="D164" s="2058"/>
      <c r="E164" s="1528"/>
      <c r="F164" s="2054"/>
      <c r="G164" s="1113" t="s">
        <v>23</v>
      </c>
      <c r="H164" s="186">
        <v>0</v>
      </c>
      <c r="I164" s="269">
        <v>0</v>
      </c>
      <c r="J164" s="170">
        <v>0</v>
      </c>
      <c r="K164" s="106">
        <v>0</v>
      </c>
      <c r="L164" s="300">
        <v>0</v>
      </c>
      <c r="M164" s="143">
        <f t="shared" ref="M164" si="68">J164-H164</f>
        <v>0</v>
      </c>
      <c r="N164" s="300">
        <v>0</v>
      </c>
      <c r="O164" s="143">
        <f t="shared" ref="O164" si="69">K164-H164</f>
        <v>0</v>
      </c>
      <c r="P164" s="1225"/>
    </row>
    <row r="165" spans="1:16" ht="27" customHeight="1">
      <c r="A165" s="1588" t="s">
        <v>1037</v>
      </c>
      <c r="B165" s="1229" t="s">
        <v>1038</v>
      </c>
      <c r="C165" s="1230" t="s">
        <v>1449</v>
      </c>
      <c r="D165" s="2048">
        <v>43831</v>
      </c>
      <c r="E165" s="1528">
        <v>44074</v>
      </c>
      <c r="F165" s="2055" t="s">
        <v>1388</v>
      </c>
      <c r="G165" s="466" t="s">
        <v>20</v>
      </c>
      <c r="H165" s="469">
        <f>H166+H167+H168</f>
        <v>1075.5</v>
      </c>
      <c r="I165" s="470">
        <f>I166+I167+I168</f>
        <v>775.9</v>
      </c>
      <c r="J165" s="471">
        <f>J166+J167+J168</f>
        <v>775.9</v>
      </c>
      <c r="K165" s="472">
        <f>K166+K167+K168</f>
        <v>775.9</v>
      </c>
      <c r="L165" s="864">
        <f>J165/H165*100</f>
        <v>72.143189214318909</v>
      </c>
      <c r="M165" s="613">
        <f t="shared" si="66"/>
        <v>-299.60000000000002</v>
      </c>
      <c r="N165" s="281">
        <f>K165/H165*100</f>
        <v>72.143189214318909</v>
      </c>
      <c r="O165" s="613">
        <f t="shared" si="67"/>
        <v>-299.60000000000002</v>
      </c>
      <c r="P165" s="1223" t="s">
        <v>1389</v>
      </c>
    </row>
    <row r="166" spans="1:16" ht="20.25" customHeight="1">
      <c r="A166" s="1588"/>
      <c r="B166" s="1229"/>
      <c r="C166" s="1230"/>
      <c r="D166" s="2048"/>
      <c r="E166" s="1528"/>
      <c r="F166" s="2056"/>
      <c r="G166" s="468" t="s">
        <v>21</v>
      </c>
      <c r="H166" s="236">
        <v>1075.5</v>
      </c>
      <c r="I166" s="830">
        <v>775.9</v>
      </c>
      <c r="J166" s="831">
        <v>775.9</v>
      </c>
      <c r="K166" s="231">
        <v>775.9</v>
      </c>
      <c r="L166" s="867">
        <f>J166/H166*100</f>
        <v>72.143189214318909</v>
      </c>
      <c r="M166" s="614">
        <f t="shared" si="66"/>
        <v>-299.60000000000002</v>
      </c>
      <c r="N166" s="434">
        <f>K166/H166*100</f>
        <v>72.143189214318909</v>
      </c>
      <c r="O166" s="614">
        <f t="shared" si="67"/>
        <v>-299.60000000000002</v>
      </c>
      <c r="P166" s="1224"/>
    </row>
    <row r="167" spans="1:16" ht="20.25" customHeight="1">
      <c r="A167" s="1588"/>
      <c r="B167" s="1229"/>
      <c r="C167" s="1230"/>
      <c r="D167" s="2048"/>
      <c r="E167" s="1528"/>
      <c r="F167" s="2056"/>
      <c r="G167" s="937" t="s">
        <v>22</v>
      </c>
      <c r="H167" s="186">
        <v>0</v>
      </c>
      <c r="I167" s="269">
        <v>0</v>
      </c>
      <c r="J167" s="170">
        <v>0</v>
      </c>
      <c r="K167" s="106">
        <v>0</v>
      </c>
      <c r="L167" s="463">
        <v>0</v>
      </c>
      <c r="M167" s="106">
        <v>0</v>
      </c>
      <c r="N167" s="463">
        <v>0</v>
      </c>
      <c r="O167" s="106">
        <v>0</v>
      </c>
      <c r="P167" s="1224"/>
    </row>
    <row r="168" spans="1:16" ht="20.25" customHeight="1">
      <c r="A168" s="1588"/>
      <c r="B168" s="1229"/>
      <c r="C168" s="1230"/>
      <c r="D168" s="2048"/>
      <c r="E168" s="1528"/>
      <c r="F168" s="2057"/>
      <c r="G168" s="937" t="s">
        <v>23</v>
      </c>
      <c r="H168" s="186">
        <v>0</v>
      </c>
      <c r="I168" s="269">
        <v>0</v>
      </c>
      <c r="J168" s="170">
        <v>0</v>
      </c>
      <c r="K168" s="106">
        <v>0</v>
      </c>
      <c r="L168" s="452">
        <v>0</v>
      </c>
      <c r="M168" s="459">
        <f t="shared" ref="M168:M169" si="70">J168-H168</f>
        <v>0</v>
      </c>
      <c r="N168" s="452">
        <v>0</v>
      </c>
      <c r="O168" s="459">
        <f t="shared" ref="O168:O169" si="71">K168-H168</f>
        <v>0</v>
      </c>
      <c r="P168" s="1225"/>
    </row>
    <row r="169" spans="1:16" ht="27" customHeight="1">
      <c r="A169" s="1588" t="s">
        <v>1039</v>
      </c>
      <c r="B169" s="1229" t="s">
        <v>1040</v>
      </c>
      <c r="C169" s="1230" t="s">
        <v>1449</v>
      </c>
      <c r="D169" s="2058" t="s">
        <v>814</v>
      </c>
      <c r="E169" s="1528" t="s">
        <v>814</v>
      </c>
      <c r="F169" s="2052" t="s">
        <v>19</v>
      </c>
      <c r="G169" s="466" t="s">
        <v>20</v>
      </c>
      <c r="H169" s="189">
        <f>H170+H171+H172</f>
        <v>0</v>
      </c>
      <c r="I169" s="299">
        <f>I170+I171+I172</f>
        <v>0</v>
      </c>
      <c r="J169" s="173">
        <f>J170+J171+J172</f>
        <v>0</v>
      </c>
      <c r="K169" s="143">
        <f>K170+K171+K172</f>
        <v>0</v>
      </c>
      <c r="L169" s="300">
        <v>0</v>
      </c>
      <c r="M169" s="143">
        <f t="shared" si="70"/>
        <v>0</v>
      </c>
      <c r="N169" s="300">
        <v>0</v>
      </c>
      <c r="O169" s="143">
        <f t="shared" si="71"/>
        <v>0</v>
      </c>
      <c r="P169" s="1223"/>
    </row>
    <row r="170" spans="1:16" ht="21.75" customHeight="1">
      <c r="A170" s="1588"/>
      <c r="B170" s="1229"/>
      <c r="C170" s="1230"/>
      <c r="D170" s="2058"/>
      <c r="E170" s="1528"/>
      <c r="F170" s="2053"/>
      <c r="G170" s="468" t="s">
        <v>21</v>
      </c>
      <c r="H170" s="186">
        <v>0</v>
      </c>
      <c r="I170" s="269">
        <v>0</v>
      </c>
      <c r="J170" s="170">
        <v>0</v>
      </c>
      <c r="K170" s="106">
        <v>0</v>
      </c>
      <c r="L170" s="463">
        <v>0</v>
      </c>
      <c r="M170" s="106">
        <v>0</v>
      </c>
      <c r="N170" s="463">
        <v>0</v>
      </c>
      <c r="O170" s="106">
        <v>0</v>
      </c>
      <c r="P170" s="1224"/>
    </row>
    <row r="171" spans="1:16" ht="21.75" customHeight="1">
      <c r="A171" s="1588"/>
      <c r="B171" s="1229"/>
      <c r="C171" s="1230"/>
      <c r="D171" s="2058"/>
      <c r="E171" s="1528"/>
      <c r="F171" s="2053"/>
      <c r="G171" s="1113" t="s">
        <v>22</v>
      </c>
      <c r="H171" s="186">
        <v>0</v>
      </c>
      <c r="I171" s="269">
        <v>0</v>
      </c>
      <c r="J171" s="170">
        <v>0</v>
      </c>
      <c r="K171" s="106">
        <v>0</v>
      </c>
      <c r="L171" s="463">
        <v>0</v>
      </c>
      <c r="M171" s="106">
        <v>0</v>
      </c>
      <c r="N171" s="463">
        <v>0</v>
      </c>
      <c r="O171" s="106">
        <v>0</v>
      </c>
      <c r="P171" s="1224"/>
    </row>
    <row r="172" spans="1:16" ht="21.75" customHeight="1">
      <c r="A172" s="1588"/>
      <c r="B172" s="1229"/>
      <c r="C172" s="1230"/>
      <c r="D172" s="2058"/>
      <c r="E172" s="1528"/>
      <c r="F172" s="2054"/>
      <c r="G172" s="1113" t="s">
        <v>23</v>
      </c>
      <c r="H172" s="186">
        <v>0</v>
      </c>
      <c r="I172" s="269">
        <v>0</v>
      </c>
      <c r="J172" s="170">
        <v>0</v>
      </c>
      <c r="K172" s="106">
        <v>0</v>
      </c>
      <c r="L172" s="300">
        <v>0</v>
      </c>
      <c r="M172" s="143">
        <f t="shared" ref="M172:M174" si="72">J172-H172</f>
        <v>0</v>
      </c>
      <c r="N172" s="300">
        <v>0</v>
      </c>
      <c r="O172" s="143">
        <f t="shared" ref="O172:O174" si="73">K172-H172</f>
        <v>0</v>
      </c>
      <c r="P172" s="1225"/>
    </row>
    <row r="173" spans="1:16" ht="36" customHeight="1">
      <c r="A173" s="1588" t="s">
        <v>1345</v>
      </c>
      <c r="B173" s="1229" t="s">
        <v>1346</v>
      </c>
      <c r="C173" s="1230" t="s">
        <v>1449</v>
      </c>
      <c r="D173" s="2048">
        <v>43891</v>
      </c>
      <c r="E173" s="1528">
        <v>44074</v>
      </c>
      <c r="F173" s="2055" t="s">
        <v>1390</v>
      </c>
      <c r="G173" s="466" t="s">
        <v>20</v>
      </c>
      <c r="H173" s="469">
        <f>H174+H175+H176</f>
        <v>2748.7</v>
      </c>
      <c r="I173" s="470">
        <f>I174+I175+I176</f>
        <v>2748.7</v>
      </c>
      <c r="J173" s="471">
        <f>J174+J175+J176</f>
        <v>2748.7</v>
      </c>
      <c r="K173" s="472">
        <f>K174+K175+K176</f>
        <v>2748.7</v>
      </c>
      <c r="L173" s="864">
        <f>J173/H173*100</f>
        <v>100</v>
      </c>
      <c r="M173" s="459">
        <f t="shared" si="72"/>
        <v>0</v>
      </c>
      <c r="N173" s="281">
        <f>K173/H173*100</f>
        <v>100</v>
      </c>
      <c r="O173" s="459">
        <f t="shared" si="73"/>
        <v>0</v>
      </c>
      <c r="P173" s="1223" t="s">
        <v>1391</v>
      </c>
    </row>
    <row r="174" spans="1:16" ht="21.75" customHeight="1">
      <c r="A174" s="1588"/>
      <c r="B174" s="1229"/>
      <c r="C174" s="1230"/>
      <c r="D174" s="2048"/>
      <c r="E174" s="1528"/>
      <c r="F174" s="2056"/>
      <c r="G174" s="468" t="s">
        <v>21</v>
      </c>
      <c r="H174" s="236">
        <v>55</v>
      </c>
      <c r="I174" s="830">
        <v>55</v>
      </c>
      <c r="J174" s="831">
        <v>55</v>
      </c>
      <c r="K174" s="231">
        <v>55</v>
      </c>
      <c r="L174" s="867">
        <f>J174/H174*100</f>
        <v>100</v>
      </c>
      <c r="M174" s="19">
        <f t="shared" si="72"/>
        <v>0</v>
      </c>
      <c r="N174" s="434">
        <f>K174/H174*100</f>
        <v>100</v>
      </c>
      <c r="O174" s="19">
        <f t="shared" si="73"/>
        <v>0</v>
      </c>
      <c r="P174" s="1224"/>
    </row>
    <row r="175" spans="1:16" ht="21.75" customHeight="1">
      <c r="A175" s="1588"/>
      <c r="B175" s="1229"/>
      <c r="C175" s="1230"/>
      <c r="D175" s="2048"/>
      <c r="E175" s="1528"/>
      <c r="F175" s="2056"/>
      <c r="G175" s="1113" t="s">
        <v>22</v>
      </c>
      <c r="H175" s="236">
        <v>2693.7</v>
      </c>
      <c r="I175" s="830">
        <v>2693.7</v>
      </c>
      <c r="J175" s="831">
        <v>2693.7</v>
      </c>
      <c r="K175" s="231">
        <v>2693.7</v>
      </c>
      <c r="L175" s="867">
        <f>J175/H175*100</f>
        <v>100</v>
      </c>
      <c r="M175" s="19">
        <f t="shared" ref="M175" si="74">J175-H175</f>
        <v>0</v>
      </c>
      <c r="N175" s="434">
        <f>K175/H175*100</f>
        <v>100</v>
      </c>
      <c r="O175" s="19">
        <f t="shared" ref="O175" si="75">K175-H175</f>
        <v>0</v>
      </c>
      <c r="P175" s="1224"/>
    </row>
    <row r="176" spans="1:16" ht="21.75" customHeight="1">
      <c r="A176" s="1588"/>
      <c r="B176" s="1229"/>
      <c r="C176" s="1230"/>
      <c r="D176" s="2048"/>
      <c r="E176" s="1528"/>
      <c r="F176" s="2057"/>
      <c r="G176" s="1113" t="s">
        <v>23</v>
      </c>
      <c r="H176" s="186">
        <v>0</v>
      </c>
      <c r="I176" s="269">
        <v>0</v>
      </c>
      <c r="J176" s="170">
        <v>0</v>
      </c>
      <c r="K176" s="106">
        <v>0</v>
      </c>
      <c r="L176" s="452">
        <v>0</v>
      </c>
      <c r="M176" s="459">
        <f t="shared" ref="M176:M179" si="76">J176-H176</f>
        <v>0</v>
      </c>
      <c r="N176" s="452">
        <v>0</v>
      </c>
      <c r="O176" s="459">
        <f t="shared" ref="O176:O179" si="77">K176-H176</f>
        <v>0</v>
      </c>
      <c r="P176" s="1225"/>
    </row>
    <row r="177" spans="1:16" ht="21.75" customHeight="1">
      <c r="A177" s="1588" t="s">
        <v>1347</v>
      </c>
      <c r="B177" s="1229" t="s">
        <v>1348</v>
      </c>
      <c r="C177" s="1230" t="s">
        <v>1449</v>
      </c>
      <c r="D177" s="2048">
        <v>43891</v>
      </c>
      <c r="E177" s="1528">
        <v>44074</v>
      </c>
      <c r="F177" s="2055" t="s">
        <v>1392</v>
      </c>
      <c r="G177" s="466" t="s">
        <v>20</v>
      </c>
      <c r="H177" s="469">
        <f>H178+H179+H180</f>
        <v>9076.4</v>
      </c>
      <c r="I177" s="470">
        <f>I178+I179+I180</f>
        <v>9076.4</v>
      </c>
      <c r="J177" s="471">
        <f>J178+J179+J180</f>
        <v>9076.4</v>
      </c>
      <c r="K177" s="472">
        <f>K178+K179+K180</f>
        <v>9076.4</v>
      </c>
      <c r="L177" s="864">
        <f>J177/H177*100</f>
        <v>100</v>
      </c>
      <c r="M177" s="459">
        <f t="shared" si="76"/>
        <v>0</v>
      </c>
      <c r="N177" s="281">
        <f>K177/H177*100</f>
        <v>100</v>
      </c>
      <c r="O177" s="459">
        <f t="shared" si="77"/>
        <v>0</v>
      </c>
      <c r="P177" s="1223" t="s">
        <v>1393</v>
      </c>
    </row>
    <row r="178" spans="1:16" ht="21.75" customHeight="1">
      <c r="A178" s="1588"/>
      <c r="B178" s="1229"/>
      <c r="C178" s="1230"/>
      <c r="D178" s="2048"/>
      <c r="E178" s="1528"/>
      <c r="F178" s="2056"/>
      <c r="G178" s="468" t="s">
        <v>21</v>
      </c>
      <c r="H178" s="236">
        <v>181.5</v>
      </c>
      <c r="I178" s="830">
        <v>181.5</v>
      </c>
      <c r="J178" s="831">
        <v>181.5</v>
      </c>
      <c r="K178" s="231">
        <v>181.5</v>
      </c>
      <c r="L178" s="867">
        <f>J178/H178*100</f>
        <v>100</v>
      </c>
      <c r="M178" s="19">
        <f t="shared" si="76"/>
        <v>0</v>
      </c>
      <c r="N178" s="434">
        <f>K178/H178*100</f>
        <v>100</v>
      </c>
      <c r="O178" s="19">
        <f t="shared" si="77"/>
        <v>0</v>
      </c>
      <c r="P178" s="1224"/>
    </row>
    <row r="179" spans="1:16" ht="21.75" customHeight="1">
      <c r="A179" s="1588"/>
      <c r="B179" s="1229"/>
      <c r="C179" s="1230"/>
      <c r="D179" s="2048"/>
      <c r="E179" s="1528"/>
      <c r="F179" s="2056"/>
      <c r="G179" s="1113" t="s">
        <v>22</v>
      </c>
      <c r="H179" s="236">
        <v>8894.9</v>
      </c>
      <c r="I179" s="830">
        <v>8894.9</v>
      </c>
      <c r="J179" s="831">
        <v>8894.9</v>
      </c>
      <c r="K179" s="231">
        <v>8894.9</v>
      </c>
      <c r="L179" s="867">
        <f>J179/H179*100</f>
        <v>100</v>
      </c>
      <c r="M179" s="19">
        <f t="shared" si="76"/>
        <v>0</v>
      </c>
      <c r="N179" s="434">
        <f>K179/H179*100</f>
        <v>100</v>
      </c>
      <c r="O179" s="19">
        <f t="shared" si="77"/>
        <v>0</v>
      </c>
      <c r="P179" s="1224"/>
    </row>
    <row r="180" spans="1:16" ht="21.75" customHeight="1">
      <c r="A180" s="1588"/>
      <c r="B180" s="1229"/>
      <c r="C180" s="1230"/>
      <c r="D180" s="2048"/>
      <c r="E180" s="1528"/>
      <c r="F180" s="2057"/>
      <c r="G180" s="1113" t="s">
        <v>23</v>
      </c>
      <c r="H180" s="186">
        <v>0</v>
      </c>
      <c r="I180" s="269">
        <v>0</v>
      </c>
      <c r="J180" s="170">
        <v>0</v>
      </c>
      <c r="K180" s="106">
        <v>0</v>
      </c>
      <c r="L180" s="452">
        <v>0</v>
      </c>
      <c r="M180" s="459">
        <f t="shared" ref="M180:M183" si="78">J180-H180</f>
        <v>0</v>
      </c>
      <c r="N180" s="452">
        <v>0</v>
      </c>
      <c r="O180" s="459">
        <f t="shared" ref="O180:O183" si="79">K180-H180</f>
        <v>0</v>
      </c>
      <c r="P180" s="1225"/>
    </row>
    <row r="181" spans="1:16" ht="21.75" customHeight="1">
      <c r="A181" s="1588" t="s">
        <v>1349</v>
      </c>
      <c r="B181" s="1229" t="s">
        <v>1350</v>
      </c>
      <c r="C181" s="1230" t="s">
        <v>1449</v>
      </c>
      <c r="D181" s="2048">
        <v>43891</v>
      </c>
      <c r="E181" s="1528">
        <v>44074</v>
      </c>
      <c r="F181" s="2055" t="s">
        <v>1394</v>
      </c>
      <c r="G181" s="466" t="s">
        <v>20</v>
      </c>
      <c r="H181" s="469">
        <f>H182+H183+H184</f>
        <v>11014.3</v>
      </c>
      <c r="I181" s="470">
        <f>I182+I183+I184</f>
        <v>11014.3</v>
      </c>
      <c r="J181" s="471">
        <f>J182+J183+J184</f>
        <v>11014.3</v>
      </c>
      <c r="K181" s="472">
        <f>K182+K183+K184</f>
        <v>11014.3</v>
      </c>
      <c r="L181" s="864">
        <f>J181/H181*100</f>
        <v>100</v>
      </c>
      <c r="M181" s="459">
        <f t="shared" si="78"/>
        <v>0</v>
      </c>
      <c r="N181" s="281">
        <f>K181/H181*100</f>
        <v>100</v>
      </c>
      <c r="O181" s="459">
        <f t="shared" si="79"/>
        <v>0</v>
      </c>
      <c r="P181" s="1223" t="s">
        <v>1395</v>
      </c>
    </row>
    <row r="182" spans="1:16" ht="21.75" customHeight="1">
      <c r="A182" s="1588"/>
      <c r="B182" s="1229"/>
      <c r="C182" s="1230"/>
      <c r="D182" s="2048"/>
      <c r="E182" s="1528"/>
      <c r="F182" s="2056"/>
      <c r="G182" s="468" t="s">
        <v>21</v>
      </c>
      <c r="H182" s="236">
        <v>492.3</v>
      </c>
      <c r="I182" s="830">
        <v>492.3</v>
      </c>
      <c r="J182" s="831">
        <v>492.3</v>
      </c>
      <c r="K182" s="231">
        <v>492.3</v>
      </c>
      <c r="L182" s="867">
        <f>J182/H182*100</f>
        <v>100</v>
      </c>
      <c r="M182" s="19">
        <f t="shared" si="78"/>
        <v>0</v>
      </c>
      <c r="N182" s="434">
        <f>K182/H182*100</f>
        <v>100</v>
      </c>
      <c r="O182" s="19">
        <f t="shared" si="79"/>
        <v>0</v>
      </c>
      <c r="P182" s="1224"/>
    </row>
    <row r="183" spans="1:16" ht="21.75" customHeight="1">
      <c r="A183" s="1588"/>
      <c r="B183" s="1229"/>
      <c r="C183" s="1230"/>
      <c r="D183" s="2048"/>
      <c r="E183" s="1528"/>
      <c r="F183" s="2056"/>
      <c r="G183" s="1113" t="s">
        <v>22</v>
      </c>
      <c r="H183" s="236">
        <v>10522</v>
      </c>
      <c r="I183" s="830">
        <v>10522</v>
      </c>
      <c r="J183" s="831">
        <v>10522</v>
      </c>
      <c r="K183" s="231">
        <v>10522</v>
      </c>
      <c r="L183" s="867">
        <f>J183/H183*100</f>
        <v>100</v>
      </c>
      <c r="M183" s="19">
        <f t="shared" si="78"/>
        <v>0</v>
      </c>
      <c r="N183" s="434">
        <f>K183/H183*100</f>
        <v>100</v>
      </c>
      <c r="O183" s="19">
        <f t="shared" si="79"/>
        <v>0</v>
      </c>
      <c r="P183" s="1224"/>
    </row>
    <row r="184" spans="1:16" ht="21.75" customHeight="1">
      <c r="A184" s="1588"/>
      <c r="B184" s="1229"/>
      <c r="C184" s="1230"/>
      <c r="D184" s="2048"/>
      <c r="E184" s="1528"/>
      <c r="F184" s="2057"/>
      <c r="G184" s="1113" t="s">
        <v>23</v>
      </c>
      <c r="H184" s="186">
        <v>0</v>
      </c>
      <c r="I184" s="269">
        <v>0</v>
      </c>
      <c r="J184" s="170">
        <v>0</v>
      </c>
      <c r="K184" s="106">
        <v>0</v>
      </c>
      <c r="L184" s="452">
        <v>0</v>
      </c>
      <c r="M184" s="459">
        <f t="shared" ref="M184:M187" si="80">J184-H184</f>
        <v>0</v>
      </c>
      <c r="N184" s="452">
        <v>0</v>
      </c>
      <c r="O184" s="459">
        <f t="shared" ref="O184:O187" si="81">K184-H184</f>
        <v>0</v>
      </c>
      <c r="P184" s="1225"/>
    </row>
    <row r="185" spans="1:16" ht="21.75" customHeight="1">
      <c r="A185" s="1588" t="s">
        <v>1351</v>
      </c>
      <c r="B185" s="1229" t="s">
        <v>1352</v>
      </c>
      <c r="C185" s="1230" t="s">
        <v>1449</v>
      </c>
      <c r="D185" s="2048">
        <v>43891</v>
      </c>
      <c r="E185" s="1528">
        <v>44074</v>
      </c>
      <c r="F185" s="2055" t="s">
        <v>1396</v>
      </c>
      <c r="G185" s="466" t="s">
        <v>20</v>
      </c>
      <c r="H185" s="469">
        <f>H186+H187+H188</f>
        <v>9603.6</v>
      </c>
      <c r="I185" s="470">
        <f>I186+I187+I188</f>
        <v>10039.9</v>
      </c>
      <c r="J185" s="471">
        <f>J186+J187+J188</f>
        <v>10039.9</v>
      </c>
      <c r="K185" s="472">
        <f>K186+K187+K188</f>
        <v>10039.9</v>
      </c>
      <c r="L185" s="864">
        <f>J185/H185*100</f>
        <v>104.5430880086634</v>
      </c>
      <c r="M185" s="613">
        <f t="shared" si="80"/>
        <v>436.29999999999927</v>
      </c>
      <c r="N185" s="281">
        <f>K185/H185*100</f>
        <v>104.5430880086634</v>
      </c>
      <c r="O185" s="613">
        <f t="shared" si="81"/>
        <v>436.29999999999927</v>
      </c>
      <c r="P185" s="1223" t="s">
        <v>1397</v>
      </c>
    </row>
    <row r="186" spans="1:16" ht="21.75" customHeight="1">
      <c r="A186" s="1588"/>
      <c r="B186" s="1229"/>
      <c r="C186" s="1230"/>
      <c r="D186" s="2048"/>
      <c r="E186" s="1528"/>
      <c r="F186" s="2056"/>
      <c r="G186" s="468" t="s">
        <v>21</v>
      </c>
      <c r="H186" s="236">
        <v>9603.6</v>
      </c>
      <c r="I186" s="830">
        <v>10039.9</v>
      </c>
      <c r="J186" s="831">
        <v>10039.9</v>
      </c>
      <c r="K186" s="231">
        <v>10039.9</v>
      </c>
      <c r="L186" s="867">
        <f>J186/H186*100</f>
        <v>104.5430880086634</v>
      </c>
      <c r="M186" s="614">
        <f t="shared" si="80"/>
        <v>436.29999999999927</v>
      </c>
      <c r="N186" s="434">
        <f>K186/H186*100</f>
        <v>104.5430880086634</v>
      </c>
      <c r="O186" s="614">
        <f t="shared" si="81"/>
        <v>436.29999999999927</v>
      </c>
      <c r="P186" s="1224"/>
    </row>
    <row r="187" spans="1:16" ht="21.75" customHeight="1">
      <c r="A187" s="1588"/>
      <c r="B187" s="1229"/>
      <c r="C187" s="1230"/>
      <c r="D187" s="2048"/>
      <c r="E187" s="1528"/>
      <c r="F187" s="2056"/>
      <c r="G187" s="1113" t="s">
        <v>22</v>
      </c>
      <c r="H187" s="186">
        <v>0</v>
      </c>
      <c r="I187" s="269">
        <v>0</v>
      </c>
      <c r="J187" s="170">
        <v>0</v>
      </c>
      <c r="K187" s="106">
        <v>0</v>
      </c>
      <c r="L187" s="463">
        <v>0</v>
      </c>
      <c r="M187" s="106">
        <f t="shared" si="80"/>
        <v>0</v>
      </c>
      <c r="N187" s="463">
        <v>0</v>
      </c>
      <c r="O187" s="106">
        <f t="shared" si="81"/>
        <v>0</v>
      </c>
      <c r="P187" s="1224"/>
    </row>
    <row r="188" spans="1:16" ht="21.75" customHeight="1">
      <c r="A188" s="1588"/>
      <c r="B188" s="1229"/>
      <c r="C188" s="1230"/>
      <c r="D188" s="2048"/>
      <c r="E188" s="1528"/>
      <c r="F188" s="2057"/>
      <c r="G188" s="1113" t="s">
        <v>23</v>
      </c>
      <c r="H188" s="186">
        <v>0</v>
      </c>
      <c r="I188" s="269">
        <v>0</v>
      </c>
      <c r="J188" s="170">
        <v>0</v>
      </c>
      <c r="K188" s="106">
        <v>0</v>
      </c>
      <c r="L188" s="452">
        <v>0</v>
      </c>
      <c r="M188" s="459">
        <f t="shared" ref="M188:M191" si="82">J188-H188</f>
        <v>0</v>
      </c>
      <c r="N188" s="452">
        <v>0</v>
      </c>
      <c r="O188" s="459">
        <f t="shared" ref="O188:O191" si="83">K188-H188</f>
        <v>0</v>
      </c>
      <c r="P188" s="1225"/>
    </row>
    <row r="189" spans="1:16" ht="21.75" customHeight="1">
      <c r="A189" s="1588" t="s">
        <v>1353</v>
      </c>
      <c r="B189" s="1229" t="s">
        <v>1354</v>
      </c>
      <c r="C189" s="1230" t="s">
        <v>1449</v>
      </c>
      <c r="D189" s="2048" t="s">
        <v>19</v>
      </c>
      <c r="E189" s="1528" t="s">
        <v>19</v>
      </c>
      <c r="F189" s="2052" t="s">
        <v>19</v>
      </c>
      <c r="G189" s="466" t="s">
        <v>20</v>
      </c>
      <c r="H189" s="189">
        <f>H190+H191+H192</f>
        <v>0</v>
      </c>
      <c r="I189" s="299">
        <f>I190+I191+I192</f>
        <v>0</v>
      </c>
      <c r="J189" s="173">
        <f>J190+J191+J192</f>
        <v>0</v>
      </c>
      <c r="K189" s="143">
        <f>K190+K191+K192</f>
        <v>0</v>
      </c>
      <c r="L189" s="300">
        <v>0</v>
      </c>
      <c r="M189" s="143">
        <f t="shared" si="82"/>
        <v>0</v>
      </c>
      <c r="N189" s="300">
        <v>0</v>
      </c>
      <c r="O189" s="143">
        <f t="shared" si="83"/>
        <v>0</v>
      </c>
      <c r="P189" s="1223"/>
    </row>
    <row r="190" spans="1:16" ht="21.75" customHeight="1">
      <c r="A190" s="1588"/>
      <c r="B190" s="1229"/>
      <c r="C190" s="1230"/>
      <c r="D190" s="2048"/>
      <c r="E190" s="1528"/>
      <c r="F190" s="2053"/>
      <c r="G190" s="468" t="s">
        <v>21</v>
      </c>
      <c r="H190" s="186">
        <v>0</v>
      </c>
      <c r="I190" s="269">
        <v>0</v>
      </c>
      <c r="J190" s="170">
        <v>0</v>
      </c>
      <c r="K190" s="106">
        <v>0</v>
      </c>
      <c r="L190" s="463">
        <v>0</v>
      </c>
      <c r="M190" s="106">
        <f t="shared" si="82"/>
        <v>0</v>
      </c>
      <c r="N190" s="463">
        <v>0</v>
      </c>
      <c r="O190" s="106">
        <f t="shared" si="83"/>
        <v>0</v>
      </c>
      <c r="P190" s="1224"/>
    </row>
    <row r="191" spans="1:16" ht="21.75" customHeight="1">
      <c r="A191" s="1588"/>
      <c r="B191" s="1229"/>
      <c r="C191" s="1230"/>
      <c r="D191" s="2048"/>
      <c r="E191" s="1528"/>
      <c r="F191" s="2053"/>
      <c r="G191" s="1113" t="s">
        <v>22</v>
      </c>
      <c r="H191" s="186"/>
      <c r="I191" s="269"/>
      <c r="J191" s="170"/>
      <c r="K191" s="106"/>
      <c r="L191" s="463">
        <v>0</v>
      </c>
      <c r="M191" s="106">
        <f t="shared" si="82"/>
        <v>0</v>
      </c>
      <c r="N191" s="463">
        <v>0</v>
      </c>
      <c r="O191" s="106">
        <f t="shared" si="83"/>
        <v>0</v>
      </c>
      <c r="P191" s="1224"/>
    </row>
    <row r="192" spans="1:16" ht="21.75" customHeight="1">
      <c r="A192" s="1588"/>
      <c r="B192" s="1229"/>
      <c r="C192" s="1230"/>
      <c r="D192" s="2048"/>
      <c r="E192" s="1528"/>
      <c r="F192" s="2054"/>
      <c r="G192" s="1113" t="s">
        <v>23</v>
      </c>
      <c r="H192" s="186">
        <v>0</v>
      </c>
      <c r="I192" s="269">
        <v>0</v>
      </c>
      <c r="J192" s="170">
        <v>0</v>
      </c>
      <c r="K192" s="106">
        <v>0</v>
      </c>
      <c r="L192" s="452">
        <v>0</v>
      </c>
      <c r="M192" s="459">
        <f t="shared" ref="M192:M200" si="84">J192-H192</f>
        <v>0</v>
      </c>
      <c r="N192" s="452">
        <v>0</v>
      </c>
      <c r="O192" s="459">
        <f t="shared" ref="O192:O200" si="85">K192-H192</f>
        <v>0</v>
      </c>
      <c r="P192" s="1225"/>
    </row>
    <row r="193" spans="1:16" ht="21.75" customHeight="1">
      <c r="A193" s="1588" t="s">
        <v>1355</v>
      </c>
      <c r="B193" s="1229" t="s">
        <v>1356</v>
      </c>
      <c r="C193" s="1230" t="s">
        <v>1449</v>
      </c>
      <c r="D193" s="2048">
        <v>43862</v>
      </c>
      <c r="E193" s="1528">
        <v>43920</v>
      </c>
      <c r="F193" s="2049" t="s">
        <v>1399</v>
      </c>
      <c r="G193" s="466" t="s">
        <v>20</v>
      </c>
      <c r="H193" s="469">
        <f>H194+H195+H196</f>
        <v>150</v>
      </c>
      <c r="I193" s="470">
        <f>I194+I195+I196</f>
        <v>150</v>
      </c>
      <c r="J193" s="471">
        <f>J194+J195+J196</f>
        <v>150</v>
      </c>
      <c r="K193" s="472">
        <f>K194+K195+K196</f>
        <v>150</v>
      </c>
      <c r="L193" s="864">
        <f>J193/H193*100</f>
        <v>100</v>
      </c>
      <c r="M193" s="459">
        <f t="shared" si="84"/>
        <v>0</v>
      </c>
      <c r="N193" s="281">
        <f>K193/H193*100</f>
        <v>100</v>
      </c>
      <c r="O193" s="459">
        <f t="shared" si="85"/>
        <v>0</v>
      </c>
      <c r="P193" s="1223" t="s">
        <v>1398</v>
      </c>
    </row>
    <row r="194" spans="1:16" ht="21.75" customHeight="1">
      <c r="A194" s="1588"/>
      <c r="B194" s="1229"/>
      <c r="C194" s="1230"/>
      <c r="D194" s="2048"/>
      <c r="E194" s="1528"/>
      <c r="F194" s="2050"/>
      <c r="G194" s="468" t="s">
        <v>21</v>
      </c>
      <c r="H194" s="236">
        <v>150</v>
      </c>
      <c r="I194" s="830">
        <v>150</v>
      </c>
      <c r="J194" s="831">
        <v>150</v>
      </c>
      <c r="K194" s="231">
        <v>150</v>
      </c>
      <c r="L194" s="867">
        <f>J194/H194*100</f>
        <v>100</v>
      </c>
      <c r="M194" s="19">
        <f t="shared" si="84"/>
        <v>0</v>
      </c>
      <c r="N194" s="434">
        <f>K194/H194*100</f>
        <v>100</v>
      </c>
      <c r="O194" s="19">
        <f t="shared" si="85"/>
        <v>0</v>
      </c>
      <c r="P194" s="1224"/>
    </row>
    <row r="195" spans="1:16" ht="21.75" customHeight="1">
      <c r="A195" s="1588"/>
      <c r="B195" s="1229"/>
      <c r="C195" s="1230"/>
      <c r="D195" s="2048"/>
      <c r="E195" s="1528"/>
      <c r="F195" s="2050"/>
      <c r="G195" s="1113" t="s">
        <v>22</v>
      </c>
      <c r="H195" s="186"/>
      <c r="I195" s="269"/>
      <c r="J195" s="170"/>
      <c r="K195" s="106"/>
      <c r="L195" s="463">
        <v>0</v>
      </c>
      <c r="M195" s="106">
        <f t="shared" si="84"/>
        <v>0</v>
      </c>
      <c r="N195" s="463">
        <v>0</v>
      </c>
      <c r="O195" s="106">
        <f t="shared" si="85"/>
        <v>0</v>
      </c>
      <c r="P195" s="1224"/>
    </row>
    <row r="196" spans="1:16" ht="21.75" customHeight="1">
      <c r="A196" s="1588"/>
      <c r="B196" s="1229"/>
      <c r="C196" s="1230"/>
      <c r="D196" s="2048"/>
      <c r="E196" s="1528"/>
      <c r="F196" s="2051"/>
      <c r="G196" s="1113" t="s">
        <v>23</v>
      </c>
      <c r="H196" s="186">
        <v>0</v>
      </c>
      <c r="I196" s="269">
        <v>0</v>
      </c>
      <c r="J196" s="170">
        <v>0</v>
      </c>
      <c r="K196" s="106">
        <v>0</v>
      </c>
      <c r="L196" s="452">
        <v>0</v>
      </c>
      <c r="M196" s="459">
        <f t="shared" si="84"/>
        <v>0</v>
      </c>
      <c r="N196" s="452">
        <v>0</v>
      </c>
      <c r="O196" s="459">
        <f t="shared" si="85"/>
        <v>0</v>
      </c>
      <c r="P196" s="1225"/>
    </row>
    <row r="197" spans="1:16" ht="21.75" customHeight="1">
      <c r="A197" s="1588" t="s">
        <v>1357</v>
      </c>
      <c r="B197" s="1229" t="s">
        <v>1358</v>
      </c>
      <c r="C197" s="1230" t="s">
        <v>1449</v>
      </c>
      <c r="D197" s="2048">
        <v>43983</v>
      </c>
      <c r="E197" s="1528">
        <v>44043</v>
      </c>
      <c r="F197" s="2049" t="s">
        <v>1400</v>
      </c>
      <c r="G197" s="466" t="s">
        <v>20</v>
      </c>
      <c r="H197" s="469">
        <f>H198+H199+H200</f>
        <v>3175.2000000000003</v>
      </c>
      <c r="I197" s="470">
        <f>I198+I199+I200</f>
        <v>2394.1</v>
      </c>
      <c r="J197" s="471">
        <f>J198+J199+J200</f>
        <v>2394.1</v>
      </c>
      <c r="K197" s="472">
        <f>K198+K199+K200</f>
        <v>2394.1</v>
      </c>
      <c r="L197" s="864">
        <f>J197/H197*100</f>
        <v>75.399974804736701</v>
      </c>
      <c r="M197" s="613">
        <f t="shared" si="84"/>
        <v>-781.10000000000036</v>
      </c>
      <c r="N197" s="281">
        <f>K197/H197*100</f>
        <v>75.399974804736701</v>
      </c>
      <c r="O197" s="613">
        <f t="shared" si="85"/>
        <v>-781.10000000000036</v>
      </c>
      <c r="P197" s="1223" t="s">
        <v>1401</v>
      </c>
    </row>
    <row r="198" spans="1:16" ht="18.75" customHeight="1">
      <c r="A198" s="1588"/>
      <c r="B198" s="1229"/>
      <c r="C198" s="1230"/>
      <c r="D198" s="2048"/>
      <c r="E198" s="1528"/>
      <c r="F198" s="2050"/>
      <c r="G198" s="468" t="s">
        <v>21</v>
      </c>
      <c r="H198" s="236">
        <v>102.3</v>
      </c>
      <c r="I198" s="830">
        <v>77.099999999999994</v>
      </c>
      <c r="J198" s="831">
        <v>77.099999999999994</v>
      </c>
      <c r="K198" s="231">
        <v>77.099999999999994</v>
      </c>
      <c r="L198" s="867">
        <f>J198/H198*100</f>
        <v>75.366568914956005</v>
      </c>
      <c r="M198" s="614">
        <f t="shared" si="84"/>
        <v>-25.200000000000003</v>
      </c>
      <c r="N198" s="434">
        <f>K198/H198*100</f>
        <v>75.366568914956005</v>
      </c>
      <c r="O198" s="614">
        <f t="shared" si="85"/>
        <v>-25.200000000000003</v>
      </c>
      <c r="P198" s="1224"/>
    </row>
    <row r="199" spans="1:16" ht="18.75" customHeight="1">
      <c r="A199" s="1588"/>
      <c r="B199" s="1229"/>
      <c r="C199" s="1230"/>
      <c r="D199" s="2048"/>
      <c r="E199" s="1528"/>
      <c r="F199" s="2050"/>
      <c r="G199" s="1113" t="s">
        <v>22</v>
      </c>
      <c r="H199" s="236">
        <v>3072.9</v>
      </c>
      <c r="I199" s="830">
        <v>2317</v>
      </c>
      <c r="J199" s="831">
        <v>2317</v>
      </c>
      <c r="K199" s="231">
        <v>2317</v>
      </c>
      <c r="L199" s="867">
        <f>J199/H199*100</f>
        <v>75.4010869211494</v>
      </c>
      <c r="M199" s="614">
        <f t="shared" si="84"/>
        <v>-755.90000000000009</v>
      </c>
      <c r="N199" s="434">
        <f>K199/H199*100</f>
        <v>75.4010869211494</v>
      </c>
      <c r="O199" s="614">
        <f t="shared" si="85"/>
        <v>-755.90000000000009</v>
      </c>
      <c r="P199" s="1224"/>
    </row>
    <row r="200" spans="1:16" ht="18.75" customHeight="1">
      <c r="A200" s="1588"/>
      <c r="B200" s="1229"/>
      <c r="C200" s="1230"/>
      <c r="D200" s="2048"/>
      <c r="E200" s="1528"/>
      <c r="F200" s="2051"/>
      <c r="G200" s="1113" t="s">
        <v>23</v>
      </c>
      <c r="H200" s="186">
        <v>0</v>
      </c>
      <c r="I200" s="269">
        <v>0</v>
      </c>
      <c r="J200" s="170">
        <v>0</v>
      </c>
      <c r="K200" s="106">
        <v>0</v>
      </c>
      <c r="L200" s="452">
        <v>0</v>
      </c>
      <c r="M200" s="459">
        <f t="shared" si="84"/>
        <v>0</v>
      </c>
      <c r="N200" s="452">
        <v>0</v>
      </c>
      <c r="O200" s="459">
        <f t="shared" si="85"/>
        <v>0</v>
      </c>
      <c r="P200" s="1225"/>
    </row>
    <row r="201" spans="1:16" ht="21.75" customHeight="1">
      <c r="A201" s="1588" t="s">
        <v>1359</v>
      </c>
      <c r="B201" s="1229" t="s">
        <v>1360</v>
      </c>
      <c r="C201" s="1230" t="s">
        <v>1449</v>
      </c>
      <c r="D201" s="2048">
        <v>44105</v>
      </c>
      <c r="E201" s="1528">
        <v>44196</v>
      </c>
      <c r="F201" s="1825" t="s">
        <v>1402</v>
      </c>
      <c r="G201" s="466" t="s">
        <v>20</v>
      </c>
      <c r="H201" s="469">
        <f>H202+H203+H204</f>
        <v>147</v>
      </c>
      <c r="I201" s="299">
        <f>I202+I203+I204</f>
        <v>0</v>
      </c>
      <c r="J201" s="173">
        <f>J202+J203+J204</f>
        <v>0</v>
      </c>
      <c r="K201" s="143">
        <f>K202+K203+K204</f>
        <v>0</v>
      </c>
      <c r="L201" s="458">
        <f>J201/H201*100</f>
        <v>0</v>
      </c>
      <c r="M201" s="613">
        <f t="shared" ref="M201:M204" si="86">J201-H201</f>
        <v>-147</v>
      </c>
      <c r="N201" s="458">
        <f>K201/H201*100</f>
        <v>0</v>
      </c>
      <c r="O201" s="613">
        <f t="shared" ref="O201:O204" si="87">K201-H201</f>
        <v>-147</v>
      </c>
      <c r="P201" s="1223"/>
    </row>
    <row r="202" spans="1:16" ht="17.25" customHeight="1">
      <c r="A202" s="1588"/>
      <c r="B202" s="1229"/>
      <c r="C202" s="1230"/>
      <c r="D202" s="2048"/>
      <c r="E202" s="1528"/>
      <c r="F202" s="1825"/>
      <c r="G202" s="468" t="s">
        <v>21</v>
      </c>
      <c r="H202" s="236">
        <v>147</v>
      </c>
      <c r="I202" s="328">
        <v>0</v>
      </c>
      <c r="J202" s="329">
        <v>0</v>
      </c>
      <c r="K202" s="330">
        <v>0</v>
      </c>
      <c r="L202" s="460">
        <f>J202/H202*100</f>
        <v>0</v>
      </c>
      <c r="M202" s="614">
        <f t="shared" si="86"/>
        <v>-147</v>
      </c>
      <c r="N202" s="460">
        <f>K202/H202*100</f>
        <v>0</v>
      </c>
      <c r="O202" s="614">
        <f t="shared" si="87"/>
        <v>-147</v>
      </c>
      <c r="P202" s="1224"/>
    </row>
    <row r="203" spans="1:16" ht="17.25" customHeight="1">
      <c r="A203" s="1588"/>
      <c r="B203" s="1229"/>
      <c r="C203" s="1230"/>
      <c r="D203" s="2048"/>
      <c r="E203" s="1528"/>
      <c r="F203" s="1825"/>
      <c r="G203" s="1113" t="s">
        <v>22</v>
      </c>
      <c r="H203" s="186">
        <v>0</v>
      </c>
      <c r="I203" s="269">
        <v>0</v>
      </c>
      <c r="J203" s="170">
        <v>0</v>
      </c>
      <c r="K203" s="106">
        <v>0</v>
      </c>
      <c r="L203" s="463">
        <v>0</v>
      </c>
      <c r="M203" s="106">
        <f t="shared" si="86"/>
        <v>0</v>
      </c>
      <c r="N203" s="463">
        <v>0</v>
      </c>
      <c r="O203" s="106">
        <f t="shared" si="87"/>
        <v>0</v>
      </c>
      <c r="P203" s="1224"/>
    </row>
    <row r="204" spans="1:16" ht="17.25" customHeight="1">
      <c r="A204" s="1588"/>
      <c r="B204" s="1229"/>
      <c r="C204" s="1230"/>
      <c r="D204" s="2048"/>
      <c r="E204" s="1528"/>
      <c r="F204" s="1825"/>
      <c r="G204" s="1113" t="s">
        <v>23</v>
      </c>
      <c r="H204" s="186">
        <v>0</v>
      </c>
      <c r="I204" s="269">
        <v>0</v>
      </c>
      <c r="J204" s="170">
        <v>0</v>
      </c>
      <c r="K204" s="106">
        <v>0</v>
      </c>
      <c r="L204" s="452">
        <v>0</v>
      </c>
      <c r="M204" s="459">
        <f t="shared" si="86"/>
        <v>0</v>
      </c>
      <c r="N204" s="452">
        <v>0</v>
      </c>
      <c r="O204" s="459">
        <f t="shared" si="87"/>
        <v>0</v>
      </c>
      <c r="P204" s="1225"/>
    </row>
    <row r="205" spans="1:16" ht="38.25" customHeight="1">
      <c r="A205" s="2098" t="s">
        <v>397</v>
      </c>
      <c r="B205" s="1436" t="s">
        <v>577</v>
      </c>
      <c r="C205" s="2099" t="s">
        <v>19</v>
      </c>
      <c r="D205" s="2100" t="s">
        <v>19</v>
      </c>
      <c r="E205" s="1618" t="s">
        <v>19</v>
      </c>
      <c r="F205" s="2101" t="s">
        <v>19</v>
      </c>
      <c r="G205" s="109" t="s">
        <v>20</v>
      </c>
      <c r="H205" s="189">
        <f>H206+H207+H208</f>
        <v>0</v>
      </c>
      <c r="I205" s="299">
        <f>I206+I207+I208</f>
        <v>0</v>
      </c>
      <c r="J205" s="173">
        <f>J206+J207+J208</f>
        <v>0</v>
      </c>
      <c r="K205" s="143">
        <f>K206+K207+K208</f>
        <v>0</v>
      </c>
      <c r="L205" s="452">
        <v>0</v>
      </c>
      <c r="M205" s="437">
        <f t="shared" si="32"/>
        <v>0</v>
      </c>
      <c r="N205" s="452">
        <v>0</v>
      </c>
      <c r="O205" s="437">
        <f t="shared" si="35"/>
        <v>0</v>
      </c>
      <c r="P205" s="2102"/>
    </row>
    <row r="206" spans="1:16" ht="19.5" customHeight="1">
      <c r="A206" s="2098"/>
      <c r="B206" s="1436"/>
      <c r="C206" s="2099"/>
      <c r="D206" s="2100"/>
      <c r="E206" s="1618"/>
      <c r="F206" s="2101"/>
      <c r="G206" s="573" t="s">
        <v>21</v>
      </c>
      <c r="H206" s="186">
        <f t="shared" ref="H206:K208" si="88">H210</f>
        <v>0</v>
      </c>
      <c r="I206" s="269">
        <f t="shared" si="88"/>
        <v>0</v>
      </c>
      <c r="J206" s="170">
        <f t="shared" si="88"/>
        <v>0</v>
      </c>
      <c r="K206" s="106">
        <f t="shared" si="88"/>
        <v>0</v>
      </c>
      <c r="L206" s="452">
        <v>0</v>
      </c>
      <c r="M206" s="437">
        <f t="shared" si="32"/>
        <v>0</v>
      </c>
      <c r="N206" s="452">
        <v>0</v>
      </c>
      <c r="O206" s="437">
        <f t="shared" si="35"/>
        <v>0</v>
      </c>
      <c r="P206" s="2102"/>
    </row>
    <row r="207" spans="1:16" ht="19.5" customHeight="1">
      <c r="A207" s="2098"/>
      <c r="B207" s="1436"/>
      <c r="C207" s="2099"/>
      <c r="D207" s="2100"/>
      <c r="E207" s="1618"/>
      <c r="F207" s="2101"/>
      <c r="G207" s="573" t="s">
        <v>22</v>
      </c>
      <c r="H207" s="186">
        <f t="shared" si="88"/>
        <v>0</v>
      </c>
      <c r="I207" s="269">
        <f t="shared" si="88"/>
        <v>0</v>
      </c>
      <c r="J207" s="170">
        <f t="shared" si="88"/>
        <v>0</v>
      </c>
      <c r="K207" s="106">
        <f t="shared" si="88"/>
        <v>0</v>
      </c>
      <c r="L207" s="452">
        <v>0</v>
      </c>
      <c r="M207" s="437">
        <f t="shared" si="32"/>
        <v>0</v>
      </c>
      <c r="N207" s="452">
        <v>0</v>
      </c>
      <c r="O207" s="437">
        <f t="shared" si="35"/>
        <v>0</v>
      </c>
      <c r="P207" s="2102"/>
    </row>
    <row r="208" spans="1:16" ht="19.5" customHeight="1">
      <c r="A208" s="2098"/>
      <c r="B208" s="1436"/>
      <c r="C208" s="2099"/>
      <c r="D208" s="2100"/>
      <c r="E208" s="1618"/>
      <c r="F208" s="2101"/>
      <c r="G208" s="573" t="s">
        <v>23</v>
      </c>
      <c r="H208" s="186">
        <f t="shared" si="88"/>
        <v>0</v>
      </c>
      <c r="I208" s="269">
        <f t="shared" si="88"/>
        <v>0</v>
      </c>
      <c r="J208" s="170">
        <f t="shared" si="88"/>
        <v>0</v>
      </c>
      <c r="K208" s="106">
        <f t="shared" si="88"/>
        <v>0</v>
      </c>
      <c r="L208" s="452">
        <v>0</v>
      </c>
      <c r="M208" s="437">
        <f t="shared" si="32"/>
        <v>0</v>
      </c>
      <c r="N208" s="452">
        <v>0</v>
      </c>
      <c r="O208" s="437">
        <f t="shared" si="35"/>
        <v>0</v>
      </c>
      <c r="P208" s="2102"/>
    </row>
    <row r="209" spans="1:16" ht="30" customHeight="1">
      <c r="A209" s="2090" t="s">
        <v>398</v>
      </c>
      <c r="B209" s="1229" t="s">
        <v>399</v>
      </c>
      <c r="C209" s="1434" t="s">
        <v>1449</v>
      </c>
      <c r="D209" s="2092" t="s">
        <v>19</v>
      </c>
      <c r="E209" s="2095" t="s">
        <v>19</v>
      </c>
      <c r="F209" s="2101" t="s">
        <v>19</v>
      </c>
      <c r="G209" s="466" t="s">
        <v>20</v>
      </c>
      <c r="H209" s="189">
        <f>H210+H211+H212</f>
        <v>0</v>
      </c>
      <c r="I209" s="299">
        <f>I210+I211+I212</f>
        <v>0</v>
      </c>
      <c r="J209" s="173">
        <f>J210+J211+J212</f>
        <v>0</v>
      </c>
      <c r="K209" s="143">
        <f>K210+K211+K212</f>
        <v>0</v>
      </c>
      <c r="L209" s="452">
        <v>0</v>
      </c>
      <c r="M209" s="437">
        <f t="shared" si="32"/>
        <v>0</v>
      </c>
      <c r="N209" s="452">
        <v>0</v>
      </c>
      <c r="O209" s="437">
        <f t="shared" si="35"/>
        <v>0</v>
      </c>
      <c r="P209" s="2107"/>
    </row>
    <row r="210" spans="1:16" ht="21.75" customHeight="1">
      <c r="A210" s="2091"/>
      <c r="B210" s="1229"/>
      <c r="C210" s="1434"/>
      <c r="D210" s="2093"/>
      <c r="E210" s="2096"/>
      <c r="F210" s="2101"/>
      <c r="G210" s="468" t="s">
        <v>21</v>
      </c>
      <c r="H210" s="186">
        <v>0</v>
      </c>
      <c r="I210" s="269">
        <v>0</v>
      </c>
      <c r="J210" s="170">
        <v>0</v>
      </c>
      <c r="K210" s="106">
        <v>0</v>
      </c>
      <c r="L210" s="452">
        <v>0</v>
      </c>
      <c r="M210" s="437">
        <f>J210-H210</f>
        <v>0</v>
      </c>
      <c r="N210" s="452">
        <v>0</v>
      </c>
      <c r="O210" s="437">
        <f>K210-H210</f>
        <v>0</v>
      </c>
      <c r="P210" s="2108"/>
    </row>
    <row r="211" spans="1:16" ht="21.75" customHeight="1">
      <c r="A211" s="2091"/>
      <c r="B211" s="1229"/>
      <c r="C211" s="1434"/>
      <c r="D211" s="2093"/>
      <c r="E211" s="2096"/>
      <c r="F211" s="2101"/>
      <c r="G211" s="468" t="s">
        <v>22</v>
      </c>
      <c r="H211" s="435">
        <v>0</v>
      </c>
      <c r="I211" s="268">
        <v>0</v>
      </c>
      <c r="J211" s="259">
        <v>0</v>
      </c>
      <c r="K211" s="104">
        <v>0</v>
      </c>
      <c r="L211" s="452">
        <v>0</v>
      </c>
      <c r="M211" s="437">
        <f>J211-H211</f>
        <v>0</v>
      </c>
      <c r="N211" s="452">
        <v>0</v>
      </c>
      <c r="O211" s="437">
        <f>K211-H211</f>
        <v>0</v>
      </c>
      <c r="P211" s="2108"/>
    </row>
    <row r="212" spans="1:16" ht="21.75" customHeight="1" thickBot="1">
      <c r="A212" s="2103"/>
      <c r="B212" s="1371"/>
      <c r="C212" s="1508"/>
      <c r="D212" s="2104"/>
      <c r="E212" s="2105"/>
      <c r="F212" s="2106"/>
      <c r="G212" s="473" t="s">
        <v>23</v>
      </c>
      <c r="H212" s="441">
        <v>0</v>
      </c>
      <c r="I212" s="442">
        <v>0</v>
      </c>
      <c r="J212" s="443">
        <v>0</v>
      </c>
      <c r="K212" s="444">
        <v>0</v>
      </c>
      <c r="L212" s="445">
        <v>0</v>
      </c>
      <c r="M212" s="446">
        <f>J212-H212</f>
        <v>0</v>
      </c>
      <c r="N212" s="445">
        <v>0</v>
      </c>
      <c r="O212" s="446">
        <f>K212-H212</f>
        <v>0</v>
      </c>
      <c r="P212" s="2109"/>
    </row>
    <row r="215" spans="1:16">
      <c r="J215" s="474"/>
    </row>
    <row r="216" spans="1:16">
      <c r="J216" s="474"/>
    </row>
    <row r="217" spans="1:16">
      <c r="J217" s="474"/>
    </row>
  </sheetData>
  <mergeCells count="367">
    <mergeCell ref="A169:A172"/>
    <mergeCell ref="B169:B172"/>
    <mergeCell ref="C169:C172"/>
    <mergeCell ref="D169:D172"/>
    <mergeCell ref="E169:E172"/>
    <mergeCell ref="F169:F172"/>
    <mergeCell ref="P169:P172"/>
    <mergeCell ref="A161:A164"/>
    <mergeCell ref="B161:B164"/>
    <mergeCell ref="C161:C164"/>
    <mergeCell ref="D161:D164"/>
    <mergeCell ref="E161:E164"/>
    <mergeCell ref="F161:F164"/>
    <mergeCell ref="P161:P164"/>
    <mergeCell ref="A165:A168"/>
    <mergeCell ref="B165:B168"/>
    <mergeCell ref="C165:C168"/>
    <mergeCell ref="D165:D168"/>
    <mergeCell ref="E165:E168"/>
    <mergeCell ref="F165:F168"/>
    <mergeCell ref="P165:P168"/>
    <mergeCell ref="A153:A156"/>
    <mergeCell ref="B153:B156"/>
    <mergeCell ref="C153:C156"/>
    <mergeCell ref="D153:D156"/>
    <mergeCell ref="E153:E156"/>
    <mergeCell ref="F153:F156"/>
    <mergeCell ref="P153:P156"/>
    <mergeCell ref="A157:A160"/>
    <mergeCell ref="B157:B160"/>
    <mergeCell ref="C157:C160"/>
    <mergeCell ref="D157:D160"/>
    <mergeCell ref="E157:E160"/>
    <mergeCell ref="F157:F160"/>
    <mergeCell ref="P157:P160"/>
    <mergeCell ref="A133:A136"/>
    <mergeCell ref="B133:B136"/>
    <mergeCell ref="C133:C136"/>
    <mergeCell ref="D133:D136"/>
    <mergeCell ref="E133:E136"/>
    <mergeCell ref="F133:F136"/>
    <mergeCell ref="P133:P136"/>
    <mergeCell ref="A137:A140"/>
    <mergeCell ref="B137:B140"/>
    <mergeCell ref="C137:C140"/>
    <mergeCell ref="D137:D140"/>
    <mergeCell ref="E137:E140"/>
    <mergeCell ref="F137:F140"/>
    <mergeCell ref="P137:P140"/>
    <mergeCell ref="A125:A128"/>
    <mergeCell ref="B125:B128"/>
    <mergeCell ref="C125:C128"/>
    <mergeCell ref="D125:D128"/>
    <mergeCell ref="E125:E128"/>
    <mergeCell ref="F125:F128"/>
    <mergeCell ref="P125:P128"/>
    <mergeCell ref="A129:A132"/>
    <mergeCell ref="B129:B132"/>
    <mergeCell ref="C129:C132"/>
    <mergeCell ref="D129:D132"/>
    <mergeCell ref="E129:E132"/>
    <mergeCell ref="F129:F132"/>
    <mergeCell ref="P129:P132"/>
    <mergeCell ref="A205:A208"/>
    <mergeCell ref="B205:B208"/>
    <mergeCell ref="C205:C208"/>
    <mergeCell ref="D205:D208"/>
    <mergeCell ref="E205:E208"/>
    <mergeCell ref="F205:F208"/>
    <mergeCell ref="P205:P208"/>
    <mergeCell ref="A209:A212"/>
    <mergeCell ref="B209:B212"/>
    <mergeCell ref="C209:C212"/>
    <mergeCell ref="D209:D212"/>
    <mergeCell ref="E209:E212"/>
    <mergeCell ref="F209:F212"/>
    <mergeCell ref="P209:P212"/>
    <mergeCell ref="A109:A112"/>
    <mergeCell ref="B109:B112"/>
    <mergeCell ref="C109:C112"/>
    <mergeCell ref="D109:D112"/>
    <mergeCell ref="E109:E112"/>
    <mergeCell ref="F109:F112"/>
    <mergeCell ref="P109:P112"/>
    <mergeCell ref="A113:A116"/>
    <mergeCell ref="B113:B116"/>
    <mergeCell ref="C113:C116"/>
    <mergeCell ref="D113:D116"/>
    <mergeCell ref="E113:E116"/>
    <mergeCell ref="F113:F116"/>
    <mergeCell ref="P113:P116"/>
    <mergeCell ref="A93:A96"/>
    <mergeCell ref="B93:B96"/>
    <mergeCell ref="C93:C96"/>
    <mergeCell ref="D93:D96"/>
    <mergeCell ref="E93:E96"/>
    <mergeCell ref="F93:F96"/>
    <mergeCell ref="P93:P96"/>
    <mergeCell ref="A97:A100"/>
    <mergeCell ref="B97:B100"/>
    <mergeCell ref="C97:C100"/>
    <mergeCell ref="D97:D100"/>
    <mergeCell ref="E97:E100"/>
    <mergeCell ref="F97:F100"/>
    <mergeCell ref="P97:P100"/>
    <mergeCell ref="A77:A80"/>
    <mergeCell ref="B77:B80"/>
    <mergeCell ref="C77:C80"/>
    <mergeCell ref="D77:D80"/>
    <mergeCell ref="E77:E80"/>
    <mergeCell ref="F77:F80"/>
    <mergeCell ref="P77:P80"/>
    <mergeCell ref="A81:A84"/>
    <mergeCell ref="B81:B84"/>
    <mergeCell ref="C81:C84"/>
    <mergeCell ref="D81:D84"/>
    <mergeCell ref="E81:E84"/>
    <mergeCell ref="F81:F84"/>
    <mergeCell ref="P81:P84"/>
    <mergeCell ref="A61:A64"/>
    <mergeCell ref="B61:B64"/>
    <mergeCell ref="C61:C64"/>
    <mergeCell ref="D61:D64"/>
    <mergeCell ref="E61:E64"/>
    <mergeCell ref="F61:F64"/>
    <mergeCell ref="P61:P64"/>
    <mergeCell ref="A65:A68"/>
    <mergeCell ref="B65:B68"/>
    <mergeCell ref="C65:C68"/>
    <mergeCell ref="D65:D68"/>
    <mergeCell ref="E65:E68"/>
    <mergeCell ref="F65:F68"/>
    <mergeCell ref="P65:P68"/>
    <mergeCell ref="A45:A48"/>
    <mergeCell ref="B45:B48"/>
    <mergeCell ref="C45:C48"/>
    <mergeCell ref="D45:D48"/>
    <mergeCell ref="E45:E48"/>
    <mergeCell ref="F45:F48"/>
    <mergeCell ref="P45:P48"/>
    <mergeCell ref="A49:A52"/>
    <mergeCell ref="B49:B52"/>
    <mergeCell ref="C49:C52"/>
    <mergeCell ref="D49:D52"/>
    <mergeCell ref="E49:E52"/>
    <mergeCell ref="F49:F52"/>
    <mergeCell ref="P49:P52"/>
    <mergeCell ref="A21:A24"/>
    <mergeCell ref="B21:B24"/>
    <mergeCell ref="C21:C24"/>
    <mergeCell ref="D21:D24"/>
    <mergeCell ref="E21:E24"/>
    <mergeCell ref="F21:F24"/>
    <mergeCell ref="P21:P24"/>
    <mergeCell ref="A25:A28"/>
    <mergeCell ref="B25:B28"/>
    <mergeCell ref="C25:C28"/>
    <mergeCell ref="D25:D28"/>
    <mergeCell ref="E25:E28"/>
    <mergeCell ref="F25:F28"/>
    <mergeCell ref="P25:P28"/>
    <mergeCell ref="L1:P1"/>
    <mergeCell ref="L2:P2"/>
    <mergeCell ref="L3:P3"/>
    <mergeCell ref="L4:P4"/>
    <mergeCell ref="A5:P5"/>
    <mergeCell ref="A6:P6"/>
    <mergeCell ref="A7:P7"/>
    <mergeCell ref="A9:A11"/>
    <mergeCell ref="B9:B11"/>
    <mergeCell ref="C9:C11"/>
    <mergeCell ref="D9:O9"/>
    <mergeCell ref="P9:P11"/>
    <mergeCell ref="D10:D11"/>
    <mergeCell ref="E10:E11"/>
    <mergeCell ref="F10:F11"/>
    <mergeCell ref="G10:K10"/>
    <mergeCell ref="L10:M10"/>
    <mergeCell ref="N10:O10"/>
    <mergeCell ref="A121:A124"/>
    <mergeCell ref="B121:B124"/>
    <mergeCell ref="C121:C124"/>
    <mergeCell ref="D121:D124"/>
    <mergeCell ref="E121:E124"/>
    <mergeCell ref="F121:F124"/>
    <mergeCell ref="P121:P124"/>
    <mergeCell ref="A117:A120"/>
    <mergeCell ref="B117:B120"/>
    <mergeCell ref="C117:C120"/>
    <mergeCell ref="D117:D120"/>
    <mergeCell ref="E117:E120"/>
    <mergeCell ref="F117:F120"/>
    <mergeCell ref="P117:P120"/>
    <mergeCell ref="A105:A108"/>
    <mergeCell ref="B105:B108"/>
    <mergeCell ref="C105:C108"/>
    <mergeCell ref="D105:D108"/>
    <mergeCell ref="E105:E108"/>
    <mergeCell ref="F105:F108"/>
    <mergeCell ref="P105:P108"/>
    <mergeCell ref="A101:A104"/>
    <mergeCell ref="B101:B104"/>
    <mergeCell ref="C101:C104"/>
    <mergeCell ref="D101:D104"/>
    <mergeCell ref="E101:E104"/>
    <mergeCell ref="F101:F104"/>
    <mergeCell ref="P101:P104"/>
    <mergeCell ref="A89:A92"/>
    <mergeCell ref="B89:B92"/>
    <mergeCell ref="C89:C92"/>
    <mergeCell ref="D89:D92"/>
    <mergeCell ref="E89:E92"/>
    <mergeCell ref="F89:F92"/>
    <mergeCell ref="P89:P92"/>
    <mergeCell ref="A85:A88"/>
    <mergeCell ref="B85:B88"/>
    <mergeCell ref="C85:C88"/>
    <mergeCell ref="D85:D88"/>
    <mergeCell ref="E85:E88"/>
    <mergeCell ref="F85:F88"/>
    <mergeCell ref="P85:P88"/>
    <mergeCell ref="A73:A76"/>
    <mergeCell ref="B73:B76"/>
    <mergeCell ref="C73:C76"/>
    <mergeCell ref="D73:D76"/>
    <mergeCell ref="E73:E76"/>
    <mergeCell ref="F73:F76"/>
    <mergeCell ref="P73:P76"/>
    <mergeCell ref="A69:A72"/>
    <mergeCell ref="B69:B72"/>
    <mergeCell ref="C69:C72"/>
    <mergeCell ref="D69:D72"/>
    <mergeCell ref="E69:E72"/>
    <mergeCell ref="F69:F72"/>
    <mergeCell ref="P69:P72"/>
    <mergeCell ref="D57:D60"/>
    <mergeCell ref="E57:E60"/>
    <mergeCell ref="F57:F60"/>
    <mergeCell ref="P57:P60"/>
    <mergeCell ref="A53:A56"/>
    <mergeCell ref="B53:B56"/>
    <mergeCell ref="C53:C56"/>
    <mergeCell ref="D53:D56"/>
    <mergeCell ref="E53:E56"/>
    <mergeCell ref="F53:F56"/>
    <mergeCell ref="P53:P56"/>
    <mergeCell ref="A29:A32"/>
    <mergeCell ref="B29:B32"/>
    <mergeCell ref="C29:C32"/>
    <mergeCell ref="D29:D32"/>
    <mergeCell ref="E29:E32"/>
    <mergeCell ref="F29:F32"/>
    <mergeCell ref="P29:P32"/>
    <mergeCell ref="A33:A36"/>
    <mergeCell ref="B33:B36"/>
    <mergeCell ref="C33:C36"/>
    <mergeCell ref="D33:D36"/>
    <mergeCell ref="E33:E36"/>
    <mergeCell ref="F33:F36"/>
    <mergeCell ref="P33:P36"/>
    <mergeCell ref="A17:A20"/>
    <mergeCell ref="B17:B20"/>
    <mergeCell ref="C17:C20"/>
    <mergeCell ref="D17:D20"/>
    <mergeCell ref="E17:E20"/>
    <mergeCell ref="F17:F20"/>
    <mergeCell ref="P17:P20"/>
    <mergeCell ref="A13:B16"/>
    <mergeCell ref="C13:C16"/>
    <mergeCell ref="D13:D16"/>
    <mergeCell ref="E13:E16"/>
    <mergeCell ref="F13:F16"/>
    <mergeCell ref="P13:P16"/>
    <mergeCell ref="D37:D40"/>
    <mergeCell ref="E37:E40"/>
    <mergeCell ref="F37:F40"/>
    <mergeCell ref="P37:P40"/>
    <mergeCell ref="A141:A144"/>
    <mergeCell ref="B141:B144"/>
    <mergeCell ref="C141:C144"/>
    <mergeCell ref="D141:D144"/>
    <mergeCell ref="E141:E144"/>
    <mergeCell ref="F141:F144"/>
    <mergeCell ref="P141:P144"/>
    <mergeCell ref="A41:A44"/>
    <mergeCell ref="B41:B44"/>
    <mergeCell ref="C41:C44"/>
    <mergeCell ref="D41:D44"/>
    <mergeCell ref="E41:E44"/>
    <mergeCell ref="F41:F44"/>
    <mergeCell ref="P41:P44"/>
    <mergeCell ref="A37:A40"/>
    <mergeCell ref="B37:B40"/>
    <mergeCell ref="C37:C40"/>
    <mergeCell ref="A57:A60"/>
    <mergeCell ref="B57:B60"/>
    <mergeCell ref="C57:C60"/>
    <mergeCell ref="A145:A148"/>
    <mergeCell ref="B145:B148"/>
    <mergeCell ref="C145:C148"/>
    <mergeCell ref="D145:D148"/>
    <mergeCell ref="E145:E148"/>
    <mergeCell ref="F145:F148"/>
    <mergeCell ref="P145:P148"/>
    <mergeCell ref="A149:A152"/>
    <mergeCell ref="B149:B152"/>
    <mergeCell ref="C149:C152"/>
    <mergeCell ref="D149:D152"/>
    <mergeCell ref="E149:E152"/>
    <mergeCell ref="F149:F152"/>
    <mergeCell ref="P149:P152"/>
    <mergeCell ref="A173:A176"/>
    <mergeCell ref="B173:B176"/>
    <mergeCell ref="C173:C176"/>
    <mergeCell ref="D173:D176"/>
    <mergeCell ref="E173:E176"/>
    <mergeCell ref="F173:F176"/>
    <mergeCell ref="P173:P176"/>
    <mergeCell ref="A177:A180"/>
    <mergeCell ref="B177:B180"/>
    <mergeCell ref="C177:C180"/>
    <mergeCell ref="D177:D180"/>
    <mergeCell ref="E177:E180"/>
    <mergeCell ref="F177:F180"/>
    <mergeCell ref="P177:P180"/>
    <mergeCell ref="A181:A184"/>
    <mergeCell ref="B181:B184"/>
    <mergeCell ref="C181:C184"/>
    <mergeCell ref="D181:D184"/>
    <mergeCell ref="E181:E184"/>
    <mergeCell ref="F181:F184"/>
    <mergeCell ref="P181:P184"/>
    <mergeCell ref="A185:A188"/>
    <mergeCell ref="B185:B188"/>
    <mergeCell ref="C185:C188"/>
    <mergeCell ref="D185:D188"/>
    <mergeCell ref="E185:E188"/>
    <mergeCell ref="F185:F188"/>
    <mergeCell ref="P185:P188"/>
    <mergeCell ref="A189:A192"/>
    <mergeCell ref="B189:B192"/>
    <mergeCell ref="C189:C192"/>
    <mergeCell ref="D189:D192"/>
    <mergeCell ref="E189:E192"/>
    <mergeCell ref="F189:F192"/>
    <mergeCell ref="P189:P192"/>
    <mergeCell ref="A193:A196"/>
    <mergeCell ref="B193:B196"/>
    <mergeCell ref="C193:C196"/>
    <mergeCell ref="D193:D196"/>
    <mergeCell ref="E193:E196"/>
    <mergeCell ref="F193:F196"/>
    <mergeCell ref="P193:P196"/>
    <mergeCell ref="A197:A200"/>
    <mergeCell ref="B197:B200"/>
    <mergeCell ref="C197:C200"/>
    <mergeCell ref="D197:D200"/>
    <mergeCell ref="E197:E200"/>
    <mergeCell ref="F197:F200"/>
    <mergeCell ref="P197:P200"/>
    <mergeCell ref="A201:A204"/>
    <mergeCell ref="B201:B204"/>
    <mergeCell ref="C201:C204"/>
    <mergeCell ref="D201:D204"/>
    <mergeCell ref="E201:E204"/>
    <mergeCell ref="F201:F204"/>
    <mergeCell ref="P201:P204"/>
  </mergeCells>
  <pageMargins left="0.70866141732283472" right="0.39370078740157483" top="0.55118110236220474" bottom="0.55118110236220474" header="0.31496062992125984" footer="0.31496062992125984"/>
  <pageSetup paperSize="9" scale="52" fitToHeight="2" orientation="landscape" r:id="rId1"/>
  <rowBreaks count="5" manualBreakCount="5">
    <brk id="36" max="15" man="1"/>
    <brk id="72" max="15" man="1"/>
    <brk id="104" max="15" man="1"/>
    <brk id="128" max="15" man="1"/>
    <brk id="156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P801"/>
  <sheetViews>
    <sheetView zoomScaleNormal="100" zoomScaleSheetLayoutView="85" workbookViewId="0">
      <selection activeCell="A5" sqref="A5:P5"/>
    </sheetView>
  </sheetViews>
  <sheetFormatPr defaultRowHeight="12.75"/>
  <cols>
    <col min="1" max="1" width="9.7109375" style="118" customWidth="1"/>
    <col min="2" max="2" width="36.7109375" style="39" customWidth="1"/>
    <col min="3" max="3" width="29.7109375" style="39" customWidth="1"/>
    <col min="4" max="4" width="15.140625" style="39" customWidth="1"/>
    <col min="5" max="5" width="15.28515625" style="39" customWidth="1"/>
    <col min="6" max="6" width="23.7109375" style="39" customWidth="1"/>
    <col min="7" max="7" width="10.5703125" style="40" customWidth="1"/>
    <col min="8" max="8" width="14.140625" style="39" customWidth="1"/>
    <col min="9" max="9" width="10.28515625" style="39" customWidth="1"/>
    <col min="10" max="10" width="11.42578125" style="39" customWidth="1"/>
    <col min="11" max="11" width="13.5703125" style="39" customWidth="1"/>
    <col min="12" max="12" width="10.7109375" style="39" customWidth="1"/>
    <col min="13" max="13" width="11.7109375" style="39" customWidth="1"/>
    <col min="14" max="14" width="11" style="39" customWidth="1"/>
    <col min="15" max="15" width="11.7109375" style="39" customWidth="1"/>
    <col min="16" max="16" width="28.28515625" style="39" customWidth="1"/>
    <col min="17" max="254" width="9.140625" style="39"/>
    <col min="255" max="255" width="0" style="39" hidden="1" customWidth="1"/>
    <col min="256" max="256" width="8" style="39" customWidth="1"/>
    <col min="257" max="257" width="42" style="39" customWidth="1"/>
    <col min="258" max="258" width="32" style="39" customWidth="1"/>
    <col min="259" max="259" width="17.140625" style="39" customWidth="1"/>
    <col min="260" max="260" width="18" style="39" customWidth="1"/>
    <col min="261" max="261" width="28" style="39" customWidth="1"/>
    <col min="262" max="262" width="10.5703125" style="39" customWidth="1"/>
    <col min="263" max="263" width="14.85546875" style="39" customWidth="1"/>
    <col min="264" max="264" width="13.7109375" style="39" customWidth="1"/>
    <col min="265" max="265" width="14" style="39" customWidth="1"/>
    <col min="266" max="266" width="19" style="39" customWidth="1"/>
    <col min="267" max="270" width="11.7109375" style="39" customWidth="1"/>
    <col min="271" max="271" width="18.5703125" style="39" customWidth="1"/>
    <col min="272" max="272" width="41.5703125" style="39" customWidth="1"/>
    <col min="273" max="510" width="9.140625" style="39"/>
    <col min="511" max="511" width="0" style="39" hidden="1" customWidth="1"/>
    <col min="512" max="512" width="8" style="39" customWidth="1"/>
    <col min="513" max="513" width="42" style="39" customWidth="1"/>
    <col min="514" max="514" width="32" style="39" customWidth="1"/>
    <col min="515" max="515" width="17.140625" style="39" customWidth="1"/>
    <col min="516" max="516" width="18" style="39" customWidth="1"/>
    <col min="517" max="517" width="28" style="39" customWidth="1"/>
    <col min="518" max="518" width="10.5703125" style="39" customWidth="1"/>
    <col min="519" max="519" width="14.85546875" style="39" customWidth="1"/>
    <col min="520" max="520" width="13.7109375" style="39" customWidth="1"/>
    <col min="521" max="521" width="14" style="39" customWidth="1"/>
    <col min="522" max="522" width="19" style="39" customWidth="1"/>
    <col min="523" max="526" width="11.7109375" style="39" customWidth="1"/>
    <col min="527" max="527" width="18.5703125" style="39" customWidth="1"/>
    <col min="528" max="528" width="41.5703125" style="39" customWidth="1"/>
    <col min="529" max="766" width="9.140625" style="39"/>
    <col min="767" max="767" width="0" style="39" hidden="1" customWidth="1"/>
    <col min="768" max="768" width="8" style="39" customWidth="1"/>
    <col min="769" max="769" width="42" style="39" customWidth="1"/>
    <col min="770" max="770" width="32" style="39" customWidth="1"/>
    <col min="771" max="771" width="17.140625" style="39" customWidth="1"/>
    <col min="772" max="772" width="18" style="39" customWidth="1"/>
    <col min="773" max="773" width="28" style="39" customWidth="1"/>
    <col min="774" max="774" width="10.5703125" style="39" customWidth="1"/>
    <col min="775" max="775" width="14.85546875" style="39" customWidth="1"/>
    <col min="776" max="776" width="13.7109375" style="39" customWidth="1"/>
    <col min="777" max="777" width="14" style="39" customWidth="1"/>
    <col min="778" max="778" width="19" style="39" customWidth="1"/>
    <col min="779" max="782" width="11.7109375" style="39" customWidth="1"/>
    <col min="783" max="783" width="18.5703125" style="39" customWidth="1"/>
    <col min="784" max="784" width="41.5703125" style="39" customWidth="1"/>
    <col min="785" max="1022" width="9.140625" style="39"/>
    <col min="1023" max="1023" width="0" style="39" hidden="1" customWidth="1"/>
    <col min="1024" max="1024" width="8" style="39" customWidth="1"/>
    <col min="1025" max="1025" width="42" style="39" customWidth="1"/>
    <col min="1026" max="1026" width="32" style="39" customWidth="1"/>
    <col min="1027" max="1027" width="17.140625" style="39" customWidth="1"/>
    <col min="1028" max="1028" width="18" style="39" customWidth="1"/>
    <col min="1029" max="1029" width="28" style="39" customWidth="1"/>
    <col min="1030" max="1030" width="10.5703125" style="39" customWidth="1"/>
    <col min="1031" max="1031" width="14.85546875" style="39" customWidth="1"/>
    <col min="1032" max="1032" width="13.7109375" style="39" customWidth="1"/>
    <col min="1033" max="1033" width="14" style="39" customWidth="1"/>
    <col min="1034" max="1034" width="19" style="39" customWidth="1"/>
    <col min="1035" max="1038" width="11.7109375" style="39" customWidth="1"/>
    <col min="1039" max="1039" width="18.5703125" style="39" customWidth="1"/>
    <col min="1040" max="1040" width="41.5703125" style="39" customWidth="1"/>
    <col min="1041" max="1278" width="9.140625" style="39"/>
    <col min="1279" max="1279" width="0" style="39" hidden="1" customWidth="1"/>
    <col min="1280" max="1280" width="8" style="39" customWidth="1"/>
    <col min="1281" max="1281" width="42" style="39" customWidth="1"/>
    <col min="1282" max="1282" width="32" style="39" customWidth="1"/>
    <col min="1283" max="1283" width="17.140625" style="39" customWidth="1"/>
    <col min="1284" max="1284" width="18" style="39" customWidth="1"/>
    <col min="1285" max="1285" width="28" style="39" customWidth="1"/>
    <col min="1286" max="1286" width="10.5703125" style="39" customWidth="1"/>
    <col min="1287" max="1287" width="14.85546875" style="39" customWidth="1"/>
    <col min="1288" max="1288" width="13.7109375" style="39" customWidth="1"/>
    <col min="1289" max="1289" width="14" style="39" customWidth="1"/>
    <col min="1290" max="1290" width="19" style="39" customWidth="1"/>
    <col min="1291" max="1294" width="11.7109375" style="39" customWidth="1"/>
    <col min="1295" max="1295" width="18.5703125" style="39" customWidth="1"/>
    <col min="1296" max="1296" width="41.5703125" style="39" customWidth="1"/>
    <col min="1297" max="1534" width="9.140625" style="39"/>
    <col min="1535" max="1535" width="0" style="39" hidden="1" customWidth="1"/>
    <col min="1536" max="1536" width="8" style="39" customWidth="1"/>
    <col min="1537" max="1537" width="42" style="39" customWidth="1"/>
    <col min="1538" max="1538" width="32" style="39" customWidth="1"/>
    <col min="1539" max="1539" width="17.140625" style="39" customWidth="1"/>
    <col min="1540" max="1540" width="18" style="39" customWidth="1"/>
    <col min="1541" max="1541" width="28" style="39" customWidth="1"/>
    <col min="1542" max="1542" width="10.5703125" style="39" customWidth="1"/>
    <col min="1543" max="1543" width="14.85546875" style="39" customWidth="1"/>
    <col min="1544" max="1544" width="13.7109375" style="39" customWidth="1"/>
    <col min="1545" max="1545" width="14" style="39" customWidth="1"/>
    <col min="1546" max="1546" width="19" style="39" customWidth="1"/>
    <col min="1547" max="1550" width="11.7109375" style="39" customWidth="1"/>
    <col min="1551" max="1551" width="18.5703125" style="39" customWidth="1"/>
    <col min="1552" max="1552" width="41.5703125" style="39" customWidth="1"/>
    <col min="1553" max="1790" width="9.140625" style="39"/>
    <col min="1791" max="1791" width="0" style="39" hidden="1" customWidth="1"/>
    <col min="1792" max="1792" width="8" style="39" customWidth="1"/>
    <col min="1793" max="1793" width="42" style="39" customWidth="1"/>
    <col min="1794" max="1794" width="32" style="39" customWidth="1"/>
    <col min="1795" max="1795" width="17.140625" style="39" customWidth="1"/>
    <col min="1796" max="1796" width="18" style="39" customWidth="1"/>
    <col min="1797" max="1797" width="28" style="39" customWidth="1"/>
    <col min="1798" max="1798" width="10.5703125" style="39" customWidth="1"/>
    <col min="1799" max="1799" width="14.85546875" style="39" customWidth="1"/>
    <col min="1800" max="1800" width="13.7109375" style="39" customWidth="1"/>
    <col min="1801" max="1801" width="14" style="39" customWidth="1"/>
    <col min="1802" max="1802" width="19" style="39" customWidth="1"/>
    <col min="1803" max="1806" width="11.7109375" style="39" customWidth="1"/>
    <col min="1807" max="1807" width="18.5703125" style="39" customWidth="1"/>
    <col min="1808" max="1808" width="41.5703125" style="39" customWidth="1"/>
    <col min="1809" max="2046" width="9.140625" style="39"/>
    <col min="2047" max="2047" width="0" style="39" hidden="1" customWidth="1"/>
    <col min="2048" max="2048" width="8" style="39" customWidth="1"/>
    <col min="2049" max="2049" width="42" style="39" customWidth="1"/>
    <col min="2050" max="2050" width="32" style="39" customWidth="1"/>
    <col min="2051" max="2051" width="17.140625" style="39" customWidth="1"/>
    <col min="2052" max="2052" width="18" style="39" customWidth="1"/>
    <col min="2053" max="2053" width="28" style="39" customWidth="1"/>
    <col min="2054" max="2054" width="10.5703125" style="39" customWidth="1"/>
    <col min="2055" max="2055" width="14.85546875" style="39" customWidth="1"/>
    <col min="2056" max="2056" width="13.7109375" style="39" customWidth="1"/>
    <col min="2057" max="2057" width="14" style="39" customWidth="1"/>
    <col min="2058" max="2058" width="19" style="39" customWidth="1"/>
    <col min="2059" max="2062" width="11.7109375" style="39" customWidth="1"/>
    <col min="2063" max="2063" width="18.5703125" style="39" customWidth="1"/>
    <col min="2064" max="2064" width="41.5703125" style="39" customWidth="1"/>
    <col min="2065" max="2302" width="9.140625" style="39"/>
    <col min="2303" max="2303" width="0" style="39" hidden="1" customWidth="1"/>
    <col min="2304" max="2304" width="8" style="39" customWidth="1"/>
    <col min="2305" max="2305" width="42" style="39" customWidth="1"/>
    <col min="2306" max="2306" width="32" style="39" customWidth="1"/>
    <col min="2307" max="2307" width="17.140625" style="39" customWidth="1"/>
    <col min="2308" max="2308" width="18" style="39" customWidth="1"/>
    <col min="2309" max="2309" width="28" style="39" customWidth="1"/>
    <col min="2310" max="2310" width="10.5703125" style="39" customWidth="1"/>
    <col min="2311" max="2311" width="14.85546875" style="39" customWidth="1"/>
    <col min="2312" max="2312" width="13.7109375" style="39" customWidth="1"/>
    <col min="2313" max="2313" width="14" style="39" customWidth="1"/>
    <col min="2314" max="2314" width="19" style="39" customWidth="1"/>
    <col min="2315" max="2318" width="11.7109375" style="39" customWidth="1"/>
    <col min="2319" max="2319" width="18.5703125" style="39" customWidth="1"/>
    <col min="2320" max="2320" width="41.5703125" style="39" customWidth="1"/>
    <col min="2321" max="2558" width="9.140625" style="39"/>
    <col min="2559" max="2559" width="0" style="39" hidden="1" customWidth="1"/>
    <col min="2560" max="2560" width="8" style="39" customWidth="1"/>
    <col min="2561" max="2561" width="42" style="39" customWidth="1"/>
    <col min="2562" max="2562" width="32" style="39" customWidth="1"/>
    <col min="2563" max="2563" width="17.140625" style="39" customWidth="1"/>
    <col min="2564" max="2564" width="18" style="39" customWidth="1"/>
    <col min="2565" max="2565" width="28" style="39" customWidth="1"/>
    <col min="2566" max="2566" width="10.5703125" style="39" customWidth="1"/>
    <col min="2567" max="2567" width="14.85546875" style="39" customWidth="1"/>
    <col min="2568" max="2568" width="13.7109375" style="39" customWidth="1"/>
    <col min="2569" max="2569" width="14" style="39" customWidth="1"/>
    <col min="2570" max="2570" width="19" style="39" customWidth="1"/>
    <col min="2571" max="2574" width="11.7109375" style="39" customWidth="1"/>
    <col min="2575" max="2575" width="18.5703125" style="39" customWidth="1"/>
    <col min="2576" max="2576" width="41.5703125" style="39" customWidth="1"/>
    <col min="2577" max="2814" width="9.140625" style="39"/>
    <col min="2815" max="2815" width="0" style="39" hidden="1" customWidth="1"/>
    <col min="2816" max="2816" width="8" style="39" customWidth="1"/>
    <col min="2817" max="2817" width="42" style="39" customWidth="1"/>
    <col min="2818" max="2818" width="32" style="39" customWidth="1"/>
    <col min="2819" max="2819" width="17.140625" style="39" customWidth="1"/>
    <col min="2820" max="2820" width="18" style="39" customWidth="1"/>
    <col min="2821" max="2821" width="28" style="39" customWidth="1"/>
    <col min="2822" max="2822" width="10.5703125" style="39" customWidth="1"/>
    <col min="2823" max="2823" width="14.85546875" style="39" customWidth="1"/>
    <col min="2824" max="2824" width="13.7109375" style="39" customWidth="1"/>
    <col min="2825" max="2825" width="14" style="39" customWidth="1"/>
    <col min="2826" max="2826" width="19" style="39" customWidth="1"/>
    <col min="2827" max="2830" width="11.7109375" style="39" customWidth="1"/>
    <col min="2831" max="2831" width="18.5703125" style="39" customWidth="1"/>
    <col min="2832" max="2832" width="41.5703125" style="39" customWidth="1"/>
    <col min="2833" max="3070" width="9.140625" style="39"/>
    <col min="3071" max="3071" width="0" style="39" hidden="1" customWidth="1"/>
    <col min="3072" max="3072" width="8" style="39" customWidth="1"/>
    <col min="3073" max="3073" width="42" style="39" customWidth="1"/>
    <col min="3074" max="3074" width="32" style="39" customWidth="1"/>
    <col min="3075" max="3075" width="17.140625" style="39" customWidth="1"/>
    <col min="3076" max="3076" width="18" style="39" customWidth="1"/>
    <col min="3077" max="3077" width="28" style="39" customWidth="1"/>
    <col min="3078" max="3078" width="10.5703125" style="39" customWidth="1"/>
    <col min="3079" max="3079" width="14.85546875" style="39" customWidth="1"/>
    <col min="3080" max="3080" width="13.7109375" style="39" customWidth="1"/>
    <col min="3081" max="3081" width="14" style="39" customWidth="1"/>
    <col min="3082" max="3082" width="19" style="39" customWidth="1"/>
    <col min="3083" max="3086" width="11.7109375" style="39" customWidth="1"/>
    <col min="3087" max="3087" width="18.5703125" style="39" customWidth="1"/>
    <col min="3088" max="3088" width="41.5703125" style="39" customWidth="1"/>
    <col min="3089" max="3326" width="9.140625" style="39"/>
    <col min="3327" max="3327" width="0" style="39" hidden="1" customWidth="1"/>
    <col min="3328" max="3328" width="8" style="39" customWidth="1"/>
    <col min="3329" max="3329" width="42" style="39" customWidth="1"/>
    <col min="3330" max="3330" width="32" style="39" customWidth="1"/>
    <col min="3331" max="3331" width="17.140625" style="39" customWidth="1"/>
    <col min="3332" max="3332" width="18" style="39" customWidth="1"/>
    <col min="3333" max="3333" width="28" style="39" customWidth="1"/>
    <col min="3334" max="3334" width="10.5703125" style="39" customWidth="1"/>
    <col min="3335" max="3335" width="14.85546875" style="39" customWidth="1"/>
    <col min="3336" max="3336" width="13.7109375" style="39" customWidth="1"/>
    <col min="3337" max="3337" width="14" style="39" customWidth="1"/>
    <col min="3338" max="3338" width="19" style="39" customWidth="1"/>
    <col min="3339" max="3342" width="11.7109375" style="39" customWidth="1"/>
    <col min="3343" max="3343" width="18.5703125" style="39" customWidth="1"/>
    <col min="3344" max="3344" width="41.5703125" style="39" customWidth="1"/>
    <col min="3345" max="3582" width="9.140625" style="39"/>
    <col min="3583" max="3583" width="0" style="39" hidden="1" customWidth="1"/>
    <col min="3584" max="3584" width="8" style="39" customWidth="1"/>
    <col min="3585" max="3585" width="42" style="39" customWidth="1"/>
    <col min="3586" max="3586" width="32" style="39" customWidth="1"/>
    <col min="3587" max="3587" width="17.140625" style="39" customWidth="1"/>
    <col min="3588" max="3588" width="18" style="39" customWidth="1"/>
    <col min="3589" max="3589" width="28" style="39" customWidth="1"/>
    <col min="3590" max="3590" width="10.5703125" style="39" customWidth="1"/>
    <col min="3591" max="3591" width="14.85546875" style="39" customWidth="1"/>
    <col min="3592" max="3592" width="13.7109375" style="39" customWidth="1"/>
    <col min="3593" max="3593" width="14" style="39" customWidth="1"/>
    <col min="3594" max="3594" width="19" style="39" customWidth="1"/>
    <col min="3595" max="3598" width="11.7109375" style="39" customWidth="1"/>
    <col min="3599" max="3599" width="18.5703125" style="39" customWidth="1"/>
    <col min="3600" max="3600" width="41.5703125" style="39" customWidth="1"/>
    <col min="3601" max="3838" width="9.140625" style="39"/>
    <col min="3839" max="3839" width="0" style="39" hidden="1" customWidth="1"/>
    <col min="3840" max="3840" width="8" style="39" customWidth="1"/>
    <col min="3841" max="3841" width="42" style="39" customWidth="1"/>
    <col min="3842" max="3842" width="32" style="39" customWidth="1"/>
    <col min="3843" max="3843" width="17.140625" style="39" customWidth="1"/>
    <col min="3844" max="3844" width="18" style="39" customWidth="1"/>
    <col min="3845" max="3845" width="28" style="39" customWidth="1"/>
    <col min="3846" max="3846" width="10.5703125" style="39" customWidth="1"/>
    <col min="3847" max="3847" width="14.85546875" style="39" customWidth="1"/>
    <col min="3848" max="3848" width="13.7109375" style="39" customWidth="1"/>
    <col min="3849" max="3849" width="14" style="39" customWidth="1"/>
    <col min="3850" max="3850" width="19" style="39" customWidth="1"/>
    <col min="3851" max="3854" width="11.7109375" style="39" customWidth="1"/>
    <col min="3855" max="3855" width="18.5703125" style="39" customWidth="1"/>
    <col min="3856" max="3856" width="41.5703125" style="39" customWidth="1"/>
    <col min="3857" max="4094" width="9.140625" style="39"/>
    <col min="4095" max="4095" width="0" style="39" hidden="1" customWidth="1"/>
    <col min="4096" max="4096" width="8" style="39" customWidth="1"/>
    <col min="4097" max="4097" width="42" style="39" customWidth="1"/>
    <col min="4098" max="4098" width="32" style="39" customWidth="1"/>
    <col min="4099" max="4099" width="17.140625" style="39" customWidth="1"/>
    <col min="4100" max="4100" width="18" style="39" customWidth="1"/>
    <col min="4101" max="4101" width="28" style="39" customWidth="1"/>
    <col min="4102" max="4102" width="10.5703125" style="39" customWidth="1"/>
    <col min="4103" max="4103" width="14.85546875" style="39" customWidth="1"/>
    <col min="4104" max="4104" width="13.7109375" style="39" customWidth="1"/>
    <col min="4105" max="4105" width="14" style="39" customWidth="1"/>
    <col min="4106" max="4106" width="19" style="39" customWidth="1"/>
    <col min="4107" max="4110" width="11.7109375" style="39" customWidth="1"/>
    <col min="4111" max="4111" width="18.5703125" style="39" customWidth="1"/>
    <col min="4112" max="4112" width="41.5703125" style="39" customWidth="1"/>
    <col min="4113" max="4350" width="9.140625" style="39"/>
    <col min="4351" max="4351" width="0" style="39" hidden="1" customWidth="1"/>
    <col min="4352" max="4352" width="8" style="39" customWidth="1"/>
    <col min="4353" max="4353" width="42" style="39" customWidth="1"/>
    <col min="4354" max="4354" width="32" style="39" customWidth="1"/>
    <col min="4355" max="4355" width="17.140625" style="39" customWidth="1"/>
    <col min="4356" max="4356" width="18" style="39" customWidth="1"/>
    <col min="4357" max="4357" width="28" style="39" customWidth="1"/>
    <col min="4358" max="4358" width="10.5703125" style="39" customWidth="1"/>
    <col min="4359" max="4359" width="14.85546875" style="39" customWidth="1"/>
    <col min="4360" max="4360" width="13.7109375" style="39" customWidth="1"/>
    <col min="4361" max="4361" width="14" style="39" customWidth="1"/>
    <col min="4362" max="4362" width="19" style="39" customWidth="1"/>
    <col min="4363" max="4366" width="11.7109375" style="39" customWidth="1"/>
    <col min="4367" max="4367" width="18.5703125" style="39" customWidth="1"/>
    <col min="4368" max="4368" width="41.5703125" style="39" customWidth="1"/>
    <col min="4369" max="4606" width="9.140625" style="39"/>
    <col min="4607" max="4607" width="0" style="39" hidden="1" customWidth="1"/>
    <col min="4608" max="4608" width="8" style="39" customWidth="1"/>
    <col min="4609" max="4609" width="42" style="39" customWidth="1"/>
    <col min="4610" max="4610" width="32" style="39" customWidth="1"/>
    <col min="4611" max="4611" width="17.140625" style="39" customWidth="1"/>
    <col min="4612" max="4612" width="18" style="39" customWidth="1"/>
    <col min="4613" max="4613" width="28" style="39" customWidth="1"/>
    <col min="4614" max="4614" width="10.5703125" style="39" customWidth="1"/>
    <col min="4615" max="4615" width="14.85546875" style="39" customWidth="1"/>
    <col min="4616" max="4616" width="13.7109375" style="39" customWidth="1"/>
    <col min="4617" max="4617" width="14" style="39" customWidth="1"/>
    <col min="4618" max="4618" width="19" style="39" customWidth="1"/>
    <col min="4619" max="4622" width="11.7109375" style="39" customWidth="1"/>
    <col min="4623" max="4623" width="18.5703125" style="39" customWidth="1"/>
    <col min="4624" max="4624" width="41.5703125" style="39" customWidth="1"/>
    <col min="4625" max="4862" width="9.140625" style="39"/>
    <col min="4863" max="4863" width="0" style="39" hidden="1" customWidth="1"/>
    <col min="4864" max="4864" width="8" style="39" customWidth="1"/>
    <col min="4865" max="4865" width="42" style="39" customWidth="1"/>
    <col min="4866" max="4866" width="32" style="39" customWidth="1"/>
    <col min="4867" max="4867" width="17.140625" style="39" customWidth="1"/>
    <col min="4868" max="4868" width="18" style="39" customWidth="1"/>
    <col min="4869" max="4869" width="28" style="39" customWidth="1"/>
    <col min="4870" max="4870" width="10.5703125" style="39" customWidth="1"/>
    <col min="4871" max="4871" width="14.85546875" style="39" customWidth="1"/>
    <col min="4872" max="4872" width="13.7109375" style="39" customWidth="1"/>
    <col min="4873" max="4873" width="14" style="39" customWidth="1"/>
    <col min="4874" max="4874" width="19" style="39" customWidth="1"/>
    <col min="4875" max="4878" width="11.7109375" style="39" customWidth="1"/>
    <col min="4879" max="4879" width="18.5703125" style="39" customWidth="1"/>
    <col min="4880" max="4880" width="41.5703125" style="39" customWidth="1"/>
    <col min="4881" max="5118" width="9.140625" style="39"/>
    <col min="5119" max="5119" width="0" style="39" hidden="1" customWidth="1"/>
    <col min="5120" max="5120" width="8" style="39" customWidth="1"/>
    <col min="5121" max="5121" width="42" style="39" customWidth="1"/>
    <col min="5122" max="5122" width="32" style="39" customWidth="1"/>
    <col min="5123" max="5123" width="17.140625" style="39" customWidth="1"/>
    <col min="5124" max="5124" width="18" style="39" customWidth="1"/>
    <col min="5125" max="5125" width="28" style="39" customWidth="1"/>
    <col min="5126" max="5126" width="10.5703125" style="39" customWidth="1"/>
    <col min="5127" max="5127" width="14.85546875" style="39" customWidth="1"/>
    <col min="5128" max="5128" width="13.7109375" style="39" customWidth="1"/>
    <col min="5129" max="5129" width="14" style="39" customWidth="1"/>
    <col min="5130" max="5130" width="19" style="39" customWidth="1"/>
    <col min="5131" max="5134" width="11.7109375" style="39" customWidth="1"/>
    <col min="5135" max="5135" width="18.5703125" style="39" customWidth="1"/>
    <col min="5136" max="5136" width="41.5703125" style="39" customWidth="1"/>
    <col min="5137" max="5374" width="9.140625" style="39"/>
    <col min="5375" max="5375" width="0" style="39" hidden="1" customWidth="1"/>
    <col min="5376" max="5376" width="8" style="39" customWidth="1"/>
    <col min="5377" max="5377" width="42" style="39" customWidth="1"/>
    <col min="5378" max="5378" width="32" style="39" customWidth="1"/>
    <col min="5379" max="5379" width="17.140625" style="39" customWidth="1"/>
    <col min="5380" max="5380" width="18" style="39" customWidth="1"/>
    <col min="5381" max="5381" width="28" style="39" customWidth="1"/>
    <col min="5382" max="5382" width="10.5703125" style="39" customWidth="1"/>
    <col min="5383" max="5383" width="14.85546875" style="39" customWidth="1"/>
    <col min="5384" max="5384" width="13.7109375" style="39" customWidth="1"/>
    <col min="5385" max="5385" width="14" style="39" customWidth="1"/>
    <col min="5386" max="5386" width="19" style="39" customWidth="1"/>
    <col min="5387" max="5390" width="11.7109375" style="39" customWidth="1"/>
    <col min="5391" max="5391" width="18.5703125" style="39" customWidth="1"/>
    <col min="5392" max="5392" width="41.5703125" style="39" customWidth="1"/>
    <col min="5393" max="5630" width="9.140625" style="39"/>
    <col min="5631" max="5631" width="0" style="39" hidden="1" customWidth="1"/>
    <col min="5632" max="5632" width="8" style="39" customWidth="1"/>
    <col min="5633" max="5633" width="42" style="39" customWidth="1"/>
    <col min="5634" max="5634" width="32" style="39" customWidth="1"/>
    <col min="5635" max="5635" width="17.140625" style="39" customWidth="1"/>
    <col min="5636" max="5636" width="18" style="39" customWidth="1"/>
    <col min="5637" max="5637" width="28" style="39" customWidth="1"/>
    <col min="5638" max="5638" width="10.5703125" style="39" customWidth="1"/>
    <col min="5639" max="5639" width="14.85546875" style="39" customWidth="1"/>
    <col min="5640" max="5640" width="13.7109375" style="39" customWidth="1"/>
    <col min="5641" max="5641" width="14" style="39" customWidth="1"/>
    <col min="5642" max="5642" width="19" style="39" customWidth="1"/>
    <col min="5643" max="5646" width="11.7109375" style="39" customWidth="1"/>
    <col min="5647" max="5647" width="18.5703125" style="39" customWidth="1"/>
    <col min="5648" max="5648" width="41.5703125" style="39" customWidth="1"/>
    <col min="5649" max="5886" width="9.140625" style="39"/>
    <col min="5887" max="5887" width="0" style="39" hidden="1" customWidth="1"/>
    <col min="5888" max="5888" width="8" style="39" customWidth="1"/>
    <col min="5889" max="5889" width="42" style="39" customWidth="1"/>
    <col min="5890" max="5890" width="32" style="39" customWidth="1"/>
    <col min="5891" max="5891" width="17.140625" style="39" customWidth="1"/>
    <col min="5892" max="5892" width="18" style="39" customWidth="1"/>
    <col min="5893" max="5893" width="28" style="39" customWidth="1"/>
    <col min="5894" max="5894" width="10.5703125" style="39" customWidth="1"/>
    <col min="5895" max="5895" width="14.85546875" style="39" customWidth="1"/>
    <col min="5896" max="5896" width="13.7109375" style="39" customWidth="1"/>
    <col min="5897" max="5897" width="14" style="39" customWidth="1"/>
    <col min="5898" max="5898" width="19" style="39" customWidth="1"/>
    <col min="5899" max="5902" width="11.7109375" style="39" customWidth="1"/>
    <col min="5903" max="5903" width="18.5703125" style="39" customWidth="1"/>
    <col min="5904" max="5904" width="41.5703125" style="39" customWidth="1"/>
    <col min="5905" max="6142" width="9.140625" style="39"/>
    <col min="6143" max="6143" width="0" style="39" hidden="1" customWidth="1"/>
    <col min="6144" max="6144" width="8" style="39" customWidth="1"/>
    <col min="6145" max="6145" width="42" style="39" customWidth="1"/>
    <col min="6146" max="6146" width="32" style="39" customWidth="1"/>
    <col min="6147" max="6147" width="17.140625" style="39" customWidth="1"/>
    <col min="6148" max="6148" width="18" style="39" customWidth="1"/>
    <col min="6149" max="6149" width="28" style="39" customWidth="1"/>
    <col min="6150" max="6150" width="10.5703125" style="39" customWidth="1"/>
    <col min="6151" max="6151" width="14.85546875" style="39" customWidth="1"/>
    <col min="6152" max="6152" width="13.7109375" style="39" customWidth="1"/>
    <col min="6153" max="6153" width="14" style="39" customWidth="1"/>
    <col min="6154" max="6154" width="19" style="39" customWidth="1"/>
    <col min="6155" max="6158" width="11.7109375" style="39" customWidth="1"/>
    <col min="6159" max="6159" width="18.5703125" style="39" customWidth="1"/>
    <col min="6160" max="6160" width="41.5703125" style="39" customWidth="1"/>
    <col min="6161" max="6398" width="9.140625" style="39"/>
    <col min="6399" max="6399" width="0" style="39" hidden="1" customWidth="1"/>
    <col min="6400" max="6400" width="8" style="39" customWidth="1"/>
    <col min="6401" max="6401" width="42" style="39" customWidth="1"/>
    <col min="6402" max="6402" width="32" style="39" customWidth="1"/>
    <col min="6403" max="6403" width="17.140625" style="39" customWidth="1"/>
    <col min="6404" max="6404" width="18" style="39" customWidth="1"/>
    <col min="6405" max="6405" width="28" style="39" customWidth="1"/>
    <col min="6406" max="6406" width="10.5703125" style="39" customWidth="1"/>
    <col min="6407" max="6407" width="14.85546875" style="39" customWidth="1"/>
    <col min="6408" max="6408" width="13.7109375" style="39" customWidth="1"/>
    <col min="6409" max="6409" width="14" style="39" customWidth="1"/>
    <col min="6410" max="6410" width="19" style="39" customWidth="1"/>
    <col min="6411" max="6414" width="11.7109375" style="39" customWidth="1"/>
    <col min="6415" max="6415" width="18.5703125" style="39" customWidth="1"/>
    <col min="6416" max="6416" width="41.5703125" style="39" customWidth="1"/>
    <col min="6417" max="6654" width="9.140625" style="39"/>
    <col min="6655" max="6655" width="0" style="39" hidden="1" customWidth="1"/>
    <col min="6656" max="6656" width="8" style="39" customWidth="1"/>
    <col min="6657" max="6657" width="42" style="39" customWidth="1"/>
    <col min="6658" max="6658" width="32" style="39" customWidth="1"/>
    <col min="6659" max="6659" width="17.140625" style="39" customWidth="1"/>
    <col min="6660" max="6660" width="18" style="39" customWidth="1"/>
    <col min="6661" max="6661" width="28" style="39" customWidth="1"/>
    <col min="6662" max="6662" width="10.5703125" style="39" customWidth="1"/>
    <col min="6663" max="6663" width="14.85546875" style="39" customWidth="1"/>
    <col min="6664" max="6664" width="13.7109375" style="39" customWidth="1"/>
    <col min="6665" max="6665" width="14" style="39" customWidth="1"/>
    <col min="6666" max="6666" width="19" style="39" customWidth="1"/>
    <col min="6667" max="6670" width="11.7109375" style="39" customWidth="1"/>
    <col min="6671" max="6671" width="18.5703125" style="39" customWidth="1"/>
    <col min="6672" max="6672" width="41.5703125" style="39" customWidth="1"/>
    <col min="6673" max="6910" width="9.140625" style="39"/>
    <col min="6911" max="6911" width="0" style="39" hidden="1" customWidth="1"/>
    <col min="6912" max="6912" width="8" style="39" customWidth="1"/>
    <col min="6913" max="6913" width="42" style="39" customWidth="1"/>
    <col min="6914" max="6914" width="32" style="39" customWidth="1"/>
    <col min="6915" max="6915" width="17.140625" style="39" customWidth="1"/>
    <col min="6916" max="6916" width="18" style="39" customWidth="1"/>
    <col min="6917" max="6917" width="28" style="39" customWidth="1"/>
    <col min="6918" max="6918" width="10.5703125" style="39" customWidth="1"/>
    <col min="6919" max="6919" width="14.85546875" style="39" customWidth="1"/>
    <col min="6920" max="6920" width="13.7109375" style="39" customWidth="1"/>
    <col min="6921" max="6921" width="14" style="39" customWidth="1"/>
    <col min="6922" max="6922" width="19" style="39" customWidth="1"/>
    <col min="6923" max="6926" width="11.7109375" style="39" customWidth="1"/>
    <col min="6927" max="6927" width="18.5703125" style="39" customWidth="1"/>
    <col min="6928" max="6928" width="41.5703125" style="39" customWidth="1"/>
    <col min="6929" max="7166" width="9.140625" style="39"/>
    <col min="7167" max="7167" width="0" style="39" hidden="1" customWidth="1"/>
    <col min="7168" max="7168" width="8" style="39" customWidth="1"/>
    <col min="7169" max="7169" width="42" style="39" customWidth="1"/>
    <col min="7170" max="7170" width="32" style="39" customWidth="1"/>
    <col min="7171" max="7171" width="17.140625" style="39" customWidth="1"/>
    <col min="7172" max="7172" width="18" style="39" customWidth="1"/>
    <col min="7173" max="7173" width="28" style="39" customWidth="1"/>
    <col min="7174" max="7174" width="10.5703125" style="39" customWidth="1"/>
    <col min="7175" max="7175" width="14.85546875" style="39" customWidth="1"/>
    <col min="7176" max="7176" width="13.7109375" style="39" customWidth="1"/>
    <col min="7177" max="7177" width="14" style="39" customWidth="1"/>
    <col min="7178" max="7178" width="19" style="39" customWidth="1"/>
    <col min="7179" max="7182" width="11.7109375" style="39" customWidth="1"/>
    <col min="7183" max="7183" width="18.5703125" style="39" customWidth="1"/>
    <col min="7184" max="7184" width="41.5703125" style="39" customWidth="1"/>
    <col min="7185" max="7422" width="9.140625" style="39"/>
    <col min="7423" max="7423" width="0" style="39" hidden="1" customWidth="1"/>
    <col min="7424" max="7424" width="8" style="39" customWidth="1"/>
    <col min="7425" max="7425" width="42" style="39" customWidth="1"/>
    <col min="7426" max="7426" width="32" style="39" customWidth="1"/>
    <col min="7427" max="7427" width="17.140625" style="39" customWidth="1"/>
    <col min="7428" max="7428" width="18" style="39" customWidth="1"/>
    <col min="7429" max="7429" width="28" style="39" customWidth="1"/>
    <col min="7430" max="7430" width="10.5703125" style="39" customWidth="1"/>
    <col min="7431" max="7431" width="14.85546875" style="39" customWidth="1"/>
    <col min="7432" max="7432" width="13.7109375" style="39" customWidth="1"/>
    <col min="7433" max="7433" width="14" style="39" customWidth="1"/>
    <col min="7434" max="7434" width="19" style="39" customWidth="1"/>
    <col min="7435" max="7438" width="11.7109375" style="39" customWidth="1"/>
    <col min="7439" max="7439" width="18.5703125" style="39" customWidth="1"/>
    <col min="7440" max="7440" width="41.5703125" style="39" customWidth="1"/>
    <col min="7441" max="7678" width="9.140625" style="39"/>
    <col min="7679" max="7679" width="0" style="39" hidden="1" customWidth="1"/>
    <col min="7680" max="7680" width="8" style="39" customWidth="1"/>
    <col min="7681" max="7681" width="42" style="39" customWidth="1"/>
    <col min="7682" max="7682" width="32" style="39" customWidth="1"/>
    <col min="7683" max="7683" width="17.140625" style="39" customWidth="1"/>
    <col min="7684" max="7684" width="18" style="39" customWidth="1"/>
    <col min="7685" max="7685" width="28" style="39" customWidth="1"/>
    <col min="7686" max="7686" width="10.5703125" style="39" customWidth="1"/>
    <col min="7687" max="7687" width="14.85546875" style="39" customWidth="1"/>
    <col min="7688" max="7688" width="13.7109375" style="39" customWidth="1"/>
    <col min="7689" max="7689" width="14" style="39" customWidth="1"/>
    <col min="7690" max="7690" width="19" style="39" customWidth="1"/>
    <col min="7691" max="7694" width="11.7109375" style="39" customWidth="1"/>
    <col min="7695" max="7695" width="18.5703125" style="39" customWidth="1"/>
    <col min="7696" max="7696" width="41.5703125" style="39" customWidth="1"/>
    <col min="7697" max="7934" width="9.140625" style="39"/>
    <col min="7935" max="7935" width="0" style="39" hidden="1" customWidth="1"/>
    <col min="7936" max="7936" width="8" style="39" customWidth="1"/>
    <col min="7937" max="7937" width="42" style="39" customWidth="1"/>
    <col min="7938" max="7938" width="32" style="39" customWidth="1"/>
    <col min="7939" max="7939" width="17.140625" style="39" customWidth="1"/>
    <col min="7940" max="7940" width="18" style="39" customWidth="1"/>
    <col min="7941" max="7941" width="28" style="39" customWidth="1"/>
    <col min="7942" max="7942" width="10.5703125" style="39" customWidth="1"/>
    <col min="7943" max="7943" width="14.85546875" style="39" customWidth="1"/>
    <col min="7944" max="7944" width="13.7109375" style="39" customWidth="1"/>
    <col min="7945" max="7945" width="14" style="39" customWidth="1"/>
    <col min="7946" max="7946" width="19" style="39" customWidth="1"/>
    <col min="7947" max="7950" width="11.7109375" style="39" customWidth="1"/>
    <col min="7951" max="7951" width="18.5703125" style="39" customWidth="1"/>
    <col min="7952" max="7952" width="41.5703125" style="39" customWidth="1"/>
    <col min="7953" max="8190" width="9.140625" style="39"/>
    <col min="8191" max="8191" width="0" style="39" hidden="1" customWidth="1"/>
    <col min="8192" max="8192" width="8" style="39" customWidth="1"/>
    <col min="8193" max="8193" width="42" style="39" customWidth="1"/>
    <col min="8194" max="8194" width="32" style="39" customWidth="1"/>
    <col min="8195" max="8195" width="17.140625" style="39" customWidth="1"/>
    <col min="8196" max="8196" width="18" style="39" customWidth="1"/>
    <col min="8197" max="8197" width="28" style="39" customWidth="1"/>
    <col min="8198" max="8198" width="10.5703125" style="39" customWidth="1"/>
    <col min="8199" max="8199" width="14.85546875" style="39" customWidth="1"/>
    <col min="8200" max="8200" width="13.7109375" style="39" customWidth="1"/>
    <col min="8201" max="8201" width="14" style="39" customWidth="1"/>
    <col min="8202" max="8202" width="19" style="39" customWidth="1"/>
    <col min="8203" max="8206" width="11.7109375" style="39" customWidth="1"/>
    <col min="8207" max="8207" width="18.5703125" style="39" customWidth="1"/>
    <col min="8208" max="8208" width="41.5703125" style="39" customWidth="1"/>
    <col min="8209" max="8446" width="9.140625" style="39"/>
    <col min="8447" max="8447" width="0" style="39" hidden="1" customWidth="1"/>
    <col min="8448" max="8448" width="8" style="39" customWidth="1"/>
    <col min="8449" max="8449" width="42" style="39" customWidth="1"/>
    <col min="8450" max="8450" width="32" style="39" customWidth="1"/>
    <col min="8451" max="8451" width="17.140625" style="39" customWidth="1"/>
    <col min="8452" max="8452" width="18" style="39" customWidth="1"/>
    <col min="8453" max="8453" width="28" style="39" customWidth="1"/>
    <col min="8454" max="8454" width="10.5703125" style="39" customWidth="1"/>
    <col min="8455" max="8455" width="14.85546875" style="39" customWidth="1"/>
    <col min="8456" max="8456" width="13.7109375" style="39" customWidth="1"/>
    <col min="8457" max="8457" width="14" style="39" customWidth="1"/>
    <col min="8458" max="8458" width="19" style="39" customWidth="1"/>
    <col min="8459" max="8462" width="11.7109375" style="39" customWidth="1"/>
    <col min="8463" max="8463" width="18.5703125" style="39" customWidth="1"/>
    <col min="8464" max="8464" width="41.5703125" style="39" customWidth="1"/>
    <col min="8465" max="8702" width="9.140625" style="39"/>
    <col min="8703" max="8703" width="0" style="39" hidden="1" customWidth="1"/>
    <col min="8704" max="8704" width="8" style="39" customWidth="1"/>
    <col min="8705" max="8705" width="42" style="39" customWidth="1"/>
    <col min="8706" max="8706" width="32" style="39" customWidth="1"/>
    <col min="8707" max="8707" width="17.140625" style="39" customWidth="1"/>
    <col min="8708" max="8708" width="18" style="39" customWidth="1"/>
    <col min="8709" max="8709" width="28" style="39" customWidth="1"/>
    <col min="8710" max="8710" width="10.5703125" style="39" customWidth="1"/>
    <col min="8711" max="8711" width="14.85546875" style="39" customWidth="1"/>
    <col min="8712" max="8712" width="13.7109375" style="39" customWidth="1"/>
    <col min="8713" max="8713" width="14" style="39" customWidth="1"/>
    <col min="8714" max="8714" width="19" style="39" customWidth="1"/>
    <col min="8715" max="8718" width="11.7109375" style="39" customWidth="1"/>
    <col min="8719" max="8719" width="18.5703125" style="39" customWidth="1"/>
    <col min="8720" max="8720" width="41.5703125" style="39" customWidth="1"/>
    <col min="8721" max="8958" width="9.140625" style="39"/>
    <col min="8959" max="8959" width="0" style="39" hidden="1" customWidth="1"/>
    <col min="8960" max="8960" width="8" style="39" customWidth="1"/>
    <col min="8961" max="8961" width="42" style="39" customWidth="1"/>
    <col min="8962" max="8962" width="32" style="39" customWidth="1"/>
    <col min="8963" max="8963" width="17.140625" style="39" customWidth="1"/>
    <col min="8964" max="8964" width="18" style="39" customWidth="1"/>
    <col min="8965" max="8965" width="28" style="39" customWidth="1"/>
    <col min="8966" max="8966" width="10.5703125" style="39" customWidth="1"/>
    <col min="8967" max="8967" width="14.85546875" style="39" customWidth="1"/>
    <col min="8968" max="8968" width="13.7109375" style="39" customWidth="1"/>
    <col min="8969" max="8969" width="14" style="39" customWidth="1"/>
    <col min="8970" max="8970" width="19" style="39" customWidth="1"/>
    <col min="8971" max="8974" width="11.7109375" style="39" customWidth="1"/>
    <col min="8975" max="8975" width="18.5703125" style="39" customWidth="1"/>
    <col min="8976" max="8976" width="41.5703125" style="39" customWidth="1"/>
    <col min="8977" max="9214" width="9.140625" style="39"/>
    <col min="9215" max="9215" width="0" style="39" hidden="1" customWidth="1"/>
    <col min="9216" max="9216" width="8" style="39" customWidth="1"/>
    <col min="9217" max="9217" width="42" style="39" customWidth="1"/>
    <col min="9218" max="9218" width="32" style="39" customWidth="1"/>
    <col min="9219" max="9219" width="17.140625" style="39" customWidth="1"/>
    <col min="9220" max="9220" width="18" style="39" customWidth="1"/>
    <col min="9221" max="9221" width="28" style="39" customWidth="1"/>
    <col min="9222" max="9222" width="10.5703125" style="39" customWidth="1"/>
    <col min="9223" max="9223" width="14.85546875" style="39" customWidth="1"/>
    <col min="9224" max="9224" width="13.7109375" style="39" customWidth="1"/>
    <col min="9225" max="9225" width="14" style="39" customWidth="1"/>
    <col min="9226" max="9226" width="19" style="39" customWidth="1"/>
    <col min="9227" max="9230" width="11.7109375" style="39" customWidth="1"/>
    <col min="9231" max="9231" width="18.5703125" style="39" customWidth="1"/>
    <col min="9232" max="9232" width="41.5703125" style="39" customWidth="1"/>
    <col min="9233" max="9470" width="9.140625" style="39"/>
    <col min="9471" max="9471" width="0" style="39" hidden="1" customWidth="1"/>
    <col min="9472" max="9472" width="8" style="39" customWidth="1"/>
    <col min="9473" max="9473" width="42" style="39" customWidth="1"/>
    <col min="9474" max="9474" width="32" style="39" customWidth="1"/>
    <col min="9475" max="9475" width="17.140625" style="39" customWidth="1"/>
    <col min="9476" max="9476" width="18" style="39" customWidth="1"/>
    <col min="9477" max="9477" width="28" style="39" customWidth="1"/>
    <col min="9478" max="9478" width="10.5703125" style="39" customWidth="1"/>
    <col min="9479" max="9479" width="14.85546875" style="39" customWidth="1"/>
    <col min="9480" max="9480" width="13.7109375" style="39" customWidth="1"/>
    <col min="9481" max="9481" width="14" style="39" customWidth="1"/>
    <col min="9482" max="9482" width="19" style="39" customWidth="1"/>
    <col min="9483" max="9486" width="11.7109375" style="39" customWidth="1"/>
    <col min="9487" max="9487" width="18.5703125" style="39" customWidth="1"/>
    <col min="9488" max="9488" width="41.5703125" style="39" customWidth="1"/>
    <col min="9489" max="9726" width="9.140625" style="39"/>
    <col min="9727" max="9727" width="0" style="39" hidden="1" customWidth="1"/>
    <col min="9728" max="9728" width="8" style="39" customWidth="1"/>
    <col min="9729" max="9729" width="42" style="39" customWidth="1"/>
    <col min="9730" max="9730" width="32" style="39" customWidth="1"/>
    <col min="9731" max="9731" width="17.140625" style="39" customWidth="1"/>
    <col min="9732" max="9732" width="18" style="39" customWidth="1"/>
    <col min="9733" max="9733" width="28" style="39" customWidth="1"/>
    <col min="9734" max="9734" width="10.5703125" style="39" customWidth="1"/>
    <col min="9735" max="9735" width="14.85546875" style="39" customWidth="1"/>
    <col min="9736" max="9736" width="13.7109375" style="39" customWidth="1"/>
    <col min="9737" max="9737" width="14" style="39" customWidth="1"/>
    <col min="9738" max="9738" width="19" style="39" customWidth="1"/>
    <col min="9739" max="9742" width="11.7109375" style="39" customWidth="1"/>
    <col min="9743" max="9743" width="18.5703125" style="39" customWidth="1"/>
    <col min="9744" max="9744" width="41.5703125" style="39" customWidth="1"/>
    <col min="9745" max="9982" width="9.140625" style="39"/>
    <col min="9983" max="9983" width="0" style="39" hidden="1" customWidth="1"/>
    <col min="9984" max="9984" width="8" style="39" customWidth="1"/>
    <col min="9985" max="9985" width="42" style="39" customWidth="1"/>
    <col min="9986" max="9986" width="32" style="39" customWidth="1"/>
    <col min="9987" max="9987" width="17.140625" style="39" customWidth="1"/>
    <col min="9988" max="9988" width="18" style="39" customWidth="1"/>
    <col min="9989" max="9989" width="28" style="39" customWidth="1"/>
    <col min="9990" max="9990" width="10.5703125" style="39" customWidth="1"/>
    <col min="9991" max="9991" width="14.85546875" style="39" customWidth="1"/>
    <col min="9992" max="9992" width="13.7109375" style="39" customWidth="1"/>
    <col min="9993" max="9993" width="14" style="39" customWidth="1"/>
    <col min="9994" max="9994" width="19" style="39" customWidth="1"/>
    <col min="9995" max="9998" width="11.7109375" style="39" customWidth="1"/>
    <col min="9999" max="9999" width="18.5703125" style="39" customWidth="1"/>
    <col min="10000" max="10000" width="41.5703125" style="39" customWidth="1"/>
    <col min="10001" max="10238" width="9.140625" style="39"/>
    <col min="10239" max="10239" width="0" style="39" hidden="1" customWidth="1"/>
    <col min="10240" max="10240" width="8" style="39" customWidth="1"/>
    <col min="10241" max="10241" width="42" style="39" customWidth="1"/>
    <col min="10242" max="10242" width="32" style="39" customWidth="1"/>
    <col min="10243" max="10243" width="17.140625" style="39" customWidth="1"/>
    <col min="10244" max="10244" width="18" style="39" customWidth="1"/>
    <col min="10245" max="10245" width="28" style="39" customWidth="1"/>
    <col min="10246" max="10246" width="10.5703125" style="39" customWidth="1"/>
    <col min="10247" max="10247" width="14.85546875" style="39" customWidth="1"/>
    <col min="10248" max="10248" width="13.7109375" style="39" customWidth="1"/>
    <col min="10249" max="10249" width="14" style="39" customWidth="1"/>
    <col min="10250" max="10250" width="19" style="39" customWidth="1"/>
    <col min="10251" max="10254" width="11.7109375" style="39" customWidth="1"/>
    <col min="10255" max="10255" width="18.5703125" style="39" customWidth="1"/>
    <col min="10256" max="10256" width="41.5703125" style="39" customWidth="1"/>
    <col min="10257" max="10494" width="9.140625" style="39"/>
    <col min="10495" max="10495" width="0" style="39" hidden="1" customWidth="1"/>
    <col min="10496" max="10496" width="8" style="39" customWidth="1"/>
    <col min="10497" max="10497" width="42" style="39" customWidth="1"/>
    <col min="10498" max="10498" width="32" style="39" customWidth="1"/>
    <col min="10499" max="10499" width="17.140625" style="39" customWidth="1"/>
    <col min="10500" max="10500" width="18" style="39" customWidth="1"/>
    <col min="10501" max="10501" width="28" style="39" customWidth="1"/>
    <col min="10502" max="10502" width="10.5703125" style="39" customWidth="1"/>
    <col min="10503" max="10503" width="14.85546875" style="39" customWidth="1"/>
    <col min="10504" max="10504" width="13.7109375" style="39" customWidth="1"/>
    <col min="10505" max="10505" width="14" style="39" customWidth="1"/>
    <col min="10506" max="10506" width="19" style="39" customWidth="1"/>
    <col min="10507" max="10510" width="11.7109375" style="39" customWidth="1"/>
    <col min="10511" max="10511" width="18.5703125" style="39" customWidth="1"/>
    <col min="10512" max="10512" width="41.5703125" style="39" customWidth="1"/>
    <col min="10513" max="10750" width="9.140625" style="39"/>
    <col min="10751" max="10751" width="0" style="39" hidden="1" customWidth="1"/>
    <col min="10752" max="10752" width="8" style="39" customWidth="1"/>
    <col min="10753" max="10753" width="42" style="39" customWidth="1"/>
    <col min="10754" max="10754" width="32" style="39" customWidth="1"/>
    <col min="10755" max="10755" width="17.140625" style="39" customWidth="1"/>
    <col min="10756" max="10756" width="18" style="39" customWidth="1"/>
    <col min="10757" max="10757" width="28" style="39" customWidth="1"/>
    <col min="10758" max="10758" width="10.5703125" style="39" customWidth="1"/>
    <col min="10759" max="10759" width="14.85546875" style="39" customWidth="1"/>
    <col min="10760" max="10760" width="13.7109375" style="39" customWidth="1"/>
    <col min="10761" max="10761" width="14" style="39" customWidth="1"/>
    <col min="10762" max="10762" width="19" style="39" customWidth="1"/>
    <col min="10763" max="10766" width="11.7109375" style="39" customWidth="1"/>
    <col min="10767" max="10767" width="18.5703125" style="39" customWidth="1"/>
    <col min="10768" max="10768" width="41.5703125" style="39" customWidth="1"/>
    <col min="10769" max="11006" width="9.140625" style="39"/>
    <col min="11007" max="11007" width="0" style="39" hidden="1" customWidth="1"/>
    <col min="11008" max="11008" width="8" style="39" customWidth="1"/>
    <col min="11009" max="11009" width="42" style="39" customWidth="1"/>
    <col min="11010" max="11010" width="32" style="39" customWidth="1"/>
    <col min="11011" max="11011" width="17.140625" style="39" customWidth="1"/>
    <col min="11012" max="11012" width="18" style="39" customWidth="1"/>
    <col min="11013" max="11013" width="28" style="39" customWidth="1"/>
    <col min="11014" max="11014" width="10.5703125" style="39" customWidth="1"/>
    <col min="11015" max="11015" width="14.85546875" style="39" customWidth="1"/>
    <col min="11016" max="11016" width="13.7109375" style="39" customWidth="1"/>
    <col min="11017" max="11017" width="14" style="39" customWidth="1"/>
    <col min="11018" max="11018" width="19" style="39" customWidth="1"/>
    <col min="11019" max="11022" width="11.7109375" style="39" customWidth="1"/>
    <col min="11023" max="11023" width="18.5703125" style="39" customWidth="1"/>
    <col min="11024" max="11024" width="41.5703125" style="39" customWidth="1"/>
    <col min="11025" max="11262" width="9.140625" style="39"/>
    <col min="11263" max="11263" width="0" style="39" hidden="1" customWidth="1"/>
    <col min="11264" max="11264" width="8" style="39" customWidth="1"/>
    <col min="11265" max="11265" width="42" style="39" customWidth="1"/>
    <col min="11266" max="11266" width="32" style="39" customWidth="1"/>
    <col min="11267" max="11267" width="17.140625" style="39" customWidth="1"/>
    <col min="11268" max="11268" width="18" style="39" customWidth="1"/>
    <col min="11269" max="11269" width="28" style="39" customWidth="1"/>
    <col min="11270" max="11270" width="10.5703125" style="39" customWidth="1"/>
    <col min="11271" max="11271" width="14.85546875" style="39" customWidth="1"/>
    <col min="11272" max="11272" width="13.7109375" style="39" customWidth="1"/>
    <col min="11273" max="11273" width="14" style="39" customWidth="1"/>
    <col min="11274" max="11274" width="19" style="39" customWidth="1"/>
    <col min="11275" max="11278" width="11.7109375" style="39" customWidth="1"/>
    <col min="11279" max="11279" width="18.5703125" style="39" customWidth="1"/>
    <col min="11280" max="11280" width="41.5703125" style="39" customWidth="1"/>
    <col min="11281" max="11518" width="9.140625" style="39"/>
    <col min="11519" max="11519" width="0" style="39" hidden="1" customWidth="1"/>
    <col min="11520" max="11520" width="8" style="39" customWidth="1"/>
    <col min="11521" max="11521" width="42" style="39" customWidth="1"/>
    <col min="11522" max="11522" width="32" style="39" customWidth="1"/>
    <col min="11523" max="11523" width="17.140625" style="39" customWidth="1"/>
    <col min="11524" max="11524" width="18" style="39" customWidth="1"/>
    <col min="11525" max="11525" width="28" style="39" customWidth="1"/>
    <col min="11526" max="11526" width="10.5703125" style="39" customWidth="1"/>
    <col min="11527" max="11527" width="14.85546875" style="39" customWidth="1"/>
    <col min="11528" max="11528" width="13.7109375" style="39" customWidth="1"/>
    <col min="11529" max="11529" width="14" style="39" customWidth="1"/>
    <col min="11530" max="11530" width="19" style="39" customWidth="1"/>
    <col min="11531" max="11534" width="11.7109375" style="39" customWidth="1"/>
    <col min="11535" max="11535" width="18.5703125" style="39" customWidth="1"/>
    <col min="11536" max="11536" width="41.5703125" style="39" customWidth="1"/>
    <col min="11537" max="11774" width="9.140625" style="39"/>
    <col min="11775" max="11775" width="0" style="39" hidden="1" customWidth="1"/>
    <col min="11776" max="11776" width="8" style="39" customWidth="1"/>
    <col min="11777" max="11777" width="42" style="39" customWidth="1"/>
    <col min="11778" max="11778" width="32" style="39" customWidth="1"/>
    <col min="11779" max="11779" width="17.140625" style="39" customWidth="1"/>
    <col min="11780" max="11780" width="18" style="39" customWidth="1"/>
    <col min="11781" max="11781" width="28" style="39" customWidth="1"/>
    <col min="11782" max="11782" width="10.5703125" style="39" customWidth="1"/>
    <col min="11783" max="11783" width="14.85546875" style="39" customWidth="1"/>
    <col min="11784" max="11784" width="13.7109375" style="39" customWidth="1"/>
    <col min="11785" max="11785" width="14" style="39" customWidth="1"/>
    <col min="11786" max="11786" width="19" style="39" customWidth="1"/>
    <col min="11787" max="11790" width="11.7109375" style="39" customWidth="1"/>
    <col min="11791" max="11791" width="18.5703125" style="39" customWidth="1"/>
    <col min="11792" max="11792" width="41.5703125" style="39" customWidth="1"/>
    <col min="11793" max="12030" width="9.140625" style="39"/>
    <col min="12031" max="12031" width="0" style="39" hidden="1" customWidth="1"/>
    <col min="12032" max="12032" width="8" style="39" customWidth="1"/>
    <col min="12033" max="12033" width="42" style="39" customWidth="1"/>
    <col min="12034" max="12034" width="32" style="39" customWidth="1"/>
    <col min="12035" max="12035" width="17.140625" style="39" customWidth="1"/>
    <col min="12036" max="12036" width="18" style="39" customWidth="1"/>
    <col min="12037" max="12037" width="28" style="39" customWidth="1"/>
    <col min="12038" max="12038" width="10.5703125" style="39" customWidth="1"/>
    <col min="12039" max="12039" width="14.85546875" style="39" customWidth="1"/>
    <col min="12040" max="12040" width="13.7109375" style="39" customWidth="1"/>
    <col min="12041" max="12041" width="14" style="39" customWidth="1"/>
    <col min="12042" max="12042" width="19" style="39" customWidth="1"/>
    <col min="12043" max="12046" width="11.7109375" style="39" customWidth="1"/>
    <col min="12047" max="12047" width="18.5703125" style="39" customWidth="1"/>
    <col min="12048" max="12048" width="41.5703125" style="39" customWidth="1"/>
    <col min="12049" max="12286" width="9.140625" style="39"/>
    <col min="12287" max="12287" width="0" style="39" hidden="1" customWidth="1"/>
    <col min="12288" max="12288" width="8" style="39" customWidth="1"/>
    <col min="12289" max="12289" width="42" style="39" customWidth="1"/>
    <col min="12290" max="12290" width="32" style="39" customWidth="1"/>
    <col min="12291" max="12291" width="17.140625" style="39" customWidth="1"/>
    <col min="12292" max="12292" width="18" style="39" customWidth="1"/>
    <col min="12293" max="12293" width="28" style="39" customWidth="1"/>
    <col min="12294" max="12294" width="10.5703125" style="39" customWidth="1"/>
    <col min="12295" max="12295" width="14.85546875" style="39" customWidth="1"/>
    <col min="12296" max="12296" width="13.7109375" style="39" customWidth="1"/>
    <col min="12297" max="12297" width="14" style="39" customWidth="1"/>
    <col min="12298" max="12298" width="19" style="39" customWidth="1"/>
    <col min="12299" max="12302" width="11.7109375" style="39" customWidth="1"/>
    <col min="12303" max="12303" width="18.5703125" style="39" customWidth="1"/>
    <col min="12304" max="12304" width="41.5703125" style="39" customWidth="1"/>
    <col min="12305" max="12542" width="9.140625" style="39"/>
    <col min="12543" max="12543" width="0" style="39" hidden="1" customWidth="1"/>
    <col min="12544" max="12544" width="8" style="39" customWidth="1"/>
    <col min="12545" max="12545" width="42" style="39" customWidth="1"/>
    <col min="12546" max="12546" width="32" style="39" customWidth="1"/>
    <col min="12547" max="12547" width="17.140625" style="39" customWidth="1"/>
    <col min="12548" max="12548" width="18" style="39" customWidth="1"/>
    <col min="12549" max="12549" width="28" style="39" customWidth="1"/>
    <col min="12550" max="12550" width="10.5703125" style="39" customWidth="1"/>
    <col min="12551" max="12551" width="14.85546875" style="39" customWidth="1"/>
    <col min="12552" max="12552" width="13.7109375" style="39" customWidth="1"/>
    <col min="12553" max="12553" width="14" style="39" customWidth="1"/>
    <col min="12554" max="12554" width="19" style="39" customWidth="1"/>
    <col min="12555" max="12558" width="11.7109375" style="39" customWidth="1"/>
    <col min="12559" max="12559" width="18.5703125" style="39" customWidth="1"/>
    <col min="12560" max="12560" width="41.5703125" style="39" customWidth="1"/>
    <col min="12561" max="12798" width="9.140625" style="39"/>
    <col min="12799" max="12799" width="0" style="39" hidden="1" customWidth="1"/>
    <col min="12800" max="12800" width="8" style="39" customWidth="1"/>
    <col min="12801" max="12801" width="42" style="39" customWidth="1"/>
    <col min="12802" max="12802" width="32" style="39" customWidth="1"/>
    <col min="12803" max="12803" width="17.140625" style="39" customWidth="1"/>
    <col min="12804" max="12804" width="18" style="39" customWidth="1"/>
    <col min="12805" max="12805" width="28" style="39" customWidth="1"/>
    <col min="12806" max="12806" width="10.5703125" style="39" customWidth="1"/>
    <col min="12807" max="12807" width="14.85546875" style="39" customWidth="1"/>
    <col min="12808" max="12808" width="13.7109375" style="39" customWidth="1"/>
    <col min="12809" max="12809" width="14" style="39" customWidth="1"/>
    <col min="12810" max="12810" width="19" style="39" customWidth="1"/>
    <col min="12811" max="12814" width="11.7109375" style="39" customWidth="1"/>
    <col min="12815" max="12815" width="18.5703125" style="39" customWidth="1"/>
    <col min="12816" max="12816" width="41.5703125" style="39" customWidth="1"/>
    <col min="12817" max="13054" width="9.140625" style="39"/>
    <col min="13055" max="13055" width="0" style="39" hidden="1" customWidth="1"/>
    <col min="13056" max="13056" width="8" style="39" customWidth="1"/>
    <col min="13057" max="13057" width="42" style="39" customWidth="1"/>
    <col min="13058" max="13058" width="32" style="39" customWidth="1"/>
    <col min="13059" max="13059" width="17.140625" style="39" customWidth="1"/>
    <col min="13060" max="13060" width="18" style="39" customWidth="1"/>
    <col min="13061" max="13061" width="28" style="39" customWidth="1"/>
    <col min="13062" max="13062" width="10.5703125" style="39" customWidth="1"/>
    <col min="13063" max="13063" width="14.85546875" style="39" customWidth="1"/>
    <col min="13064" max="13064" width="13.7109375" style="39" customWidth="1"/>
    <col min="13065" max="13065" width="14" style="39" customWidth="1"/>
    <col min="13066" max="13066" width="19" style="39" customWidth="1"/>
    <col min="13067" max="13070" width="11.7109375" style="39" customWidth="1"/>
    <col min="13071" max="13071" width="18.5703125" style="39" customWidth="1"/>
    <col min="13072" max="13072" width="41.5703125" style="39" customWidth="1"/>
    <col min="13073" max="13310" width="9.140625" style="39"/>
    <col min="13311" max="13311" width="0" style="39" hidden="1" customWidth="1"/>
    <col min="13312" max="13312" width="8" style="39" customWidth="1"/>
    <col min="13313" max="13313" width="42" style="39" customWidth="1"/>
    <col min="13314" max="13314" width="32" style="39" customWidth="1"/>
    <col min="13315" max="13315" width="17.140625" style="39" customWidth="1"/>
    <col min="13316" max="13316" width="18" style="39" customWidth="1"/>
    <col min="13317" max="13317" width="28" style="39" customWidth="1"/>
    <col min="13318" max="13318" width="10.5703125" style="39" customWidth="1"/>
    <col min="13319" max="13319" width="14.85546875" style="39" customWidth="1"/>
    <col min="13320" max="13320" width="13.7109375" style="39" customWidth="1"/>
    <col min="13321" max="13321" width="14" style="39" customWidth="1"/>
    <col min="13322" max="13322" width="19" style="39" customWidth="1"/>
    <col min="13323" max="13326" width="11.7109375" style="39" customWidth="1"/>
    <col min="13327" max="13327" width="18.5703125" style="39" customWidth="1"/>
    <col min="13328" max="13328" width="41.5703125" style="39" customWidth="1"/>
    <col min="13329" max="13566" width="9.140625" style="39"/>
    <col min="13567" max="13567" width="0" style="39" hidden="1" customWidth="1"/>
    <col min="13568" max="13568" width="8" style="39" customWidth="1"/>
    <col min="13569" max="13569" width="42" style="39" customWidth="1"/>
    <col min="13570" max="13570" width="32" style="39" customWidth="1"/>
    <col min="13571" max="13571" width="17.140625" style="39" customWidth="1"/>
    <col min="13572" max="13572" width="18" style="39" customWidth="1"/>
    <col min="13573" max="13573" width="28" style="39" customWidth="1"/>
    <col min="13574" max="13574" width="10.5703125" style="39" customWidth="1"/>
    <col min="13575" max="13575" width="14.85546875" style="39" customWidth="1"/>
    <col min="13576" max="13576" width="13.7109375" style="39" customWidth="1"/>
    <col min="13577" max="13577" width="14" style="39" customWidth="1"/>
    <col min="13578" max="13578" width="19" style="39" customWidth="1"/>
    <col min="13579" max="13582" width="11.7109375" style="39" customWidth="1"/>
    <col min="13583" max="13583" width="18.5703125" style="39" customWidth="1"/>
    <col min="13584" max="13584" width="41.5703125" style="39" customWidth="1"/>
    <col min="13585" max="13822" width="9.140625" style="39"/>
    <col min="13823" max="13823" width="0" style="39" hidden="1" customWidth="1"/>
    <col min="13824" max="13824" width="8" style="39" customWidth="1"/>
    <col min="13825" max="13825" width="42" style="39" customWidth="1"/>
    <col min="13826" max="13826" width="32" style="39" customWidth="1"/>
    <col min="13827" max="13827" width="17.140625" style="39" customWidth="1"/>
    <col min="13828" max="13828" width="18" style="39" customWidth="1"/>
    <col min="13829" max="13829" width="28" style="39" customWidth="1"/>
    <col min="13830" max="13830" width="10.5703125" style="39" customWidth="1"/>
    <col min="13831" max="13831" width="14.85546875" style="39" customWidth="1"/>
    <col min="13832" max="13832" width="13.7109375" style="39" customWidth="1"/>
    <col min="13833" max="13833" width="14" style="39" customWidth="1"/>
    <col min="13834" max="13834" width="19" style="39" customWidth="1"/>
    <col min="13835" max="13838" width="11.7109375" style="39" customWidth="1"/>
    <col min="13839" max="13839" width="18.5703125" style="39" customWidth="1"/>
    <col min="13840" max="13840" width="41.5703125" style="39" customWidth="1"/>
    <col min="13841" max="14078" width="9.140625" style="39"/>
    <col min="14079" max="14079" width="0" style="39" hidden="1" customWidth="1"/>
    <col min="14080" max="14080" width="8" style="39" customWidth="1"/>
    <col min="14081" max="14081" width="42" style="39" customWidth="1"/>
    <col min="14082" max="14082" width="32" style="39" customWidth="1"/>
    <col min="14083" max="14083" width="17.140625" style="39" customWidth="1"/>
    <col min="14084" max="14084" width="18" style="39" customWidth="1"/>
    <col min="14085" max="14085" width="28" style="39" customWidth="1"/>
    <col min="14086" max="14086" width="10.5703125" style="39" customWidth="1"/>
    <col min="14087" max="14087" width="14.85546875" style="39" customWidth="1"/>
    <col min="14088" max="14088" width="13.7109375" style="39" customWidth="1"/>
    <col min="14089" max="14089" width="14" style="39" customWidth="1"/>
    <col min="14090" max="14090" width="19" style="39" customWidth="1"/>
    <col min="14091" max="14094" width="11.7109375" style="39" customWidth="1"/>
    <col min="14095" max="14095" width="18.5703125" style="39" customWidth="1"/>
    <col min="14096" max="14096" width="41.5703125" style="39" customWidth="1"/>
    <col min="14097" max="14334" width="9.140625" style="39"/>
    <col min="14335" max="14335" width="0" style="39" hidden="1" customWidth="1"/>
    <col min="14336" max="14336" width="8" style="39" customWidth="1"/>
    <col min="14337" max="14337" width="42" style="39" customWidth="1"/>
    <col min="14338" max="14338" width="32" style="39" customWidth="1"/>
    <col min="14339" max="14339" width="17.140625" style="39" customWidth="1"/>
    <col min="14340" max="14340" width="18" style="39" customWidth="1"/>
    <col min="14341" max="14341" width="28" style="39" customWidth="1"/>
    <col min="14342" max="14342" width="10.5703125" style="39" customWidth="1"/>
    <col min="14343" max="14343" width="14.85546875" style="39" customWidth="1"/>
    <col min="14344" max="14344" width="13.7109375" style="39" customWidth="1"/>
    <col min="14345" max="14345" width="14" style="39" customWidth="1"/>
    <col min="14346" max="14346" width="19" style="39" customWidth="1"/>
    <col min="14347" max="14350" width="11.7109375" style="39" customWidth="1"/>
    <col min="14351" max="14351" width="18.5703125" style="39" customWidth="1"/>
    <col min="14352" max="14352" width="41.5703125" style="39" customWidth="1"/>
    <col min="14353" max="14590" width="9.140625" style="39"/>
    <col min="14591" max="14591" width="0" style="39" hidden="1" customWidth="1"/>
    <col min="14592" max="14592" width="8" style="39" customWidth="1"/>
    <col min="14593" max="14593" width="42" style="39" customWidth="1"/>
    <col min="14594" max="14594" width="32" style="39" customWidth="1"/>
    <col min="14595" max="14595" width="17.140625" style="39" customWidth="1"/>
    <col min="14596" max="14596" width="18" style="39" customWidth="1"/>
    <col min="14597" max="14597" width="28" style="39" customWidth="1"/>
    <col min="14598" max="14598" width="10.5703125" style="39" customWidth="1"/>
    <col min="14599" max="14599" width="14.85546875" style="39" customWidth="1"/>
    <col min="14600" max="14600" width="13.7109375" style="39" customWidth="1"/>
    <col min="14601" max="14601" width="14" style="39" customWidth="1"/>
    <col min="14602" max="14602" width="19" style="39" customWidth="1"/>
    <col min="14603" max="14606" width="11.7109375" style="39" customWidth="1"/>
    <col min="14607" max="14607" width="18.5703125" style="39" customWidth="1"/>
    <col min="14608" max="14608" width="41.5703125" style="39" customWidth="1"/>
    <col min="14609" max="14846" width="9.140625" style="39"/>
    <col min="14847" max="14847" width="0" style="39" hidden="1" customWidth="1"/>
    <col min="14848" max="14848" width="8" style="39" customWidth="1"/>
    <col min="14849" max="14849" width="42" style="39" customWidth="1"/>
    <col min="14850" max="14850" width="32" style="39" customWidth="1"/>
    <col min="14851" max="14851" width="17.140625" style="39" customWidth="1"/>
    <col min="14852" max="14852" width="18" style="39" customWidth="1"/>
    <col min="14853" max="14853" width="28" style="39" customWidth="1"/>
    <col min="14854" max="14854" width="10.5703125" style="39" customWidth="1"/>
    <col min="14855" max="14855" width="14.85546875" style="39" customWidth="1"/>
    <col min="14856" max="14856" width="13.7109375" style="39" customWidth="1"/>
    <col min="14857" max="14857" width="14" style="39" customWidth="1"/>
    <col min="14858" max="14858" width="19" style="39" customWidth="1"/>
    <col min="14859" max="14862" width="11.7109375" style="39" customWidth="1"/>
    <col min="14863" max="14863" width="18.5703125" style="39" customWidth="1"/>
    <col min="14864" max="14864" width="41.5703125" style="39" customWidth="1"/>
    <col min="14865" max="15102" width="9.140625" style="39"/>
    <col min="15103" max="15103" width="0" style="39" hidden="1" customWidth="1"/>
    <col min="15104" max="15104" width="8" style="39" customWidth="1"/>
    <col min="15105" max="15105" width="42" style="39" customWidth="1"/>
    <col min="15106" max="15106" width="32" style="39" customWidth="1"/>
    <col min="15107" max="15107" width="17.140625" style="39" customWidth="1"/>
    <col min="15108" max="15108" width="18" style="39" customWidth="1"/>
    <col min="15109" max="15109" width="28" style="39" customWidth="1"/>
    <col min="15110" max="15110" width="10.5703125" style="39" customWidth="1"/>
    <col min="15111" max="15111" width="14.85546875" style="39" customWidth="1"/>
    <col min="15112" max="15112" width="13.7109375" style="39" customWidth="1"/>
    <col min="15113" max="15113" width="14" style="39" customWidth="1"/>
    <col min="15114" max="15114" width="19" style="39" customWidth="1"/>
    <col min="15115" max="15118" width="11.7109375" style="39" customWidth="1"/>
    <col min="15119" max="15119" width="18.5703125" style="39" customWidth="1"/>
    <col min="15120" max="15120" width="41.5703125" style="39" customWidth="1"/>
    <col min="15121" max="15358" width="9.140625" style="39"/>
    <col min="15359" max="15359" width="0" style="39" hidden="1" customWidth="1"/>
    <col min="15360" max="15360" width="8" style="39" customWidth="1"/>
    <col min="15361" max="15361" width="42" style="39" customWidth="1"/>
    <col min="15362" max="15362" width="32" style="39" customWidth="1"/>
    <col min="15363" max="15363" width="17.140625" style="39" customWidth="1"/>
    <col min="15364" max="15364" width="18" style="39" customWidth="1"/>
    <col min="15365" max="15365" width="28" style="39" customWidth="1"/>
    <col min="15366" max="15366" width="10.5703125" style="39" customWidth="1"/>
    <col min="15367" max="15367" width="14.85546875" style="39" customWidth="1"/>
    <col min="15368" max="15368" width="13.7109375" style="39" customWidth="1"/>
    <col min="15369" max="15369" width="14" style="39" customWidth="1"/>
    <col min="15370" max="15370" width="19" style="39" customWidth="1"/>
    <col min="15371" max="15374" width="11.7109375" style="39" customWidth="1"/>
    <col min="15375" max="15375" width="18.5703125" style="39" customWidth="1"/>
    <col min="15376" max="15376" width="41.5703125" style="39" customWidth="1"/>
    <col min="15377" max="15614" width="9.140625" style="39"/>
    <col min="15615" max="15615" width="0" style="39" hidden="1" customWidth="1"/>
    <col min="15616" max="15616" width="8" style="39" customWidth="1"/>
    <col min="15617" max="15617" width="42" style="39" customWidth="1"/>
    <col min="15618" max="15618" width="32" style="39" customWidth="1"/>
    <col min="15619" max="15619" width="17.140625" style="39" customWidth="1"/>
    <col min="15620" max="15620" width="18" style="39" customWidth="1"/>
    <col min="15621" max="15621" width="28" style="39" customWidth="1"/>
    <col min="15622" max="15622" width="10.5703125" style="39" customWidth="1"/>
    <col min="15623" max="15623" width="14.85546875" style="39" customWidth="1"/>
    <col min="15624" max="15624" width="13.7109375" style="39" customWidth="1"/>
    <col min="15625" max="15625" width="14" style="39" customWidth="1"/>
    <col min="15626" max="15626" width="19" style="39" customWidth="1"/>
    <col min="15627" max="15630" width="11.7109375" style="39" customWidth="1"/>
    <col min="15631" max="15631" width="18.5703125" style="39" customWidth="1"/>
    <col min="15632" max="15632" width="41.5703125" style="39" customWidth="1"/>
    <col min="15633" max="15870" width="9.140625" style="39"/>
    <col min="15871" max="15871" width="0" style="39" hidden="1" customWidth="1"/>
    <col min="15872" max="15872" width="8" style="39" customWidth="1"/>
    <col min="15873" max="15873" width="42" style="39" customWidth="1"/>
    <col min="15874" max="15874" width="32" style="39" customWidth="1"/>
    <col min="15875" max="15875" width="17.140625" style="39" customWidth="1"/>
    <col min="15876" max="15876" width="18" style="39" customWidth="1"/>
    <col min="15877" max="15877" width="28" style="39" customWidth="1"/>
    <col min="15878" max="15878" width="10.5703125" style="39" customWidth="1"/>
    <col min="15879" max="15879" width="14.85546875" style="39" customWidth="1"/>
    <col min="15880" max="15880" width="13.7109375" style="39" customWidth="1"/>
    <col min="15881" max="15881" width="14" style="39" customWidth="1"/>
    <col min="15882" max="15882" width="19" style="39" customWidth="1"/>
    <col min="15883" max="15886" width="11.7109375" style="39" customWidth="1"/>
    <col min="15887" max="15887" width="18.5703125" style="39" customWidth="1"/>
    <col min="15888" max="15888" width="41.5703125" style="39" customWidth="1"/>
    <col min="15889" max="16126" width="9.140625" style="39"/>
    <col min="16127" max="16127" width="0" style="39" hidden="1" customWidth="1"/>
    <col min="16128" max="16128" width="8" style="39" customWidth="1"/>
    <col min="16129" max="16129" width="42" style="39" customWidth="1"/>
    <col min="16130" max="16130" width="32" style="39" customWidth="1"/>
    <col min="16131" max="16131" width="17.140625" style="39" customWidth="1"/>
    <col min="16132" max="16132" width="18" style="39" customWidth="1"/>
    <col min="16133" max="16133" width="28" style="39" customWidth="1"/>
    <col min="16134" max="16134" width="10.5703125" style="39" customWidth="1"/>
    <col min="16135" max="16135" width="14.85546875" style="39" customWidth="1"/>
    <col min="16136" max="16136" width="13.7109375" style="39" customWidth="1"/>
    <col min="16137" max="16137" width="14" style="39" customWidth="1"/>
    <col min="16138" max="16138" width="19" style="39" customWidth="1"/>
    <col min="16139" max="16142" width="11.7109375" style="39" customWidth="1"/>
    <col min="16143" max="16143" width="18.5703125" style="39" customWidth="1"/>
    <col min="16144" max="16144" width="41.5703125" style="39" customWidth="1"/>
    <col min="16145" max="16384" width="9.140625" style="39"/>
  </cols>
  <sheetData>
    <row r="1" spans="1:16">
      <c r="O1" s="667"/>
      <c r="P1" s="667" t="s">
        <v>456</v>
      </c>
    </row>
    <row r="2" spans="1:16">
      <c r="O2" s="667"/>
      <c r="P2" s="667" t="s">
        <v>0</v>
      </c>
    </row>
    <row r="3" spans="1:16">
      <c r="B3" s="2236"/>
      <c r="C3" s="2236"/>
      <c r="D3" s="2236"/>
      <c r="E3" s="2236"/>
      <c r="F3" s="2236"/>
      <c r="G3" s="2236"/>
      <c r="H3" s="2236"/>
      <c r="I3" s="2236"/>
      <c r="J3" s="2236"/>
      <c r="K3" s="2236"/>
      <c r="L3" s="884"/>
      <c r="M3" s="884"/>
      <c r="N3" s="884"/>
      <c r="O3" s="667"/>
      <c r="P3" s="667" t="s">
        <v>1</v>
      </c>
    </row>
    <row r="4" spans="1:16">
      <c r="O4" s="667"/>
      <c r="P4" s="667" t="s">
        <v>402</v>
      </c>
    </row>
    <row r="5" spans="1:16" ht="18.75" customHeight="1">
      <c r="A5" s="1383" t="s">
        <v>457</v>
      </c>
      <c r="B5" s="1383"/>
      <c r="C5" s="1383"/>
      <c r="D5" s="1383"/>
      <c r="E5" s="1383"/>
      <c r="F5" s="1383"/>
      <c r="G5" s="1383"/>
      <c r="H5" s="1383"/>
      <c r="I5" s="1383"/>
      <c r="J5" s="1383"/>
      <c r="K5" s="1383"/>
      <c r="L5" s="1383"/>
      <c r="M5" s="1383"/>
      <c r="N5" s="1383"/>
      <c r="O5" s="1383"/>
      <c r="P5" s="1383"/>
    </row>
    <row r="6" spans="1:16" ht="18.75">
      <c r="A6" s="2235" t="s">
        <v>192</v>
      </c>
      <c r="B6" s="2235"/>
      <c r="C6" s="2235"/>
      <c r="D6" s="2235"/>
      <c r="E6" s="2235"/>
      <c r="F6" s="2235"/>
      <c r="G6" s="2235"/>
      <c r="H6" s="2235"/>
      <c r="I6" s="2235"/>
      <c r="J6" s="2235"/>
      <c r="K6" s="2235"/>
      <c r="L6" s="2235"/>
      <c r="M6" s="2235"/>
      <c r="N6" s="2235"/>
      <c r="O6" s="2235"/>
      <c r="P6" s="2235"/>
    </row>
    <row r="7" spans="1:16" ht="23.25" customHeight="1" thickBot="1">
      <c r="A7" s="1385" t="s">
        <v>1207</v>
      </c>
      <c r="B7" s="1385"/>
      <c r="C7" s="1385"/>
      <c r="D7" s="1385"/>
      <c r="E7" s="1385"/>
      <c r="F7" s="1385"/>
      <c r="G7" s="1385"/>
      <c r="H7" s="1385"/>
      <c r="I7" s="1385"/>
      <c r="J7" s="1385"/>
      <c r="K7" s="1385"/>
      <c r="L7" s="1385"/>
      <c r="M7" s="1385"/>
      <c r="N7" s="1385"/>
      <c r="O7" s="1385"/>
      <c r="P7" s="1385"/>
    </row>
    <row r="8" spans="1:16" ht="23.25" customHeight="1" thickBot="1">
      <c r="A8" s="1616" t="s">
        <v>2</v>
      </c>
      <c r="B8" s="1617" t="s">
        <v>3</v>
      </c>
      <c r="C8" s="1701" t="s">
        <v>4</v>
      </c>
      <c r="D8" s="1623" t="s">
        <v>5</v>
      </c>
      <c r="E8" s="1624"/>
      <c r="F8" s="1624"/>
      <c r="G8" s="1624"/>
      <c r="H8" s="1624"/>
      <c r="I8" s="1624"/>
      <c r="J8" s="1624"/>
      <c r="K8" s="1624"/>
      <c r="L8" s="2237"/>
      <c r="M8" s="2237"/>
      <c r="N8" s="1624"/>
      <c r="O8" s="1700"/>
      <c r="P8" s="1701" t="s">
        <v>1208</v>
      </c>
    </row>
    <row r="9" spans="1:16" ht="30" customHeight="1" thickBot="1">
      <c r="A9" s="1588"/>
      <c r="B9" s="1618"/>
      <c r="C9" s="2110"/>
      <c r="D9" s="1420" t="s">
        <v>459</v>
      </c>
      <c r="E9" s="1188" t="s">
        <v>458</v>
      </c>
      <c r="F9" s="1604" t="s">
        <v>403</v>
      </c>
      <c r="G9" s="1623" t="s">
        <v>7</v>
      </c>
      <c r="H9" s="1624"/>
      <c r="I9" s="1624"/>
      <c r="J9" s="1624"/>
      <c r="K9" s="1700"/>
      <c r="L9" s="1623" t="s">
        <v>8</v>
      </c>
      <c r="M9" s="1700"/>
      <c r="N9" s="1699" t="s">
        <v>9</v>
      </c>
      <c r="O9" s="1700"/>
      <c r="P9" s="2110"/>
    </row>
    <row r="10" spans="1:16" ht="57" customHeight="1" thickBot="1">
      <c r="A10" s="1275"/>
      <c r="B10" s="1619"/>
      <c r="C10" s="1602"/>
      <c r="D10" s="1270"/>
      <c r="E10" s="1271"/>
      <c r="F10" s="1602"/>
      <c r="G10" s="878" t="s">
        <v>10</v>
      </c>
      <c r="H10" s="668" t="s">
        <v>11</v>
      </c>
      <c r="I10" s="669" t="s">
        <v>12</v>
      </c>
      <c r="J10" s="871" t="s">
        <v>13</v>
      </c>
      <c r="K10" s="869" t="s">
        <v>14</v>
      </c>
      <c r="L10" s="870" t="s">
        <v>15</v>
      </c>
      <c r="M10" s="869" t="s">
        <v>16</v>
      </c>
      <c r="N10" s="669" t="s">
        <v>17</v>
      </c>
      <c r="O10" s="869" t="s">
        <v>18</v>
      </c>
      <c r="P10" s="1602"/>
    </row>
    <row r="11" spans="1:16" ht="13.5" thickBot="1">
      <c r="A11" s="292">
        <v>1</v>
      </c>
      <c r="B11" s="873">
        <v>2</v>
      </c>
      <c r="C11" s="874">
        <v>3</v>
      </c>
      <c r="D11" s="293">
        <v>4</v>
      </c>
      <c r="E11" s="294">
        <v>5</v>
      </c>
      <c r="F11" s="874">
        <v>6</v>
      </c>
      <c r="G11" s="293">
        <v>7</v>
      </c>
      <c r="H11" s="295">
        <v>8</v>
      </c>
      <c r="I11" s="875">
        <v>9</v>
      </c>
      <c r="J11" s="873">
        <v>10</v>
      </c>
      <c r="K11" s="874">
        <v>11</v>
      </c>
      <c r="L11" s="872">
        <v>12</v>
      </c>
      <c r="M11" s="874">
        <v>13</v>
      </c>
      <c r="N11" s="875">
        <v>14</v>
      </c>
      <c r="O11" s="874">
        <v>15</v>
      </c>
      <c r="P11" s="874">
        <v>16</v>
      </c>
    </row>
    <row r="12" spans="1:16" s="672" customFormat="1" ht="37.5" customHeight="1">
      <c r="A12" s="1396" t="s">
        <v>162</v>
      </c>
      <c r="B12" s="1397"/>
      <c r="C12" s="1783" t="s">
        <v>1444</v>
      </c>
      <c r="D12" s="2227" t="s">
        <v>19</v>
      </c>
      <c r="E12" s="1566" t="s">
        <v>19</v>
      </c>
      <c r="F12" s="1560" t="s">
        <v>19</v>
      </c>
      <c r="G12" s="162" t="s">
        <v>20</v>
      </c>
      <c r="H12" s="178">
        <f>H13+H14+H15</f>
        <v>55931.999999999993</v>
      </c>
      <c r="I12" s="49">
        <f>I13+I14+I15</f>
        <v>36174</v>
      </c>
      <c r="J12" s="24">
        <f>J13+J14+J15</f>
        <v>35387.399999999994</v>
      </c>
      <c r="K12" s="25">
        <f>K13+K14+K15</f>
        <v>36765.600000000006</v>
      </c>
      <c r="L12" s="670">
        <f>J12/H12*100</f>
        <v>63.268611885861404</v>
      </c>
      <c r="M12" s="671">
        <f>J12-H12</f>
        <v>-20544.599999999999</v>
      </c>
      <c r="N12" s="49">
        <f>K12/H12*100</f>
        <v>65.732675391546906</v>
      </c>
      <c r="O12" s="25">
        <f>K12-H12</f>
        <v>-19166.399999999987</v>
      </c>
      <c r="P12" s="2230"/>
    </row>
    <row r="13" spans="1:16" s="672" customFormat="1" ht="21" customHeight="1">
      <c r="A13" s="1398"/>
      <c r="B13" s="1399"/>
      <c r="C13" s="1784"/>
      <c r="D13" s="2228"/>
      <c r="E13" s="1567"/>
      <c r="F13" s="1561"/>
      <c r="G13" s="163" t="s">
        <v>21</v>
      </c>
      <c r="H13" s="179">
        <f t="shared" ref="H13:K15" si="0">H17+H50+H86+H677+H693+H749+H786</f>
        <v>55927.399999999994</v>
      </c>
      <c r="I13" s="50">
        <f t="shared" si="0"/>
        <v>36174</v>
      </c>
      <c r="J13" s="10">
        <f t="shared" si="0"/>
        <v>35387.399999999994</v>
      </c>
      <c r="K13" s="27">
        <f t="shared" si="0"/>
        <v>36765.600000000006</v>
      </c>
      <c r="L13" s="673">
        <f>J13/H13*100</f>
        <v>63.273815696778321</v>
      </c>
      <c r="M13" s="674">
        <f>J13-H13</f>
        <v>-20540</v>
      </c>
      <c r="N13" s="50">
        <f>K13/H13*100</f>
        <v>65.738081870424892</v>
      </c>
      <c r="O13" s="27">
        <f>K13-H13</f>
        <v>-19161.799999999988</v>
      </c>
      <c r="P13" s="2231"/>
    </row>
    <row r="14" spans="1:16" s="672" customFormat="1" ht="21" customHeight="1">
      <c r="A14" s="1398"/>
      <c r="B14" s="1399"/>
      <c r="C14" s="1784"/>
      <c r="D14" s="2228"/>
      <c r="E14" s="1567"/>
      <c r="F14" s="1561"/>
      <c r="G14" s="163" t="s">
        <v>22</v>
      </c>
      <c r="H14" s="179">
        <f t="shared" si="0"/>
        <v>4.5999999999999996</v>
      </c>
      <c r="I14" s="1149">
        <f t="shared" si="0"/>
        <v>0</v>
      </c>
      <c r="J14" s="1150">
        <f t="shared" si="0"/>
        <v>0</v>
      </c>
      <c r="K14" s="1083">
        <f t="shared" si="0"/>
        <v>0</v>
      </c>
      <c r="L14" s="1151">
        <f>J14/H14*100</f>
        <v>0</v>
      </c>
      <c r="M14" s="674">
        <f>J14-H14</f>
        <v>-4.5999999999999996</v>
      </c>
      <c r="N14" s="1149">
        <f>K14/H14*100</f>
        <v>0</v>
      </c>
      <c r="O14" s="674">
        <f>K14-H14</f>
        <v>-4.5999999999999996</v>
      </c>
      <c r="P14" s="2231"/>
    </row>
    <row r="15" spans="1:16" s="672" customFormat="1" ht="21" customHeight="1" thickBot="1">
      <c r="A15" s="2233"/>
      <c r="B15" s="2234"/>
      <c r="C15" s="1785"/>
      <c r="D15" s="2229"/>
      <c r="E15" s="1568"/>
      <c r="F15" s="1562"/>
      <c r="G15" s="164" t="s">
        <v>23</v>
      </c>
      <c r="H15" s="180">
        <f t="shared" si="0"/>
        <v>0</v>
      </c>
      <c r="I15" s="167">
        <f t="shared" si="0"/>
        <v>0</v>
      </c>
      <c r="J15" s="127">
        <f t="shared" si="0"/>
        <v>0</v>
      </c>
      <c r="K15" s="139">
        <f t="shared" si="0"/>
        <v>0</v>
      </c>
      <c r="L15" s="675">
        <v>0</v>
      </c>
      <c r="M15" s="139">
        <f>J15-H15</f>
        <v>0</v>
      </c>
      <c r="N15" s="167">
        <v>0</v>
      </c>
      <c r="O15" s="139">
        <f>K15-H15</f>
        <v>0</v>
      </c>
      <c r="P15" s="2232"/>
    </row>
    <row r="16" spans="1:16" s="672" customFormat="1" ht="27" customHeight="1">
      <c r="A16" s="1309" t="s">
        <v>24</v>
      </c>
      <c r="B16" s="1311" t="s">
        <v>404</v>
      </c>
      <c r="C16" s="1474" t="s">
        <v>236</v>
      </c>
      <c r="D16" s="2217" t="s">
        <v>19</v>
      </c>
      <c r="E16" s="1470" t="s">
        <v>19</v>
      </c>
      <c r="F16" s="1474" t="s">
        <v>19</v>
      </c>
      <c r="G16" s="165" t="s">
        <v>20</v>
      </c>
      <c r="H16" s="181">
        <f>H17+H18+H19</f>
        <v>3508.1</v>
      </c>
      <c r="I16" s="51">
        <f>I17+I18+I19</f>
        <v>2600</v>
      </c>
      <c r="J16" s="12">
        <f>J17+J18+J19</f>
        <v>2600</v>
      </c>
      <c r="K16" s="28">
        <f>K17+K18+K19</f>
        <v>2418.8000000000002</v>
      </c>
      <c r="L16" s="33">
        <f>J16/H16*100</f>
        <v>74.114192867934207</v>
      </c>
      <c r="M16" s="28">
        <f>J16-H16</f>
        <v>-908.09999999999991</v>
      </c>
      <c r="N16" s="51">
        <f>K16/H16*100</f>
        <v>68.949003734215111</v>
      </c>
      <c r="O16" s="28">
        <f>K16-H16</f>
        <v>-1089.2999999999997</v>
      </c>
      <c r="P16" s="1474"/>
    </row>
    <row r="17" spans="1:16" s="672" customFormat="1" ht="20.25" customHeight="1">
      <c r="A17" s="1310"/>
      <c r="B17" s="1312"/>
      <c r="C17" s="1475"/>
      <c r="D17" s="1632"/>
      <c r="E17" s="1492"/>
      <c r="F17" s="1451"/>
      <c r="G17" s="166" t="s">
        <v>21</v>
      </c>
      <c r="H17" s="182">
        <f>H21</f>
        <v>3508.1</v>
      </c>
      <c r="I17" s="55">
        <f>I21</f>
        <v>2600</v>
      </c>
      <c r="J17" s="13">
        <f>J21</f>
        <v>2600</v>
      </c>
      <c r="K17" s="34">
        <f>K21</f>
        <v>2418.8000000000002</v>
      </c>
      <c r="L17" s="280">
        <f>J17/H17*100</f>
        <v>74.114192867934207</v>
      </c>
      <c r="M17" s="34">
        <f t="shared" ref="M17:M105" si="1">J17-H17</f>
        <v>-908.09999999999991</v>
      </c>
      <c r="N17" s="55">
        <f>K17/H17*100</f>
        <v>68.949003734215111</v>
      </c>
      <c r="O17" s="34">
        <f t="shared" ref="O17:O105" si="2">K17-H17</f>
        <v>-1089.2999999999997</v>
      </c>
      <c r="P17" s="1475"/>
    </row>
    <row r="18" spans="1:16" s="672" customFormat="1" ht="20.25" customHeight="1">
      <c r="A18" s="1310"/>
      <c r="B18" s="1312"/>
      <c r="C18" s="1475"/>
      <c r="D18" s="1632"/>
      <c r="E18" s="1492"/>
      <c r="F18" s="1451"/>
      <c r="G18" s="166" t="s">
        <v>22</v>
      </c>
      <c r="H18" s="183">
        <f t="shared" ref="H18:K19" si="3">H22</f>
        <v>0</v>
      </c>
      <c r="I18" s="65">
        <f t="shared" si="3"/>
        <v>0</v>
      </c>
      <c r="J18" s="14">
        <f t="shared" si="3"/>
        <v>0</v>
      </c>
      <c r="K18" s="140">
        <f t="shared" si="3"/>
        <v>0</v>
      </c>
      <c r="L18" s="525">
        <v>0</v>
      </c>
      <c r="M18" s="140">
        <f t="shared" si="1"/>
        <v>0</v>
      </c>
      <c r="N18" s="65">
        <v>0</v>
      </c>
      <c r="O18" s="140">
        <f t="shared" si="2"/>
        <v>0</v>
      </c>
      <c r="P18" s="1475"/>
    </row>
    <row r="19" spans="1:16" s="672" customFormat="1" ht="20.25" customHeight="1">
      <c r="A19" s="1310"/>
      <c r="B19" s="1312"/>
      <c r="C19" s="1475"/>
      <c r="D19" s="1632"/>
      <c r="E19" s="1492"/>
      <c r="F19" s="1451"/>
      <c r="G19" s="166" t="s">
        <v>23</v>
      </c>
      <c r="H19" s="183">
        <f t="shared" si="3"/>
        <v>0</v>
      </c>
      <c r="I19" s="65">
        <f t="shared" si="3"/>
        <v>0</v>
      </c>
      <c r="J19" s="14">
        <f t="shared" si="3"/>
        <v>0</v>
      </c>
      <c r="K19" s="140">
        <f t="shared" si="3"/>
        <v>0</v>
      </c>
      <c r="L19" s="525">
        <v>0</v>
      </c>
      <c r="M19" s="140">
        <f t="shared" si="1"/>
        <v>0</v>
      </c>
      <c r="N19" s="65">
        <v>0</v>
      </c>
      <c r="O19" s="140">
        <f t="shared" si="2"/>
        <v>0</v>
      </c>
      <c r="P19" s="1475"/>
    </row>
    <row r="20" spans="1:16" ht="26.25" customHeight="1">
      <c r="A20" s="1249" t="s">
        <v>26</v>
      </c>
      <c r="B20" s="2190" t="s">
        <v>683</v>
      </c>
      <c r="C20" s="1548" t="s">
        <v>19</v>
      </c>
      <c r="D20" s="2146" t="s">
        <v>19</v>
      </c>
      <c r="E20" s="1466" t="s">
        <v>19</v>
      </c>
      <c r="F20" s="1548" t="s">
        <v>19</v>
      </c>
      <c r="G20" s="109" t="s">
        <v>20</v>
      </c>
      <c r="H20" s="184">
        <f>H21+H22+H23</f>
        <v>3508.1</v>
      </c>
      <c r="I20" s="168">
        <f>I21+I22+I23</f>
        <v>2600</v>
      </c>
      <c r="J20" s="105">
        <f>J21+J22+J23</f>
        <v>2600</v>
      </c>
      <c r="K20" s="48">
        <f>K21+K22+K23</f>
        <v>2418.8000000000002</v>
      </c>
      <c r="L20" s="676">
        <f>J20/H20*100</f>
        <v>74.114192867934207</v>
      </c>
      <c r="M20" s="141">
        <f t="shared" si="1"/>
        <v>-908.09999999999991</v>
      </c>
      <c r="N20" s="168">
        <f>K20/H20*100</f>
        <v>68.949003734215111</v>
      </c>
      <c r="O20" s="48">
        <f t="shared" si="2"/>
        <v>-1089.2999999999997</v>
      </c>
      <c r="P20" s="2110"/>
    </row>
    <row r="21" spans="1:16" ht="17.25" customHeight="1">
      <c r="A21" s="1249"/>
      <c r="B21" s="2190"/>
      <c r="C21" s="1548"/>
      <c r="D21" s="2146"/>
      <c r="E21" s="1466"/>
      <c r="F21" s="1548"/>
      <c r="G21" s="879" t="s">
        <v>21</v>
      </c>
      <c r="H21" s="185">
        <f>H25+H33</f>
        <v>3508.1</v>
      </c>
      <c r="I21" s="369">
        <f t="shared" ref="I21:K21" si="4">I25+I33</f>
        <v>2600</v>
      </c>
      <c r="J21" s="1">
        <f t="shared" si="4"/>
        <v>2600</v>
      </c>
      <c r="K21" s="370">
        <f t="shared" si="4"/>
        <v>2418.8000000000002</v>
      </c>
      <c r="L21" s="677">
        <f>J21/H21*100</f>
        <v>74.114192867934207</v>
      </c>
      <c r="M21" s="155">
        <f t="shared" si="1"/>
        <v>-908.09999999999991</v>
      </c>
      <c r="N21" s="169">
        <f>K21/H21*100</f>
        <v>68.949003734215111</v>
      </c>
      <c r="O21" s="103">
        <f t="shared" si="2"/>
        <v>-1089.2999999999997</v>
      </c>
      <c r="P21" s="2110"/>
    </row>
    <row r="22" spans="1:16" ht="17.25" customHeight="1">
      <c r="A22" s="1249"/>
      <c r="B22" s="2190"/>
      <c r="C22" s="1548"/>
      <c r="D22" s="2146"/>
      <c r="E22" s="1466"/>
      <c r="F22" s="1548"/>
      <c r="G22" s="879" t="s">
        <v>22</v>
      </c>
      <c r="H22" s="186">
        <f t="shared" ref="H22:K23" si="5">H26+H34</f>
        <v>0</v>
      </c>
      <c r="I22" s="880">
        <f t="shared" si="5"/>
        <v>0</v>
      </c>
      <c r="J22" s="2">
        <f t="shared" si="5"/>
        <v>0</v>
      </c>
      <c r="K22" s="881">
        <f t="shared" si="5"/>
        <v>0</v>
      </c>
      <c r="L22" s="269">
        <v>0</v>
      </c>
      <c r="M22" s="106">
        <f t="shared" si="1"/>
        <v>0</v>
      </c>
      <c r="N22" s="170">
        <v>0</v>
      </c>
      <c r="O22" s="143">
        <f t="shared" si="2"/>
        <v>0</v>
      </c>
      <c r="P22" s="2110"/>
    </row>
    <row r="23" spans="1:16" ht="17.25" customHeight="1">
      <c r="A23" s="1249"/>
      <c r="B23" s="2190"/>
      <c r="C23" s="1548"/>
      <c r="D23" s="2146"/>
      <c r="E23" s="1466"/>
      <c r="F23" s="1548"/>
      <c r="G23" s="879" t="s">
        <v>23</v>
      </c>
      <c r="H23" s="186">
        <f t="shared" si="5"/>
        <v>0</v>
      </c>
      <c r="I23" s="880">
        <f t="shared" si="5"/>
        <v>0</v>
      </c>
      <c r="J23" s="2">
        <f t="shared" si="5"/>
        <v>0</v>
      </c>
      <c r="K23" s="881">
        <f t="shared" si="5"/>
        <v>0</v>
      </c>
      <c r="L23" s="269">
        <v>0</v>
      </c>
      <c r="M23" s="106">
        <f t="shared" si="1"/>
        <v>0</v>
      </c>
      <c r="N23" s="170">
        <v>0</v>
      </c>
      <c r="O23" s="143">
        <f t="shared" si="2"/>
        <v>0</v>
      </c>
      <c r="P23" s="2110"/>
    </row>
    <row r="24" spans="1:16" ht="28.5" customHeight="1">
      <c r="A24" s="1588" t="s">
        <v>27</v>
      </c>
      <c r="B24" s="1590" t="s">
        <v>684</v>
      </c>
      <c r="C24" s="2110" t="s">
        <v>19</v>
      </c>
      <c r="D24" s="2100" t="s">
        <v>19</v>
      </c>
      <c r="E24" s="1618" t="s">
        <v>19</v>
      </c>
      <c r="F24" s="2110" t="s">
        <v>19</v>
      </c>
      <c r="G24" s="109" t="s">
        <v>20</v>
      </c>
      <c r="H24" s="189">
        <f>H25+H26+H27</f>
        <v>0</v>
      </c>
      <c r="I24" s="173">
        <f>I25+I26+I27</f>
        <v>0</v>
      </c>
      <c r="J24" s="130">
        <f>J25+J26+J27</f>
        <v>0</v>
      </c>
      <c r="K24" s="143">
        <f>K25+K26+K27</f>
        <v>0</v>
      </c>
      <c r="L24" s="299">
        <v>0</v>
      </c>
      <c r="M24" s="143">
        <f t="shared" si="1"/>
        <v>0</v>
      </c>
      <c r="N24" s="173">
        <v>0</v>
      </c>
      <c r="O24" s="143">
        <f t="shared" si="2"/>
        <v>0</v>
      </c>
      <c r="P24" s="1680"/>
    </row>
    <row r="25" spans="1:16" ht="19.5" customHeight="1">
      <c r="A25" s="1588"/>
      <c r="B25" s="1590"/>
      <c r="C25" s="2110"/>
      <c r="D25" s="2100"/>
      <c r="E25" s="1618"/>
      <c r="F25" s="2110"/>
      <c r="G25" s="879" t="s">
        <v>21</v>
      </c>
      <c r="H25" s="186">
        <f>H29</f>
        <v>0</v>
      </c>
      <c r="I25" s="170">
        <f>I29</f>
        <v>0</v>
      </c>
      <c r="J25" s="2">
        <f>J29</f>
        <v>0</v>
      </c>
      <c r="K25" s="106">
        <f>K29</f>
        <v>0</v>
      </c>
      <c r="L25" s="269">
        <v>0</v>
      </c>
      <c r="M25" s="106">
        <f t="shared" si="1"/>
        <v>0</v>
      </c>
      <c r="N25" s="170">
        <v>0</v>
      </c>
      <c r="O25" s="106">
        <f t="shared" si="2"/>
        <v>0</v>
      </c>
      <c r="P25" s="1680"/>
    </row>
    <row r="26" spans="1:16" ht="19.5" customHeight="1">
      <c r="A26" s="1588"/>
      <c r="B26" s="1590"/>
      <c r="C26" s="2110"/>
      <c r="D26" s="2100"/>
      <c r="E26" s="1618"/>
      <c r="F26" s="2110"/>
      <c r="G26" s="879" t="s">
        <v>22</v>
      </c>
      <c r="H26" s="186">
        <f t="shared" ref="H26:K27" si="6">H30</f>
        <v>0</v>
      </c>
      <c r="I26" s="170">
        <f t="shared" si="6"/>
        <v>0</v>
      </c>
      <c r="J26" s="2">
        <f t="shared" si="6"/>
        <v>0</v>
      </c>
      <c r="K26" s="106">
        <f t="shared" si="6"/>
        <v>0</v>
      </c>
      <c r="L26" s="269">
        <v>0</v>
      </c>
      <c r="M26" s="106">
        <f t="shared" si="1"/>
        <v>0</v>
      </c>
      <c r="N26" s="170">
        <v>0</v>
      </c>
      <c r="O26" s="143">
        <f t="shared" si="2"/>
        <v>0</v>
      </c>
      <c r="P26" s="1680"/>
    </row>
    <row r="27" spans="1:16" ht="19.5" customHeight="1">
      <c r="A27" s="1588"/>
      <c r="B27" s="1590"/>
      <c r="C27" s="2110"/>
      <c r="D27" s="2100"/>
      <c r="E27" s="1618"/>
      <c r="F27" s="2110"/>
      <c r="G27" s="879" t="s">
        <v>23</v>
      </c>
      <c r="H27" s="186">
        <f t="shared" si="6"/>
        <v>0</v>
      </c>
      <c r="I27" s="170">
        <f t="shared" si="6"/>
        <v>0</v>
      </c>
      <c r="J27" s="2">
        <f t="shared" si="6"/>
        <v>0</v>
      </c>
      <c r="K27" s="106">
        <f t="shared" si="6"/>
        <v>0</v>
      </c>
      <c r="L27" s="269">
        <v>0</v>
      </c>
      <c r="M27" s="106">
        <f t="shared" si="1"/>
        <v>0</v>
      </c>
      <c r="N27" s="170">
        <v>0</v>
      </c>
      <c r="O27" s="143">
        <f t="shared" si="2"/>
        <v>0</v>
      </c>
      <c r="P27" s="1680"/>
    </row>
    <row r="28" spans="1:16" ht="21" customHeight="1">
      <c r="A28" s="1588" t="s">
        <v>28</v>
      </c>
      <c r="B28" s="1590" t="s">
        <v>405</v>
      </c>
      <c r="C28" s="2110" t="s">
        <v>716</v>
      </c>
      <c r="D28" s="2098" t="s">
        <v>858</v>
      </c>
      <c r="E28" s="2208" t="s">
        <v>858</v>
      </c>
      <c r="F28" s="1345" t="s">
        <v>952</v>
      </c>
      <c r="G28" s="109" t="s">
        <v>20</v>
      </c>
      <c r="H28" s="189">
        <f>H29+H30+H31</f>
        <v>0</v>
      </c>
      <c r="I28" s="173">
        <f>I29+I30+I31</f>
        <v>0</v>
      </c>
      <c r="J28" s="130">
        <f>J29+J30+J31</f>
        <v>0</v>
      </c>
      <c r="K28" s="143">
        <f>K29+K30+K31</f>
        <v>0</v>
      </c>
      <c r="L28" s="299">
        <v>0</v>
      </c>
      <c r="M28" s="143">
        <f t="shared" si="1"/>
        <v>0</v>
      </c>
      <c r="N28" s="173">
        <v>0</v>
      </c>
      <c r="O28" s="143">
        <f t="shared" si="2"/>
        <v>0</v>
      </c>
      <c r="P28" s="1680"/>
    </row>
    <row r="29" spans="1:16" ht="18.75" customHeight="1">
      <c r="A29" s="1588"/>
      <c r="B29" s="1590"/>
      <c r="C29" s="2110"/>
      <c r="D29" s="2098"/>
      <c r="E29" s="2208"/>
      <c r="F29" s="1346"/>
      <c r="G29" s="879" t="s">
        <v>21</v>
      </c>
      <c r="H29" s="186">
        <v>0</v>
      </c>
      <c r="I29" s="170">
        <v>0</v>
      </c>
      <c r="J29" s="2">
        <v>0</v>
      </c>
      <c r="K29" s="106">
        <v>0</v>
      </c>
      <c r="L29" s="269">
        <v>0</v>
      </c>
      <c r="M29" s="106">
        <f t="shared" si="1"/>
        <v>0</v>
      </c>
      <c r="N29" s="170">
        <v>0</v>
      </c>
      <c r="O29" s="106">
        <f t="shared" si="2"/>
        <v>0</v>
      </c>
      <c r="P29" s="1680"/>
    </row>
    <row r="30" spans="1:16" ht="18.75" customHeight="1">
      <c r="A30" s="1588"/>
      <c r="B30" s="1590"/>
      <c r="C30" s="2110"/>
      <c r="D30" s="2098"/>
      <c r="E30" s="2208"/>
      <c r="F30" s="1346"/>
      <c r="G30" s="879" t="s">
        <v>22</v>
      </c>
      <c r="H30" s="186">
        <v>0</v>
      </c>
      <c r="I30" s="170">
        <v>0</v>
      </c>
      <c r="J30" s="2">
        <v>0</v>
      </c>
      <c r="K30" s="106">
        <v>0</v>
      </c>
      <c r="L30" s="269">
        <v>0</v>
      </c>
      <c r="M30" s="106">
        <f t="shared" si="1"/>
        <v>0</v>
      </c>
      <c r="N30" s="170">
        <v>0</v>
      </c>
      <c r="O30" s="143">
        <f t="shared" si="2"/>
        <v>0</v>
      </c>
      <c r="P30" s="1680"/>
    </row>
    <row r="31" spans="1:16" ht="18.75" customHeight="1">
      <c r="A31" s="1588"/>
      <c r="B31" s="1590"/>
      <c r="C31" s="2110"/>
      <c r="D31" s="2098"/>
      <c r="E31" s="2208"/>
      <c r="F31" s="1347"/>
      <c r="G31" s="879" t="s">
        <v>23</v>
      </c>
      <c r="H31" s="186">
        <v>0</v>
      </c>
      <c r="I31" s="170">
        <v>0</v>
      </c>
      <c r="J31" s="2">
        <v>0</v>
      </c>
      <c r="K31" s="106">
        <v>0</v>
      </c>
      <c r="L31" s="269">
        <v>0</v>
      </c>
      <c r="M31" s="106">
        <f t="shared" si="1"/>
        <v>0</v>
      </c>
      <c r="N31" s="170">
        <v>0</v>
      </c>
      <c r="O31" s="143">
        <f t="shared" si="2"/>
        <v>0</v>
      </c>
      <c r="P31" s="1680"/>
    </row>
    <row r="32" spans="1:16" ht="21.75" customHeight="1">
      <c r="A32" s="1277" t="s">
        <v>115</v>
      </c>
      <c r="B32" s="1242" t="s">
        <v>932</v>
      </c>
      <c r="C32" s="1604" t="s">
        <v>19</v>
      </c>
      <c r="D32" s="1212" t="s">
        <v>19</v>
      </c>
      <c r="E32" s="1595" t="s">
        <v>19</v>
      </c>
      <c r="F32" s="1604" t="s">
        <v>19</v>
      </c>
      <c r="G32" s="107" t="s">
        <v>20</v>
      </c>
      <c r="H32" s="217">
        <f>H33+H34+H35</f>
        <v>3508.1</v>
      </c>
      <c r="I32" s="218">
        <f>I33+I34+I35</f>
        <v>2600</v>
      </c>
      <c r="J32" s="219">
        <f>J33+J34+J35</f>
        <v>2600</v>
      </c>
      <c r="K32" s="220">
        <f>K33+K34+K35</f>
        <v>2418.8000000000002</v>
      </c>
      <c r="L32" s="679">
        <f>J32/H32*100</f>
        <v>74.114192867934207</v>
      </c>
      <c r="M32" s="680">
        <f t="shared" ref="M32:M35" si="7">J32-H32</f>
        <v>-908.09999999999991</v>
      </c>
      <c r="N32" s="218">
        <f>K32/H32*100</f>
        <v>68.949003734215111</v>
      </c>
      <c r="O32" s="220">
        <f t="shared" ref="O32:O35" si="8">K32-H32</f>
        <v>-1089.2999999999997</v>
      </c>
      <c r="P32" s="1347"/>
    </row>
    <row r="33" spans="1:16" ht="16.5" customHeight="1">
      <c r="A33" s="1588"/>
      <c r="B33" s="1590"/>
      <c r="C33" s="2110"/>
      <c r="D33" s="2100"/>
      <c r="E33" s="1618"/>
      <c r="F33" s="2110"/>
      <c r="G33" s="879" t="s">
        <v>21</v>
      </c>
      <c r="H33" s="185">
        <f>H37</f>
        <v>3508.1</v>
      </c>
      <c r="I33" s="169">
        <f>I37</f>
        <v>2600</v>
      </c>
      <c r="J33" s="1">
        <f>J37</f>
        <v>2600</v>
      </c>
      <c r="K33" s="103">
        <f>K37</f>
        <v>2418.8000000000002</v>
      </c>
      <c r="L33" s="677">
        <f>J33/H33*100</f>
        <v>74.114192867934207</v>
      </c>
      <c r="M33" s="155">
        <f t="shared" si="7"/>
        <v>-908.09999999999991</v>
      </c>
      <c r="N33" s="169">
        <f>K33/H33*100</f>
        <v>68.949003734215111</v>
      </c>
      <c r="O33" s="103">
        <f t="shared" si="8"/>
        <v>-1089.2999999999997</v>
      </c>
      <c r="P33" s="1680"/>
    </row>
    <row r="34" spans="1:16" ht="16.5" customHeight="1">
      <c r="A34" s="1588"/>
      <c r="B34" s="1590"/>
      <c r="C34" s="2110"/>
      <c r="D34" s="2100"/>
      <c r="E34" s="1618"/>
      <c r="F34" s="2110"/>
      <c r="G34" s="879" t="s">
        <v>22</v>
      </c>
      <c r="H34" s="186">
        <f t="shared" ref="H34:K34" si="9">H38</f>
        <v>0</v>
      </c>
      <c r="I34" s="170">
        <f t="shared" si="9"/>
        <v>0</v>
      </c>
      <c r="J34" s="2">
        <f t="shared" si="9"/>
        <v>0</v>
      </c>
      <c r="K34" s="106">
        <f t="shared" si="9"/>
        <v>0</v>
      </c>
      <c r="L34" s="269">
        <v>0</v>
      </c>
      <c r="M34" s="106">
        <f t="shared" si="7"/>
        <v>0</v>
      </c>
      <c r="N34" s="170">
        <v>0</v>
      </c>
      <c r="O34" s="143">
        <f t="shared" si="8"/>
        <v>0</v>
      </c>
      <c r="P34" s="1680"/>
    </row>
    <row r="35" spans="1:16" ht="16.5" customHeight="1">
      <c r="A35" s="1588"/>
      <c r="B35" s="1590"/>
      <c r="C35" s="2110"/>
      <c r="D35" s="2100"/>
      <c r="E35" s="1618"/>
      <c r="F35" s="2110"/>
      <c r="G35" s="879" t="s">
        <v>23</v>
      </c>
      <c r="H35" s="186">
        <f t="shared" ref="H35:K35" si="10">H39</f>
        <v>0</v>
      </c>
      <c r="I35" s="170">
        <f t="shared" si="10"/>
        <v>0</v>
      </c>
      <c r="J35" s="2">
        <f t="shared" si="10"/>
        <v>0</v>
      </c>
      <c r="K35" s="106">
        <f t="shared" si="10"/>
        <v>0</v>
      </c>
      <c r="L35" s="269">
        <v>0</v>
      </c>
      <c r="M35" s="106">
        <f t="shared" si="7"/>
        <v>0</v>
      </c>
      <c r="N35" s="170">
        <v>0</v>
      </c>
      <c r="O35" s="143">
        <f t="shared" si="8"/>
        <v>0</v>
      </c>
      <c r="P35" s="1680"/>
    </row>
    <row r="36" spans="1:16" ht="24.75" customHeight="1">
      <c r="A36" s="1275" t="s">
        <v>126</v>
      </c>
      <c r="B36" s="1240" t="s">
        <v>933</v>
      </c>
      <c r="C36" s="2110" t="s">
        <v>953</v>
      </c>
      <c r="D36" s="1805">
        <v>43831</v>
      </c>
      <c r="E36" s="1804">
        <v>44196</v>
      </c>
      <c r="F36" s="1345" t="s">
        <v>1114</v>
      </c>
      <c r="G36" s="109" t="s">
        <v>20</v>
      </c>
      <c r="H36" s="187">
        <f>H37+H38+H39</f>
        <v>3508.1</v>
      </c>
      <c r="I36" s="218">
        <f>I37+I38+I39</f>
        <v>2600</v>
      </c>
      <c r="J36" s="219">
        <f>J37+J38+J39</f>
        <v>2600</v>
      </c>
      <c r="K36" s="220">
        <f>K37+K38+K39</f>
        <v>2418.8000000000002</v>
      </c>
      <c r="L36" s="679">
        <f>J36/H36*100</f>
        <v>74.114192867934207</v>
      </c>
      <c r="M36" s="680">
        <f t="shared" ref="M36:M39" si="11">J36-H36</f>
        <v>-908.09999999999991</v>
      </c>
      <c r="N36" s="218">
        <f>K36/H36*100</f>
        <v>68.949003734215111</v>
      </c>
      <c r="O36" s="220">
        <f t="shared" ref="O36:O39" si="12">K36-H36</f>
        <v>-1089.2999999999997</v>
      </c>
      <c r="P36" s="1680"/>
    </row>
    <row r="37" spans="1:16" ht="19.5" customHeight="1">
      <c r="A37" s="1276"/>
      <c r="B37" s="1241"/>
      <c r="C37" s="2110"/>
      <c r="D37" s="1805"/>
      <c r="E37" s="1804"/>
      <c r="F37" s="1346"/>
      <c r="G37" s="879" t="s">
        <v>21</v>
      </c>
      <c r="H37" s="185">
        <f>H46</f>
        <v>3508.1</v>
      </c>
      <c r="I37" s="169">
        <f t="shared" ref="I37:K37" si="13">I46</f>
        <v>2600</v>
      </c>
      <c r="J37" s="1">
        <f t="shared" si="13"/>
        <v>2600</v>
      </c>
      <c r="K37" s="103">
        <f t="shared" si="13"/>
        <v>2418.8000000000002</v>
      </c>
      <c r="L37" s="677">
        <f>J37/H37*100</f>
        <v>74.114192867934207</v>
      </c>
      <c r="M37" s="155">
        <f t="shared" si="11"/>
        <v>-908.09999999999991</v>
      </c>
      <c r="N37" s="169">
        <f>K37/H37*100</f>
        <v>68.949003734215111</v>
      </c>
      <c r="O37" s="103">
        <f t="shared" si="12"/>
        <v>-1089.2999999999997</v>
      </c>
      <c r="P37" s="1680"/>
    </row>
    <row r="38" spans="1:16" ht="19.5" customHeight="1">
      <c r="A38" s="1276"/>
      <c r="B38" s="1241"/>
      <c r="C38" s="2110"/>
      <c r="D38" s="1805"/>
      <c r="E38" s="1804"/>
      <c r="F38" s="1346"/>
      <c r="G38" s="879" t="s">
        <v>22</v>
      </c>
      <c r="H38" s="186">
        <f t="shared" ref="H38:K39" si="14">H47</f>
        <v>0</v>
      </c>
      <c r="I38" s="982">
        <f t="shared" si="14"/>
        <v>0</v>
      </c>
      <c r="J38" s="2">
        <f t="shared" si="14"/>
        <v>0</v>
      </c>
      <c r="K38" s="984">
        <f t="shared" si="14"/>
        <v>0</v>
      </c>
      <c r="L38" s="269">
        <v>0</v>
      </c>
      <c r="M38" s="106">
        <f t="shared" si="11"/>
        <v>0</v>
      </c>
      <c r="N38" s="170">
        <v>0</v>
      </c>
      <c r="O38" s="143">
        <f t="shared" si="12"/>
        <v>0</v>
      </c>
      <c r="P38" s="1680"/>
    </row>
    <row r="39" spans="1:16" ht="19.5" customHeight="1">
      <c r="A39" s="1276"/>
      <c r="B39" s="1241"/>
      <c r="C39" s="2110"/>
      <c r="D39" s="1805"/>
      <c r="E39" s="1804"/>
      <c r="F39" s="1347"/>
      <c r="G39" s="879" t="s">
        <v>23</v>
      </c>
      <c r="H39" s="186">
        <f t="shared" si="14"/>
        <v>0</v>
      </c>
      <c r="I39" s="982">
        <f t="shared" si="14"/>
        <v>0</v>
      </c>
      <c r="J39" s="2">
        <f t="shared" si="14"/>
        <v>0</v>
      </c>
      <c r="K39" s="984">
        <f t="shared" si="14"/>
        <v>0</v>
      </c>
      <c r="L39" s="269">
        <v>0</v>
      </c>
      <c r="M39" s="106">
        <f t="shared" si="11"/>
        <v>0</v>
      </c>
      <c r="N39" s="170">
        <v>0</v>
      </c>
      <c r="O39" s="143">
        <f t="shared" si="12"/>
        <v>0</v>
      </c>
      <c r="P39" s="1680"/>
    </row>
    <row r="40" spans="1:16" ht="15" customHeight="1">
      <c r="A40" s="1276"/>
      <c r="B40" s="1241"/>
      <c r="C40" s="2177" t="s">
        <v>934</v>
      </c>
      <c r="D40" s="2178"/>
      <c r="E40" s="2178"/>
      <c r="F40" s="2179"/>
      <c r="G40" s="879"/>
      <c r="H40" s="186"/>
      <c r="I40" s="170"/>
      <c r="J40" s="2"/>
      <c r="K40" s="106"/>
      <c r="L40" s="269"/>
      <c r="M40" s="106"/>
      <c r="N40" s="170"/>
      <c r="O40" s="143"/>
      <c r="P40" s="876"/>
    </row>
    <row r="41" spans="1:16" ht="22.5" customHeight="1">
      <c r="A41" s="1276"/>
      <c r="B41" s="1241"/>
      <c r="C41" s="1602" t="s">
        <v>118</v>
      </c>
      <c r="D41" s="2180" t="s">
        <v>1107</v>
      </c>
      <c r="E41" s="1593" t="s">
        <v>1107</v>
      </c>
      <c r="F41" s="1602" t="s">
        <v>19</v>
      </c>
      <c r="G41" s="109" t="s">
        <v>20</v>
      </c>
      <c r="H41" s="189">
        <f>H42+H43+H44</f>
        <v>0</v>
      </c>
      <c r="I41" s="173">
        <f>I42+I43+I44</f>
        <v>0</v>
      </c>
      <c r="J41" s="130">
        <f>J42+J43+J44</f>
        <v>0</v>
      </c>
      <c r="K41" s="143">
        <f>K42+K43+K44</f>
        <v>0</v>
      </c>
      <c r="L41" s="299">
        <v>0</v>
      </c>
      <c r="M41" s="143">
        <f t="shared" ref="M41:M44" si="15">J41-H41</f>
        <v>0</v>
      </c>
      <c r="N41" s="173">
        <v>0</v>
      </c>
      <c r="O41" s="143">
        <f t="shared" ref="O41:O44" si="16">K41-H41</f>
        <v>0</v>
      </c>
      <c r="P41" s="2132"/>
    </row>
    <row r="42" spans="1:16" ht="16.5" customHeight="1">
      <c r="A42" s="1276"/>
      <c r="B42" s="1241"/>
      <c r="C42" s="1603"/>
      <c r="D42" s="2181"/>
      <c r="E42" s="1661"/>
      <c r="F42" s="1603"/>
      <c r="G42" s="879" t="s">
        <v>21</v>
      </c>
      <c r="H42" s="186">
        <v>0</v>
      </c>
      <c r="I42" s="170">
        <v>0</v>
      </c>
      <c r="J42" s="2">
        <v>0</v>
      </c>
      <c r="K42" s="106">
        <v>0</v>
      </c>
      <c r="L42" s="269">
        <v>0</v>
      </c>
      <c r="M42" s="106">
        <v>0</v>
      </c>
      <c r="N42" s="170">
        <v>0</v>
      </c>
      <c r="O42" s="106">
        <v>0</v>
      </c>
      <c r="P42" s="2133"/>
    </row>
    <row r="43" spans="1:16" ht="16.5" customHeight="1">
      <c r="A43" s="1276"/>
      <c r="B43" s="1241"/>
      <c r="C43" s="1603"/>
      <c r="D43" s="2181"/>
      <c r="E43" s="1661"/>
      <c r="F43" s="1603"/>
      <c r="G43" s="879" t="s">
        <v>22</v>
      </c>
      <c r="H43" s="186">
        <v>0</v>
      </c>
      <c r="I43" s="170">
        <v>0</v>
      </c>
      <c r="J43" s="2">
        <v>0</v>
      </c>
      <c r="K43" s="106">
        <v>0</v>
      </c>
      <c r="L43" s="269">
        <v>0</v>
      </c>
      <c r="M43" s="106">
        <f t="shared" si="15"/>
        <v>0</v>
      </c>
      <c r="N43" s="170">
        <v>0</v>
      </c>
      <c r="O43" s="143">
        <f t="shared" si="16"/>
        <v>0</v>
      </c>
      <c r="P43" s="2133"/>
    </row>
    <row r="44" spans="1:16" ht="16.5" customHeight="1">
      <c r="A44" s="1276"/>
      <c r="B44" s="1241"/>
      <c r="C44" s="1604"/>
      <c r="D44" s="2182"/>
      <c r="E44" s="1662"/>
      <c r="F44" s="1604"/>
      <c r="G44" s="879" t="s">
        <v>23</v>
      </c>
      <c r="H44" s="186">
        <v>0</v>
      </c>
      <c r="I44" s="170">
        <v>0</v>
      </c>
      <c r="J44" s="2">
        <v>0</v>
      </c>
      <c r="K44" s="106">
        <v>0</v>
      </c>
      <c r="L44" s="269">
        <v>0</v>
      </c>
      <c r="M44" s="106">
        <f t="shared" si="15"/>
        <v>0</v>
      </c>
      <c r="N44" s="170">
        <v>0</v>
      </c>
      <c r="O44" s="143">
        <f t="shared" si="16"/>
        <v>0</v>
      </c>
      <c r="P44" s="2133"/>
    </row>
    <row r="45" spans="1:16" ht="33.75" customHeight="1">
      <c r="A45" s="1276"/>
      <c r="B45" s="1241"/>
      <c r="C45" s="1602" t="s">
        <v>166</v>
      </c>
      <c r="D45" s="1805">
        <v>43831</v>
      </c>
      <c r="E45" s="1804">
        <v>44196</v>
      </c>
      <c r="F45" s="1345" t="s">
        <v>1113</v>
      </c>
      <c r="G45" s="107" t="s">
        <v>20</v>
      </c>
      <c r="H45" s="838">
        <f>H46+H47+H48</f>
        <v>3508.1</v>
      </c>
      <c r="I45" s="839">
        <f>I46+I47+I48</f>
        <v>2600</v>
      </c>
      <c r="J45" s="840">
        <f>J46+J47+J48</f>
        <v>2600</v>
      </c>
      <c r="K45" s="680">
        <f>K46+K47+K48</f>
        <v>2418.8000000000002</v>
      </c>
      <c r="L45" s="679">
        <f>J45/H45*100</f>
        <v>74.114192867934207</v>
      </c>
      <c r="M45" s="680">
        <f t="shared" ref="M45:M48" si="17">J45-H45</f>
        <v>-908.09999999999991</v>
      </c>
      <c r="N45" s="218">
        <f>K45/H45*100</f>
        <v>68.949003734215111</v>
      </c>
      <c r="O45" s="220">
        <f t="shared" ref="O45:O48" si="18">K45-H45</f>
        <v>-1089.2999999999997</v>
      </c>
      <c r="P45" s="1219" t="s">
        <v>1404</v>
      </c>
    </row>
    <row r="46" spans="1:16" ht="22.5" customHeight="1">
      <c r="A46" s="1276"/>
      <c r="B46" s="1241"/>
      <c r="C46" s="1603"/>
      <c r="D46" s="1805"/>
      <c r="E46" s="1804"/>
      <c r="F46" s="1346"/>
      <c r="G46" s="879" t="s">
        <v>21</v>
      </c>
      <c r="H46" s="236">
        <v>3508.1</v>
      </c>
      <c r="I46" s="229">
        <v>2600</v>
      </c>
      <c r="J46" s="230">
        <v>2600</v>
      </c>
      <c r="K46" s="231">
        <v>2418.8000000000002</v>
      </c>
      <c r="L46" s="677">
        <f>J46/H46*100</f>
        <v>74.114192867934207</v>
      </c>
      <c r="M46" s="155">
        <f t="shared" si="17"/>
        <v>-908.09999999999991</v>
      </c>
      <c r="N46" s="169">
        <f>K46/H46*100</f>
        <v>68.949003734215111</v>
      </c>
      <c r="O46" s="103">
        <f t="shared" si="18"/>
        <v>-1089.2999999999997</v>
      </c>
      <c r="P46" s="1220"/>
    </row>
    <row r="47" spans="1:16" ht="22.5" customHeight="1">
      <c r="A47" s="1276"/>
      <c r="B47" s="1241"/>
      <c r="C47" s="1603"/>
      <c r="D47" s="1805"/>
      <c r="E47" s="1804"/>
      <c r="F47" s="1346"/>
      <c r="G47" s="879" t="s">
        <v>22</v>
      </c>
      <c r="H47" s="186">
        <v>0</v>
      </c>
      <c r="I47" s="170">
        <v>0</v>
      </c>
      <c r="J47" s="2">
        <v>0</v>
      </c>
      <c r="K47" s="106">
        <v>0</v>
      </c>
      <c r="L47" s="269">
        <v>0</v>
      </c>
      <c r="M47" s="106">
        <f t="shared" si="17"/>
        <v>0</v>
      </c>
      <c r="N47" s="170">
        <v>0</v>
      </c>
      <c r="O47" s="143">
        <f t="shared" si="18"/>
        <v>0</v>
      </c>
      <c r="P47" s="1220"/>
    </row>
    <row r="48" spans="1:16" ht="22.5" customHeight="1" thickBot="1">
      <c r="A48" s="1276"/>
      <c r="B48" s="1241"/>
      <c r="C48" s="2241"/>
      <c r="D48" s="1805"/>
      <c r="E48" s="1804"/>
      <c r="F48" s="1427"/>
      <c r="G48" s="116" t="s">
        <v>23</v>
      </c>
      <c r="H48" s="188">
        <v>0</v>
      </c>
      <c r="I48" s="172">
        <v>0</v>
      </c>
      <c r="J48" s="131">
        <v>0</v>
      </c>
      <c r="K48" s="142">
        <v>0</v>
      </c>
      <c r="L48" s="678">
        <v>0</v>
      </c>
      <c r="M48" s="142">
        <f t="shared" si="17"/>
        <v>0</v>
      </c>
      <c r="N48" s="172">
        <v>0</v>
      </c>
      <c r="O48" s="158">
        <f t="shared" si="18"/>
        <v>0</v>
      </c>
      <c r="P48" s="2242"/>
    </row>
    <row r="49" spans="1:16" s="672" customFormat="1" ht="26.25" customHeight="1">
      <c r="A49" s="1309" t="s">
        <v>31</v>
      </c>
      <c r="B49" s="1311" t="s">
        <v>406</v>
      </c>
      <c r="C49" s="2216" t="s">
        <v>1445</v>
      </c>
      <c r="D49" s="2217" t="s">
        <v>19</v>
      </c>
      <c r="E49" s="1470" t="s">
        <v>19</v>
      </c>
      <c r="F49" s="1474" t="s">
        <v>19</v>
      </c>
      <c r="G49" s="165" t="s">
        <v>20</v>
      </c>
      <c r="H49" s="181">
        <f>H50+H51+H52</f>
        <v>973</v>
      </c>
      <c r="I49" s="51">
        <f>I50+I51+I52</f>
        <v>233.6</v>
      </c>
      <c r="J49" s="12">
        <f>J50+J51+J52</f>
        <v>233.6</v>
      </c>
      <c r="K49" s="28">
        <f>K50+K51+K52</f>
        <v>233.6</v>
      </c>
      <c r="L49" s="33">
        <f>J49/H49*100</f>
        <v>24.008221993833505</v>
      </c>
      <c r="M49" s="28">
        <f>J49-H49</f>
        <v>-739.4</v>
      </c>
      <c r="N49" s="51">
        <f>K49/H49*100</f>
        <v>24.008221993833505</v>
      </c>
      <c r="O49" s="28">
        <f>K49-H49</f>
        <v>-739.4</v>
      </c>
      <c r="P49" s="1474"/>
    </row>
    <row r="50" spans="1:16" s="672" customFormat="1" ht="19.5" customHeight="1">
      <c r="A50" s="1310"/>
      <c r="B50" s="1312"/>
      <c r="C50" s="1752"/>
      <c r="D50" s="1632"/>
      <c r="E50" s="1492"/>
      <c r="F50" s="1451"/>
      <c r="G50" s="166" t="s">
        <v>21</v>
      </c>
      <c r="H50" s="182">
        <f t="shared" ref="H50:K52" si="19">H54+H74</f>
        <v>973</v>
      </c>
      <c r="I50" s="55">
        <f t="shared" si="19"/>
        <v>233.6</v>
      </c>
      <c r="J50" s="13">
        <f t="shared" si="19"/>
        <v>233.6</v>
      </c>
      <c r="K50" s="34">
        <f t="shared" si="19"/>
        <v>233.6</v>
      </c>
      <c r="L50" s="280">
        <f>J50/H50*100</f>
        <v>24.008221993833505</v>
      </c>
      <c r="M50" s="34">
        <f t="shared" ref="M50" si="20">J50-H50</f>
        <v>-739.4</v>
      </c>
      <c r="N50" s="55">
        <f>K50/H50*100</f>
        <v>24.008221993833505</v>
      </c>
      <c r="O50" s="34">
        <f t="shared" ref="O50" si="21">K50-H50</f>
        <v>-739.4</v>
      </c>
      <c r="P50" s="1475"/>
    </row>
    <row r="51" spans="1:16" s="672" customFormat="1" ht="19.5" customHeight="1">
      <c r="A51" s="1310"/>
      <c r="B51" s="1312"/>
      <c r="C51" s="1752"/>
      <c r="D51" s="1632"/>
      <c r="E51" s="1492"/>
      <c r="F51" s="1451"/>
      <c r="G51" s="166" t="s">
        <v>22</v>
      </c>
      <c r="H51" s="183">
        <f t="shared" si="19"/>
        <v>0</v>
      </c>
      <c r="I51" s="65">
        <f t="shared" si="19"/>
        <v>0</v>
      </c>
      <c r="J51" s="14">
        <f t="shared" si="19"/>
        <v>0</v>
      </c>
      <c r="K51" s="140">
        <f t="shared" si="19"/>
        <v>0</v>
      </c>
      <c r="L51" s="525">
        <v>0</v>
      </c>
      <c r="M51" s="140">
        <f t="shared" si="1"/>
        <v>0</v>
      </c>
      <c r="N51" s="65">
        <v>0</v>
      </c>
      <c r="O51" s="140">
        <f t="shared" si="2"/>
        <v>0</v>
      </c>
      <c r="P51" s="1475"/>
    </row>
    <row r="52" spans="1:16" s="672" customFormat="1" ht="19.5" customHeight="1">
      <c r="A52" s="1310"/>
      <c r="B52" s="1312"/>
      <c r="C52" s="1634"/>
      <c r="D52" s="1632"/>
      <c r="E52" s="1492"/>
      <c r="F52" s="1451"/>
      <c r="G52" s="166" t="s">
        <v>23</v>
      </c>
      <c r="H52" s="183">
        <f t="shared" si="19"/>
        <v>0</v>
      </c>
      <c r="I52" s="65">
        <f t="shared" si="19"/>
        <v>0</v>
      </c>
      <c r="J52" s="14">
        <f t="shared" si="19"/>
        <v>0</v>
      </c>
      <c r="K52" s="140">
        <f t="shared" si="19"/>
        <v>0</v>
      </c>
      <c r="L52" s="525">
        <v>0</v>
      </c>
      <c r="M52" s="140">
        <f t="shared" si="1"/>
        <v>0</v>
      </c>
      <c r="N52" s="65">
        <v>0</v>
      </c>
      <c r="O52" s="140">
        <f t="shared" si="2"/>
        <v>0</v>
      </c>
      <c r="P52" s="1475"/>
    </row>
    <row r="53" spans="1:16" ht="56.25" customHeight="1">
      <c r="A53" s="1249" t="s">
        <v>33</v>
      </c>
      <c r="B53" s="1424" t="s">
        <v>685</v>
      </c>
      <c r="C53" s="1548" t="s">
        <v>19</v>
      </c>
      <c r="D53" s="2146" t="s">
        <v>19</v>
      </c>
      <c r="E53" s="1466" t="s">
        <v>19</v>
      </c>
      <c r="F53" s="1548" t="s">
        <v>19</v>
      </c>
      <c r="G53" s="109" t="s">
        <v>20</v>
      </c>
      <c r="H53" s="184">
        <f>H54+H55+H56</f>
        <v>853</v>
      </c>
      <c r="I53" s="168">
        <f>I54+I55+I56</f>
        <v>211</v>
      </c>
      <c r="J53" s="105">
        <f>J54+J55+J56</f>
        <v>211</v>
      </c>
      <c r="K53" s="48">
        <f>K54+K55+K56</f>
        <v>211</v>
      </c>
      <c r="L53" s="679">
        <f>J53/H53*100</f>
        <v>24.736225087924971</v>
      </c>
      <c r="M53" s="680">
        <f t="shared" ref="M53:M54" si="22">J53-H53</f>
        <v>-642</v>
      </c>
      <c r="N53" s="218">
        <f>K53/H53*100</f>
        <v>24.736225087924971</v>
      </c>
      <c r="O53" s="220">
        <f t="shared" ref="O53:O54" si="23">K53-H53</f>
        <v>-642</v>
      </c>
      <c r="P53" s="1680"/>
    </row>
    <row r="54" spans="1:16" ht="32.25" customHeight="1">
      <c r="A54" s="1249"/>
      <c r="B54" s="1424"/>
      <c r="C54" s="1548"/>
      <c r="D54" s="2146"/>
      <c r="E54" s="1466"/>
      <c r="F54" s="1548"/>
      <c r="G54" s="879" t="s">
        <v>21</v>
      </c>
      <c r="H54" s="185">
        <f>H58</f>
        <v>853</v>
      </c>
      <c r="I54" s="169">
        <f>I58</f>
        <v>211</v>
      </c>
      <c r="J54" s="1">
        <f>J58</f>
        <v>211</v>
      </c>
      <c r="K54" s="103">
        <f>K58</f>
        <v>211</v>
      </c>
      <c r="L54" s="677">
        <f>J54/H54*100</f>
        <v>24.736225087924971</v>
      </c>
      <c r="M54" s="155">
        <f t="shared" si="22"/>
        <v>-642</v>
      </c>
      <c r="N54" s="169">
        <f>K54/H54*100</f>
        <v>24.736225087924971</v>
      </c>
      <c r="O54" s="103">
        <f t="shared" si="23"/>
        <v>-642</v>
      </c>
      <c r="P54" s="1680"/>
    </row>
    <row r="55" spans="1:16" ht="32.25" customHeight="1">
      <c r="A55" s="1249"/>
      <c r="B55" s="1424"/>
      <c r="C55" s="1548"/>
      <c r="D55" s="2146"/>
      <c r="E55" s="1466"/>
      <c r="F55" s="1548"/>
      <c r="G55" s="879" t="s">
        <v>22</v>
      </c>
      <c r="H55" s="186">
        <f t="shared" ref="H55:K56" si="24">H59</f>
        <v>0</v>
      </c>
      <c r="I55" s="170">
        <f t="shared" si="24"/>
        <v>0</v>
      </c>
      <c r="J55" s="2">
        <f t="shared" si="24"/>
        <v>0</v>
      </c>
      <c r="K55" s="106">
        <f t="shared" si="24"/>
        <v>0</v>
      </c>
      <c r="L55" s="269">
        <v>0</v>
      </c>
      <c r="M55" s="106">
        <f t="shared" si="1"/>
        <v>0</v>
      </c>
      <c r="N55" s="170">
        <v>0</v>
      </c>
      <c r="O55" s="143">
        <f t="shared" si="2"/>
        <v>0</v>
      </c>
      <c r="P55" s="1680"/>
    </row>
    <row r="56" spans="1:16" ht="32.25" customHeight="1">
      <c r="A56" s="1249"/>
      <c r="B56" s="1424"/>
      <c r="C56" s="1548"/>
      <c r="D56" s="2146"/>
      <c r="E56" s="1466"/>
      <c r="F56" s="1548"/>
      <c r="G56" s="879" t="s">
        <v>23</v>
      </c>
      <c r="H56" s="186">
        <f t="shared" si="24"/>
        <v>0</v>
      </c>
      <c r="I56" s="170">
        <f t="shared" si="24"/>
        <v>0</v>
      </c>
      <c r="J56" s="2">
        <f t="shared" si="24"/>
        <v>0</v>
      </c>
      <c r="K56" s="106">
        <f t="shared" si="24"/>
        <v>0</v>
      </c>
      <c r="L56" s="269">
        <v>0</v>
      </c>
      <c r="M56" s="106">
        <f t="shared" si="1"/>
        <v>0</v>
      </c>
      <c r="N56" s="170">
        <v>0</v>
      </c>
      <c r="O56" s="143">
        <f t="shared" si="2"/>
        <v>0</v>
      </c>
      <c r="P56" s="1680"/>
    </row>
    <row r="57" spans="1:16" ht="20.25" customHeight="1">
      <c r="A57" s="1588" t="s">
        <v>34</v>
      </c>
      <c r="B57" s="1590" t="s">
        <v>686</v>
      </c>
      <c r="C57" s="1666" t="s">
        <v>19</v>
      </c>
      <c r="D57" s="2100" t="s">
        <v>19</v>
      </c>
      <c r="E57" s="1618" t="s">
        <v>19</v>
      </c>
      <c r="F57" s="2110" t="s">
        <v>19</v>
      </c>
      <c r="G57" s="109" t="s">
        <v>20</v>
      </c>
      <c r="H57" s="184">
        <f>H58+H59+H60</f>
        <v>853</v>
      </c>
      <c r="I57" s="168">
        <f>I58+I59+I60</f>
        <v>211</v>
      </c>
      <c r="J57" s="105">
        <f>J58+J59+J60</f>
        <v>211</v>
      </c>
      <c r="K57" s="48">
        <f>K58+K59+K60</f>
        <v>211</v>
      </c>
      <c r="L57" s="679">
        <f>J57/H57*100</f>
        <v>24.736225087924971</v>
      </c>
      <c r="M57" s="680">
        <f t="shared" si="1"/>
        <v>-642</v>
      </c>
      <c r="N57" s="218">
        <f>K57/H57*100</f>
        <v>24.736225087924971</v>
      </c>
      <c r="O57" s="220">
        <f t="shared" si="2"/>
        <v>-642</v>
      </c>
      <c r="P57" s="1680"/>
    </row>
    <row r="58" spans="1:16" ht="18" customHeight="1">
      <c r="A58" s="1588"/>
      <c r="B58" s="1590"/>
      <c r="C58" s="1666"/>
      <c r="D58" s="2100"/>
      <c r="E58" s="1618"/>
      <c r="F58" s="2110"/>
      <c r="G58" s="879" t="s">
        <v>21</v>
      </c>
      <c r="H58" s="185">
        <f>H62+H66+H70</f>
        <v>853</v>
      </c>
      <c r="I58" s="369">
        <f t="shared" ref="I58:K58" si="25">I62+I66+I70</f>
        <v>211</v>
      </c>
      <c r="J58" s="1">
        <f t="shared" si="25"/>
        <v>211</v>
      </c>
      <c r="K58" s="370">
        <f t="shared" si="25"/>
        <v>211</v>
      </c>
      <c r="L58" s="677">
        <f>J58/H58*100</f>
        <v>24.736225087924971</v>
      </c>
      <c r="M58" s="155">
        <f t="shared" si="1"/>
        <v>-642</v>
      </c>
      <c r="N58" s="169">
        <f>K58/H58*100</f>
        <v>24.736225087924971</v>
      </c>
      <c r="O58" s="103">
        <f t="shared" si="2"/>
        <v>-642</v>
      </c>
      <c r="P58" s="1680"/>
    </row>
    <row r="59" spans="1:16" ht="18" customHeight="1">
      <c r="A59" s="1588"/>
      <c r="B59" s="1590"/>
      <c r="C59" s="1666"/>
      <c r="D59" s="2100"/>
      <c r="E59" s="1618"/>
      <c r="F59" s="2110"/>
      <c r="G59" s="879" t="s">
        <v>22</v>
      </c>
      <c r="H59" s="186">
        <f t="shared" ref="H59:K60" si="26">H63+H67+H71</f>
        <v>0</v>
      </c>
      <c r="I59" s="982">
        <f t="shared" si="26"/>
        <v>0</v>
      </c>
      <c r="J59" s="2">
        <f t="shared" si="26"/>
        <v>0</v>
      </c>
      <c r="K59" s="984">
        <f t="shared" si="26"/>
        <v>0</v>
      </c>
      <c r="L59" s="269">
        <v>0</v>
      </c>
      <c r="M59" s="106">
        <f t="shared" si="1"/>
        <v>0</v>
      </c>
      <c r="N59" s="170">
        <v>0</v>
      </c>
      <c r="O59" s="143">
        <f t="shared" si="2"/>
        <v>0</v>
      </c>
      <c r="P59" s="1680"/>
    </row>
    <row r="60" spans="1:16" ht="18" customHeight="1">
      <c r="A60" s="1588"/>
      <c r="B60" s="1590"/>
      <c r="C60" s="1666"/>
      <c r="D60" s="2100"/>
      <c r="E60" s="1618"/>
      <c r="F60" s="2110"/>
      <c r="G60" s="879" t="s">
        <v>23</v>
      </c>
      <c r="H60" s="186">
        <f t="shared" si="26"/>
        <v>0</v>
      </c>
      <c r="I60" s="982">
        <f t="shared" si="26"/>
        <v>0</v>
      </c>
      <c r="J60" s="2">
        <f t="shared" si="26"/>
        <v>0</v>
      </c>
      <c r="K60" s="984">
        <f t="shared" si="26"/>
        <v>0</v>
      </c>
      <c r="L60" s="269">
        <v>0</v>
      </c>
      <c r="M60" s="106">
        <f t="shared" si="1"/>
        <v>0</v>
      </c>
      <c r="N60" s="170">
        <v>0</v>
      </c>
      <c r="O60" s="143">
        <f t="shared" si="2"/>
        <v>0</v>
      </c>
      <c r="P60" s="1680"/>
    </row>
    <row r="61" spans="1:16" ht="49.5" customHeight="1">
      <c r="A61" s="1588" t="s">
        <v>35</v>
      </c>
      <c r="B61" s="1590" t="s">
        <v>407</v>
      </c>
      <c r="C61" s="2110" t="s">
        <v>717</v>
      </c>
      <c r="D61" s="1805">
        <v>43831</v>
      </c>
      <c r="E61" s="1804">
        <v>44196</v>
      </c>
      <c r="F61" s="2215" t="s">
        <v>1406</v>
      </c>
      <c r="G61" s="109" t="s">
        <v>20</v>
      </c>
      <c r="H61" s="187">
        <f>H62+H63+H64</f>
        <v>853</v>
      </c>
      <c r="I61" s="171">
        <f>I62+I63+I64</f>
        <v>211</v>
      </c>
      <c r="J61" s="129">
        <f>J62+J63+J64</f>
        <v>211</v>
      </c>
      <c r="K61" s="141">
        <f>K62+K63+K64</f>
        <v>211</v>
      </c>
      <c r="L61" s="679">
        <f>J61/H61*100</f>
        <v>24.736225087924971</v>
      </c>
      <c r="M61" s="680">
        <f t="shared" ref="M61:M62" si="27">J61-H61</f>
        <v>-642</v>
      </c>
      <c r="N61" s="218">
        <f>K61/H61*100</f>
        <v>24.736225087924971</v>
      </c>
      <c r="O61" s="220">
        <f t="shared" ref="O61:O62" si="28">K61-H61</f>
        <v>-642</v>
      </c>
      <c r="P61" s="2128" t="s">
        <v>1405</v>
      </c>
    </row>
    <row r="62" spans="1:16" ht="25.5" customHeight="1">
      <c r="A62" s="1588"/>
      <c r="B62" s="1590"/>
      <c r="C62" s="2110"/>
      <c r="D62" s="1805"/>
      <c r="E62" s="1804"/>
      <c r="F62" s="2215"/>
      <c r="G62" s="879" t="s">
        <v>21</v>
      </c>
      <c r="H62" s="236">
        <v>853</v>
      </c>
      <c r="I62" s="229">
        <v>211</v>
      </c>
      <c r="J62" s="230">
        <v>211</v>
      </c>
      <c r="K62" s="231">
        <v>211</v>
      </c>
      <c r="L62" s="677">
        <f>J62/H62*100</f>
        <v>24.736225087924971</v>
      </c>
      <c r="M62" s="155">
        <f t="shared" si="27"/>
        <v>-642</v>
      </c>
      <c r="N62" s="169">
        <f>K62/H62*100</f>
        <v>24.736225087924971</v>
      </c>
      <c r="O62" s="103">
        <f t="shared" si="28"/>
        <v>-642</v>
      </c>
      <c r="P62" s="2128"/>
    </row>
    <row r="63" spans="1:16" ht="25.5" customHeight="1">
      <c r="A63" s="1588"/>
      <c r="B63" s="1590"/>
      <c r="C63" s="2110"/>
      <c r="D63" s="1805"/>
      <c r="E63" s="1804"/>
      <c r="F63" s="2215"/>
      <c r="G63" s="879" t="s">
        <v>22</v>
      </c>
      <c r="H63" s="186">
        <v>0</v>
      </c>
      <c r="I63" s="170">
        <v>0</v>
      </c>
      <c r="J63" s="2">
        <v>0</v>
      </c>
      <c r="K63" s="106">
        <v>0</v>
      </c>
      <c r="L63" s="269">
        <v>0</v>
      </c>
      <c r="M63" s="106">
        <f t="shared" si="1"/>
        <v>0</v>
      </c>
      <c r="N63" s="170">
        <v>0</v>
      </c>
      <c r="O63" s="143">
        <f t="shared" si="2"/>
        <v>0</v>
      </c>
      <c r="P63" s="2128"/>
    </row>
    <row r="64" spans="1:16" ht="25.5" customHeight="1">
      <c r="A64" s="1588"/>
      <c r="B64" s="1590"/>
      <c r="C64" s="2110"/>
      <c r="D64" s="1805"/>
      <c r="E64" s="1804"/>
      <c r="F64" s="2215"/>
      <c r="G64" s="879" t="s">
        <v>23</v>
      </c>
      <c r="H64" s="186">
        <v>0</v>
      </c>
      <c r="I64" s="170">
        <v>0</v>
      </c>
      <c r="J64" s="2">
        <v>0</v>
      </c>
      <c r="K64" s="106">
        <v>0</v>
      </c>
      <c r="L64" s="269">
        <v>0</v>
      </c>
      <c r="M64" s="106">
        <f t="shared" si="1"/>
        <v>0</v>
      </c>
      <c r="N64" s="170">
        <v>0</v>
      </c>
      <c r="O64" s="143">
        <f t="shared" si="2"/>
        <v>0</v>
      </c>
      <c r="P64" s="2128"/>
    </row>
    <row r="65" spans="1:16" ht="23.25" customHeight="1">
      <c r="A65" s="1588" t="s">
        <v>90</v>
      </c>
      <c r="B65" s="1590" t="s">
        <v>1108</v>
      </c>
      <c r="C65" s="2110" t="s">
        <v>1109</v>
      </c>
      <c r="D65" s="1805" t="s">
        <v>19</v>
      </c>
      <c r="E65" s="1804" t="s">
        <v>19</v>
      </c>
      <c r="F65" s="1243" t="s">
        <v>19</v>
      </c>
      <c r="G65" s="109" t="s">
        <v>20</v>
      </c>
      <c r="H65" s="189">
        <f>H66+H67+H68</f>
        <v>0</v>
      </c>
      <c r="I65" s="173">
        <f>I66+I67+I68</f>
        <v>0</v>
      </c>
      <c r="J65" s="130">
        <f>J66+J67+J68</f>
        <v>0</v>
      </c>
      <c r="K65" s="143">
        <f>K66+K67+K68</f>
        <v>0</v>
      </c>
      <c r="L65" s="299">
        <v>0</v>
      </c>
      <c r="M65" s="143">
        <f t="shared" si="1"/>
        <v>0</v>
      </c>
      <c r="N65" s="173">
        <v>0</v>
      </c>
      <c r="O65" s="143">
        <f t="shared" si="2"/>
        <v>0</v>
      </c>
      <c r="P65" s="1680"/>
    </row>
    <row r="66" spans="1:16" ht="19.5" customHeight="1">
      <c r="A66" s="1588"/>
      <c r="B66" s="1590"/>
      <c r="C66" s="2110"/>
      <c r="D66" s="1805"/>
      <c r="E66" s="1804"/>
      <c r="F66" s="1244"/>
      <c r="G66" s="981" t="s">
        <v>21</v>
      </c>
      <c r="H66" s="186">
        <v>0</v>
      </c>
      <c r="I66" s="170">
        <v>0</v>
      </c>
      <c r="J66" s="2">
        <v>0</v>
      </c>
      <c r="K66" s="106">
        <v>0</v>
      </c>
      <c r="L66" s="269">
        <v>0</v>
      </c>
      <c r="M66" s="106">
        <f t="shared" si="1"/>
        <v>0</v>
      </c>
      <c r="N66" s="170">
        <v>0</v>
      </c>
      <c r="O66" s="106">
        <f t="shared" si="2"/>
        <v>0</v>
      </c>
      <c r="P66" s="1680"/>
    </row>
    <row r="67" spans="1:16" ht="19.5" customHeight="1">
      <c r="A67" s="1588"/>
      <c r="B67" s="1590"/>
      <c r="C67" s="2110"/>
      <c r="D67" s="1805"/>
      <c r="E67" s="1804"/>
      <c r="F67" s="1244"/>
      <c r="G67" s="981" t="s">
        <v>22</v>
      </c>
      <c r="H67" s="186">
        <v>0</v>
      </c>
      <c r="I67" s="170">
        <v>0</v>
      </c>
      <c r="J67" s="2">
        <v>0</v>
      </c>
      <c r="K67" s="106">
        <v>0</v>
      </c>
      <c r="L67" s="269">
        <v>0</v>
      </c>
      <c r="M67" s="106">
        <f t="shared" ref="M67:M70" si="29">J67-H67</f>
        <v>0</v>
      </c>
      <c r="N67" s="170">
        <v>0</v>
      </c>
      <c r="O67" s="143">
        <f t="shared" ref="O67:O70" si="30">K67-H67</f>
        <v>0</v>
      </c>
      <c r="P67" s="1680"/>
    </row>
    <row r="68" spans="1:16" ht="19.5" customHeight="1">
      <c r="A68" s="1588"/>
      <c r="B68" s="1590"/>
      <c r="C68" s="2110"/>
      <c r="D68" s="1805"/>
      <c r="E68" s="1804"/>
      <c r="F68" s="1245"/>
      <c r="G68" s="981" t="s">
        <v>23</v>
      </c>
      <c r="H68" s="186">
        <v>0</v>
      </c>
      <c r="I68" s="170">
        <v>0</v>
      </c>
      <c r="J68" s="2">
        <v>0</v>
      </c>
      <c r="K68" s="106">
        <v>0</v>
      </c>
      <c r="L68" s="269">
        <v>0</v>
      </c>
      <c r="M68" s="106">
        <f t="shared" si="29"/>
        <v>0</v>
      </c>
      <c r="N68" s="170">
        <v>0</v>
      </c>
      <c r="O68" s="143">
        <f t="shared" si="30"/>
        <v>0</v>
      </c>
      <c r="P68" s="1680"/>
    </row>
    <row r="69" spans="1:16" ht="26.25" customHeight="1">
      <c r="A69" s="1588" t="s">
        <v>159</v>
      </c>
      <c r="B69" s="1590" t="s">
        <v>1110</v>
      </c>
      <c r="C69" s="2110" t="s">
        <v>1109</v>
      </c>
      <c r="D69" s="1805" t="s">
        <v>19</v>
      </c>
      <c r="E69" s="1804" t="s">
        <v>19</v>
      </c>
      <c r="F69" s="1243" t="s">
        <v>19</v>
      </c>
      <c r="G69" s="109" t="s">
        <v>20</v>
      </c>
      <c r="H69" s="189">
        <f>H70+H71+H72</f>
        <v>0</v>
      </c>
      <c r="I69" s="173">
        <f>I70+I71+I72</f>
        <v>0</v>
      </c>
      <c r="J69" s="130">
        <f>J70+J71+J72</f>
        <v>0</v>
      </c>
      <c r="K69" s="143">
        <f>K70+K71+K72</f>
        <v>0</v>
      </c>
      <c r="L69" s="299">
        <v>0</v>
      </c>
      <c r="M69" s="143">
        <f t="shared" si="29"/>
        <v>0</v>
      </c>
      <c r="N69" s="173">
        <v>0</v>
      </c>
      <c r="O69" s="143">
        <f t="shared" si="30"/>
        <v>0</v>
      </c>
      <c r="P69" s="1680"/>
    </row>
    <row r="70" spans="1:16" ht="22.5" customHeight="1">
      <c r="A70" s="1588"/>
      <c r="B70" s="1590"/>
      <c r="C70" s="2110"/>
      <c r="D70" s="1805"/>
      <c r="E70" s="1804"/>
      <c r="F70" s="1244"/>
      <c r="G70" s="981" t="s">
        <v>21</v>
      </c>
      <c r="H70" s="186">
        <v>0</v>
      </c>
      <c r="I70" s="170">
        <v>0</v>
      </c>
      <c r="J70" s="2">
        <v>0</v>
      </c>
      <c r="K70" s="106">
        <v>0</v>
      </c>
      <c r="L70" s="269">
        <v>0</v>
      </c>
      <c r="M70" s="106">
        <f t="shared" si="29"/>
        <v>0</v>
      </c>
      <c r="N70" s="170">
        <v>0</v>
      </c>
      <c r="O70" s="106">
        <f t="shared" si="30"/>
        <v>0</v>
      </c>
      <c r="P70" s="1680"/>
    </row>
    <row r="71" spans="1:16" ht="22.5" customHeight="1">
      <c r="A71" s="1588"/>
      <c r="B71" s="1590"/>
      <c r="C71" s="2110"/>
      <c r="D71" s="1805"/>
      <c r="E71" s="1804"/>
      <c r="F71" s="1244"/>
      <c r="G71" s="981" t="s">
        <v>22</v>
      </c>
      <c r="H71" s="186">
        <v>0</v>
      </c>
      <c r="I71" s="170">
        <v>0</v>
      </c>
      <c r="J71" s="2">
        <v>0</v>
      </c>
      <c r="K71" s="106">
        <v>0</v>
      </c>
      <c r="L71" s="269">
        <v>0</v>
      </c>
      <c r="M71" s="106">
        <f t="shared" ref="M71:M72" si="31">J71-H71</f>
        <v>0</v>
      </c>
      <c r="N71" s="170">
        <v>0</v>
      </c>
      <c r="O71" s="143">
        <f t="shared" ref="O71:O72" si="32">K71-H71</f>
        <v>0</v>
      </c>
      <c r="P71" s="1680"/>
    </row>
    <row r="72" spans="1:16" ht="22.5" customHeight="1">
      <c r="A72" s="1588"/>
      <c r="B72" s="1590"/>
      <c r="C72" s="2110"/>
      <c r="D72" s="1805"/>
      <c r="E72" s="1804"/>
      <c r="F72" s="1245"/>
      <c r="G72" s="981" t="s">
        <v>23</v>
      </c>
      <c r="H72" s="186">
        <v>0</v>
      </c>
      <c r="I72" s="170">
        <v>0</v>
      </c>
      <c r="J72" s="2">
        <v>0</v>
      </c>
      <c r="K72" s="106">
        <v>0</v>
      </c>
      <c r="L72" s="269">
        <v>0</v>
      </c>
      <c r="M72" s="106">
        <f t="shared" si="31"/>
        <v>0</v>
      </c>
      <c r="N72" s="170">
        <v>0</v>
      </c>
      <c r="O72" s="143">
        <f t="shared" si="32"/>
        <v>0</v>
      </c>
      <c r="P72" s="1680"/>
    </row>
    <row r="73" spans="1:16" ht="42" customHeight="1">
      <c r="A73" s="1249" t="s">
        <v>36</v>
      </c>
      <c r="B73" s="1424" t="s">
        <v>687</v>
      </c>
      <c r="C73" s="1464" t="s">
        <v>19</v>
      </c>
      <c r="D73" s="2146" t="s">
        <v>19</v>
      </c>
      <c r="E73" s="1466" t="s">
        <v>19</v>
      </c>
      <c r="F73" s="1548" t="s">
        <v>19</v>
      </c>
      <c r="G73" s="109" t="s">
        <v>20</v>
      </c>
      <c r="H73" s="184">
        <f>H74+H75+H76</f>
        <v>120</v>
      </c>
      <c r="I73" s="168">
        <f>I74+I75+I76</f>
        <v>22.6</v>
      </c>
      <c r="J73" s="105">
        <f>J74+J75+J76</f>
        <v>22.6</v>
      </c>
      <c r="K73" s="48">
        <f>K74+K75+K76</f>
        <v>22.6</v>
      </c>
      <c r="L73" s="676">
        <f>J73/H73*100</f>
        <v>18.833333333333336</v>
      </c>
      <c r="M73" s="141">
        <f t="shared" si="1"/>
        <v>-97.4</v>
      </c>
      <c r="N73" s="168">
        <f>K73/H73*100</f>
        <v>18.833333333333336</v>
      </c>
      <c r="O73" s="48">
        <f t="shared" si="2"/>
        <v>-97.4</v>
      </c>
      <c r="P73" s="1680"/>
    </row>
    <row r="74" spans="1:16" ht="25.5" customHeight="1">
      <c r="A74" s="1249"/>
      <c r="B74" s="1424"/>
      <c r="C74" s="1464"/>
      <c r="D74" s="2146"/>
      <c r="E74" s="1466"/>
      <c r="F74" s="1548"/>
      <c r="G74" s="879" t="s">
        <v>21</v>
      </c>
      <c r="H74" s="185">
        <f>H78</f>
        <v>120</v>
      </c>
      <c r="I74" s="169">
        <f>I78</f>
        <v>22.6</v>
      </c>
      <c r="J74" s="1">
        <f>J78</f>
        <v>22.6</v>
      </c>
      <c r="K74" s="103">
        <f>K78</f>
        <v>22.6</v>
      </c>
      <c r="L74" s="677">
        <f>J74/H74*100</f>
        <v>18.833333333333336</v>
      </c>
      <c r="M74" s="155">
        <f t="shared" si="1"/>
        <v>-97.4</v>
      </c>
      <c r="N74" s="169">
        <f>K74/H74*100</f>
        <v>18.833333333333336</v>
      </c>
      <c r="O74" s="103">
        <f t="shared" si="2"/>
        <v>-97.4</v>
      </c>
      <c r="P74" s="1680"/>
    </row>
    <row r="75" spans="1:16" ht="25.5" customHeight="1">
      <c r="A75" s="1249"/>
      <c r="B75" s="1424"/>
      <c r="C75" s="1464"/>
      <c r="D75" s="2146"/>
      <c r="E75" s="1466"/>
      <c r="F75" s="1548"/>
      <c r="G75" s="879" t="s">
        <v>22</v>
      </c>
      <c r="H75" s="189">
        <f t="shared" ref="H75:K76" si="33">H79</f>
        <v>0</v>
      </c>
      <c r="I75" s="173">
        <f t="shared" si="33"/>
        <v>0</v>
      </c>
      <c r="J75" s="130">
        <f t="shared" si="33"/>
        <v>0</v>
      </c>
      <c r="K75" s="143">
        <f t="shared" si="33"/>
        <v>0</v>
      </c>
      <c r="L75" s="269">
        <v>0</v>
      </c>
      <c r="M75" s="106">
        <f t="shared" si="1"/>
        <v>0</v>
      </c>
      <c r="N75" s="170">
        <v>0</v>
      </c>
      <c r="O75" s="143">
        <f t="shared" si="2"/>
        <v>0</v>
      </c>
      <c r="P75" s="1680"/>
    </row>
    <row r="76" spans="1:16" ht="25.5" customHeight="1">
      <c r="A76" s="1249"/>
      <c r="B76" s="1424"/>
      <c r="C76" s="1464"/>
      <c r="D76" s="2146"/>
      <c r="E76" s="1466"/>
      <c r="F76" s="1548"/>
      <c r="G76" s="879" t="s">
        <v>23</v>
      </c>
      <c r="H76" s="189">
        <f t="shared" si="33"/>
        <v>0</v>
      </c>
      <c r="I76" s="173">
        <f t="shared" si="33"/>
        <v>0</v>
      </c>
      <c r="J76" s="130">
        <f t="shared" si="33"/>
        <v>0</v>
      </c>
      <c r="K76" s="143">
        <f t="shared" si="33"/>
        <v>0</v>
      </c>
      <c r="L76" s="269">
        <v>0</v>
      </c>
      <c r="M76" s="106">
        <f t="shared" si="1"/>
        <v>0</v>
      </c>
      <c r="N76" s="170">
        <v>0</v>
      </c>
      <c r="O76" s="143">
        <f t="shared" si="2"/>
        <v>0</v>
      </c>
      <c r="P76" s="1680"/>
    </row>
    <row r="77" spans="1:16" ht="28.5" customHeight="1">
      <c r="A77" s="1588" t="s">
        <v>37</v>
      </c>
      <c r="B77" s="1590" t="s">
        <v>688</v>
      </c>
      <c r="C77" s="1666" t="s">
        <v>19</v>
      </c>
      <c r="D77" s="2100" t="s">
        <v>19</v>
      </c>
      <c r="E77" s="1618" t="s">
        <v>19</v>
      </c>
      <c r="F77" s="2110" t="s">
        <v>19</v>
      </c>
      <c r="G77" s="109" t="s">
        <v>20</v>
      </c>
      <c r="H77" s="184">
        <f>H78+H79+H80</f>
        <v>120</v>
      </c>
      <c r="I77" s="168">
        <f>I78+I79+I80</f>
        <v>22.6</v>
      </c>
      <c r="J77" s="105">
        <f>J78+J79+J80</f>
        <v>22.6</v>
      </c>
      <c r="K77" s="48">
        <f>K78+K79+K80</f>
        <v>22.6</v>
      </c>
      <c r="L77" s="676">
        <f>J77/H77*100</f>
        <v>18.833333333333336</v>
      </c>
      <c r="M77" s="141">
        <f t="shared" ref="M77:M78" si="34">J77-H77</f>
        <v>-97.4</v>
      </c>
      <c r="N77" s="168">
        <f>K77/H77*100</f>
        <v>18.833333333333336</v>
      </c>
      <c r="O77" s="48">
        <f t="shared" ref="O77:O78" si="35">K77-H77</f>
        <v>-97.4</v>
      </c>
      <c r="P77" s="1680"/>
    </row>
    <row r="78" spans="1:16" ht="17.25" customHeight="1">
      <c r="A78" s="1588"/>
      <c r="B78" s="1590"/>
      <c r="C78" s="1666"/>
      <c r="D78" s="2100"/>
      <c r="E78" s="1618"/>
      <c r="F78" s="2110"/>
      <c r="G78" s="879" t="s">
        <v>21</v>
      </c>
      <c r="H78" s="185">
        <f>H82</f>
        <v>120</v>
      </c>
      <c r="I78" s="169">
        <f>I82</f>
        <v>22.6</v>
      </c>
      <c r="J78" s="1">
        <f>J82</f>
        <v>22.6</v>
      </c>
      <c r="K78" s="103">
        <f>K82</f>
        <v>22.6</v>
      </c>
      <c r="L78" s="677">
        <f>J78/H78*100</f>
        <v>18.833333333333336</v>
      </c>
      <c r="M78" s="155">
        <f t="shared" si="34"/>
        <v>-97.4</v>
      </c>
      <c r="N78" s="169">
        <f>K78/H78*100</f>
        <v>18.833333333333336</v>
      </c>
      <c r="O78" s="103">
        <f t="shared" si="35"/>
        <v>-97.4</v>
      </c>
      <c r="P78" s="1680"/>
    </row>
    <row r="79" spans="1:16" ht="17.25" customHeight="1">
      <c r="A79" s="1588"/>
      <c r="B79" s="1590"/>
      <c r="C79" s="1666"/>
      <c r="D79" s="2100"/>
      <c r="E79" s="1618"/>
      <c r="F79" s="2110"/>
      <c r="G79" s="879" t="s">
        <v>22</v>
      </c>
      <c r="H79" s="189">
        <f t="shared" ref="H79:K80" si="36">H83</f>
        <v>0</v>
      </c>
      <c r="I79" s="173">
        <f t="shared" si="36"/>
        <v>0</v>
      </c>
      <c r="J79" s="130">
        <f t="shared" si="36"/>
        <v>0</v>
      </c>
      <c r="K79" s="143">
        <f t="shared" si="36"/>
        <v>0</v>
      </c>
      <c r="L79" s="269">
        <v>0</v>
      </c>
      <c r="M79" s="106">
        <f t="shared" si="1"/>
        <v>0</v>
      </c>
      <c r="N79" s="170">
        <v>0</v>
      </c>
      <c r="O79" s="143">
        <f t="shared" si="2"/>
        <v>0</v>
      </c>
      <c r="P79" s="1680"/>
    </row>
    <row r="80" spans="1:16" ht="17.25" customHeight="1">
      <c r="A80" s="1588"/>
      <c r="B80" s="1590"/>
      <c r="C80" s="1666"/>
      <c r="D80" s="2100"/>
      <c r="E80" s="1618"/>
      <c r="F80" s="2110"/>
      <c r="G80" s="879" t="s">
        <v>23</v>
      </c>
      <c r="H80" s="189">
        <f t="shared" si="36"/>
        <v>0</v>
      </c>
      <c r="I80" s="173">
        <f t="shared" si="36"/>
        <v>0</v>
      </c>
      <c r="J80" s="130">
        <f t="shared" si="36"/>
        <v>0</v>
      </c>
      <c r="K80" s="143">
        <f t="shared" si="36"/>
        <v>0</v>
      </c>
      <c r="L80" s="269">
        <v>0</v>
      </c>
      <c r="M80" s="106">
        <f t="shared" si="1"/>
        <v>0</v>
      </c>
      <c r="N80" s="170">
        <v>0</v>
      </c>
      <c r="O80" s="143">
        <f t="shared" si="2"/>
        <v>0</v>
      </c>
      <c r="P80" s="1680"/>
    </row>
    <row r="81" spans="1:16" ht="25.5" customHeight="1">
      <c r="A81" s="1588" t="s">
        <v>38</v>
      </c>
      <c r="B81" s="1590" t="s">
        <v>408</v>
      </c>
      <c r="C81" s="2110" t="s">
        <v>717</v>
      </c>
      <c r="D81" s="1805">
        <v>43831</v>
      </c>
      <c r="E81" s="1804">
        <v>44196</v>
      </c>
      <c r="F81" s="2187" t="s">
        <v>672</v>
      </c>
      <c r="G81" s="109" t="s">
        <v>20</v>
      </c>
      <c r="H81" s="187">
        <f>H82+H83+H84</f>
        <v>120</v>
      </c>
      <c r="I81" s="171">
        <f>I82+I83+I84</f>
        <v>22.6</v>
      </c>
      <c r="J81" s="129">
        <f>J82+J83+J84</f>
        <v>22.6</v>
      </c>
      <c r="K81" s="141">
        <f>K82+K83+K84</f>
        <v>22.6</v>
      </c>
      <c r="L81" s="676">
        <f>J81/H81*100</f>
        <v>18.833333333333336</v>
      </c>
      <c r="M81" s="141">
        <f t="shared" si="1"/>
        <v>-97.4</v>
      </c>
      <c r="N81" s="168">
        <f>K81/H81*100</f>
        <v>18.833333333333336</v>
      </c>
      <c r="O81" s="48">
        <f t="shared" si="2"/>
        <v>-97.4</v>
      </c>
      <c r="P81" s="2128" t="s">
        <v>1407</v>
      </c>
    </row>
    <row r="82" spans="1:16" ht="19.5" customHeight="1">
      <c r="A82" s="1588"/>
      <c r="B82" s="1590"/>
      <c r="C82" s="2110"/>
      <c r="D82" s="1805"/>
      <c r="E82" s="1804"/>
      <c r="F82" s="2187"/>
      <c r="G82" s="879" t="s">
        <v>21</v>
      </c>
      <c r="H82" s="236">
        <v>120</v>
      </c>
      <c r="I82" s="229">
        <v>22.6</v>
      </c>
      <c r="J82" s="230">
        <v>22.6</v>
      </c>
      <c r="K82" s="231">
        <v>22.6</v>
      </c>
      <c r="L82" s="677">
        <f>J82/H82*100</f>
        <v>18.833333333333336</v>
      </c>
      <c r="M82" s="155">
        <f t="shared" si="1"/>
        <v>-97.4</v>
      </c>
      <c r="N82" s="169">
        <f>K82/H82*100</f>
        <v>18.833333333333336</v>
      </c>
      <c r="O82" s="103">
        <f t="shared" si="2"/>
        <v>-97.4</v>
      </c>
      <c r="P82" s="2128"/>
    </row>
    <row r="83" spans="1:16" ht="19.5" customHeight="1">
      <c r="A83" s="1588"/>
      <c r="B83" s="1590"/>
      <c r="C83" s="2110"/>
      <c r="D83" s="1805"/>
      <c r="E83" s="1804"/>
      <c r="F83" s="2187"/>
      <c r="G83" s="879" t="s">
        <v>22</v>
      </c>
      <c r="H83" s="186">
        <v>0</v>
      </c>
      <c r="I83" s="170">
        <v>0</v>
      </c>
      <c r="J83" s="2">
        <v>0</v>
      </c>
      <c r="K83" s="106">
        <v>0</v>
      </c>
      <c r="L83" s="269">
        <v>0</v>
      </c>
      <c r="M83" s="106">
        <f t="shared" si="1"/>
        <v>0</v>
      </c>
      <c r="N83" s="170">
        <v>0</v>
      </c>
      <c r="O83" s="143">
        <f t="shared" si="2"/>
        <v>0</v>
      </c>
      <c r="P83" s="2128"/>
    </row>
    <row r="84" spans="1:16" ht="19.5" customHeight="1" thickBot="1">
      <c r="A84" s="1725"/>
      <c r="B84" s="2138"/>
      <c r="C84" s="2110"/>
      <c r="D84" s="1805"/>
      <c r="E84" s="1804"/>
      <c r="F84" s="2214"/>
      <c r="G84" s="116" t="s">
        <v>23</v>
      </c>
      <c r="H84" s="188">
        <v>0</v>
      </c>
      <c r="I84" s="172">
        <v>0</v>
      </c>
      <c r="J84" s="131">
        <v>0</v>
      </c>
      <c r="K84" s="142">
        <v>0</v>
      </c>
      <c r="L84" s="678">
        <v>0</v>
      </c>
      <c r="M84" s="142">
        <f t="shared" si="1"/>
        <v>0</v>
      </c>
      <c r="N84" s="172">
        <v>0</v>
      </c>
      <c r="O84" s="158">
        <f t="shared" si="2"/>
        <v>0</v>
      </c>
      <c r="P84" s="2183"/>
    </row>
    <row r="85" spans="1:16" s="672" customFormat="1" ht="29.25" customHeight="1">
      <c r="A85" s="1309" t="s">
        <v>39</v>
      </c>
      <c r="B85" s="1311" t="s">
        <v>409</v>
      </c>
      <c r="C85" s="2216" t="s">
        <v>1444</v>
      </c>
      <c r="D85" s="2217" t="s">
        <v>19</v>
      </c>
      <c r="E85" s="1470" t="s">
        <v>19</v>
      </c>
      <c r="F85" s="1474" t="s">
        <v>19</v>
      </c>
      <c r="G85" s="165" t="s">
        <v>20</v>
      </c>
      <c r="H85" s="181">
        <f>H86+H87+H88</f>
        <v>7001.0000000000009</v>
      </c>
      <c r="I85" s="51">
        <f>I86+I87+I88</f>
        <v>1830.2999999999997</v>
      </c>
      <c r="J85" s="12">
        <f>J86+J87+J88</f>
        <v>1760.1999999999998</v>
      </c>
      <c r="K85" s="28">
        <f>K86+K87+K88</f>
        <v>1989.3999999999999</v>
      </c>
      <c r="L85" s="33">
        <f>J85/H85*100</f>
        <v>25.142122553920863</v>
      </c>
      <c r="M85" s="28">
        <f>J85-H85</f>
        <v>-5240.8000000000011</v>
      </c>
      <c r="N85" s="51">
        <f>K85/H85*100</f>
        <v>28.415940579917148</v>
      </c>
      <c r="O85" s="28">
        <f>K85-H85</f>
        <v>-5011.6000000000013</v>
      </c>
      <c r="P85" s="2219"/>
    </row>
    <row r="86" spans="1:16" s="672" customFormat="1" ht="17.25" customHeight="1">
      <c r="A86" s="1310"/>
      <c r="B86" s="1312"/>
      <c r="C86" s="1752"/>
      <c r="D86" s="2218"/>
      <c r="E86" s="1471"/>
      <c r="F86" s="1475"/>
      <c r="G86" s="166" t="s">
        <v>21</v>
      </c>
      <c r="H86" s="182">
        <f>H90+H176+H501+H541</f>
        <v>6996.4000000000005</v>
      </c>
      <c r="I86" s="393">
        <f t="shared" ref="I86:K86" si="37">I90+I176+I501+I541</f>
        <v>1830.2999999999997</v>
      </c>
      <c r="J86" s="13">
        <f t="shared" si="37"/>
        <v>1760.1999999999998</v>
      </c>
      <c r="K86" s="394">
        <f t="shared" si="37"/>
        <v>1989.3999999999999</v>
      </c>
      <c r="L86" s="280">
        <f>J86/H86*100</f>
        <v>25.158653021553938</v>
      </c>
      <c r="M86" s="34">
        <f t="shared" ref="M86" si="38">J86-H86</f>
        <v>-5236.2000000000007</v>
      </c>
      <c r="N86" s="55">
        <f>K86/H86*100</f>
        <v>28.434623520667767</v>
      </c>
      <c r="O86" s="34">
        <f t="shared" ref="O86:O87" si="39">K86-H86</f>
        <v>-5007.0000000000009</v>
      </c>
      <c r="P86" s="2220"/>
    </row>
    <row r="87" spans="1:16" s="672" customFormat="1" ht="17.25" customHeight="1">
      <c r="A87" s="1310"/>
      <c r="B87" s="1312"/>
      <c r="C87" s="1752"/>
      <c r="D87" s="2218"/>
      <c r="E87" s="1471"/>
      <c r="F87" s="1475"/>
      <c r="G87" s="166" t="s">
        <v>22</v>
      </c>
      <c r="H87" s="182">
        <f t="shared" ref="H87:K88" si="40">H91+H177+H502+H542</f>
        <v>4.5999999999999996</v>
      </c>
      <c r="I87" s="395">
        <f t="shared" si="40"/>
        <v>0</v>
      </c>
      <c r="J87" s="14">
        <f t="shared" si="40"/>
        <v>0</v>
      </c>
      <c r="K87" s="396">
        <f t="shared" si="40"/>
        <v>0</v>
      </c>
      <c r="L87" s="525">
        <f>J87/H87*100</f>
        <v>0</v>
      </c>
      <c r="M87" s="34">
        <f t="shared" ref="M87" si="41">J87-H87</f>
        <v>-4.5999999999999996</v>
      </c>
      <c r="N87" s="65">
        <f>K87/H87*100</f>
        <v>0</v>
      </c>
      <c r="O87" s="34">
        <f t="shared" si="39"/>
        <v>-4.5999999999999996</v>
      </c>
      <c r="P87" s="2220"/>
    </row>
    <row r="88" spans="1:16" s="672" customFormat="1" ht="17.25" customHeight="1">
      <c r="A88" s="1310"/>
      <c r="B88" s="1312"/>
      <c r="C88" s="1634"/>
      <c r="D88" s="2218"/>
      <c r="E88" s="1471"/>
      <c r="F88" s="1475"/>
      <c r="G88" s="166" t="s">
        <v>23</v>
      </c>
      <c r="H88" s="183">
        <f t="shared" si="40"/>
        <v>0</v>
      </c>
      <c r="I88" s="395">
        <f t="shared" si="40"/>
        <v>0</v>
      </c>
      <c r="J88" s="14">
        <f t="shared" si="40"/>
        <v>0</v>
      </c>
      <c r="K88" s="396">
        <f t="shared" si="40"/>
        <v>0</v>
      </c>
      <c r="L88" s="525">
        <v>0</v>
      </c>
      <c r="M88" s="144">
        <f t="shared" si="1"/>
        <v>0</v>
      </c>
      <c r="N88" s="65">
        <v>0</v>
      </c>
      <c r="O88" s="144">
        <f t="shared" si="2"/>
        <v>0</v>
      </c>
      <c r="P88" s="2220"/>
    </row>
    <row r="89" spans="1:16" ht="27.75" customHeight="1">
      <c r="A89" s="1249" t="s">
        <v>41</v>
      </c>
      <c r="B89" s="2190" t="s">
        <v>689</v>
      </c>
      <c r="C89" s="2213" t="s">
        <v>19</v>
      </c>
      <c r="D89" s="2146" t="s">
        <v>19</v>
      </c>
      <c r="E89" s="1466" t="s">
        <v>19</v>
      </c>
      <c r="F89" s="1548" t="s">
        <v>19</v>
      </c>
      <c r="G89" s="109" t="s">
        <v>20</v>
      </c>
      <c r="H89" s="184">
        <f>H90+H91+H92</f>
        <v>907.9</v>
      </c>
      <c r="I89" s="168">
        <f>I90+I91+I92</f>
        <v>106.9</v>
      </c>
      <c r="J89" s="105">
        <f>J90+J91+J92</f>
        <v>83.9</v>
      </c>
      <c r="K89" s="48">
        <f>K90+K91+K92</f>
        <v>103.9</v>
      </c>
      <c r="L89" s="676">
        <f>J89/H89*100</f>
        <v>9.2411058486617481</v>
      </c>
      <c r="M89" s="141">
        <f t="shared" ref="M89" si="42">J89-H89</f>
        <v>-824</v>
      </c>
      <c r="N89" s="168">
        <f>K89/H89*100</f>
        <v>11.443991629034036</v>
      </c>
      <c r="O89" s="48">
        <f t="shared" ref="O89" si="43">K89-H89</f>
        <v>-804</v>
      </c>
      <c r="P89" s="1680"/>
    </row>
    <row r="90" spans="1:16" ht="18.75" customHeight="1">
      <c r="A90" s="1249"/>
      <c r="B90" s="2190"/>
      <c r="C90" s="2213"/>
      <c r="D90" s="2146"/>
      <c r="E90" s="1466"/>
      <c r="F90" s="1548"/>
      <c r="G90" s="879" t="s">
        <v>21</v>
      </c>
      <c r="H90" s="185">
        <f>H94+H110</f>
        <v>907.9</v>
      </c>
      <c r="I90" s="169">
        <f>I94+I110</f>
        <v>106.9</v>
      </c>
      <c r="J90" s="1">
        <f>J94+J110</f>
        <v>83.9</v>
      </c>
      <c r="K90" s="103">
        <f>K94+K110</f>
        <v>103.9</v>
      </c>
      <c r="L90" s="677">
        <f>J90/H90*100</f>
        <v>9.2411058486617481</v>
      </c>
      <c r="M90" s="155">
        <f t="shared" ref="M90" si="44">J90-H90</f>
        <v>-824</v>
      </c>
      <c r="N90" s="169">
        <f>K90/H90*100</f>
        <v>11.443991629034036</v>
      </c>
      <c r="O90" s="103">
        <f t="shared" ref="O90" si="45">K90-H90</f>
        <v>-804</v>
      </c>
      <c r="P90" s="1680"/>
    </row>
    <row r="91" spans="1:16" ht="18.75" customHeight="1">
      <c r="A91" s="1249"/>
      <c r="B91" s="2190"/>
      <c r="C91" s="2213"/>
      <c r="D91" s="2146"/>
      <c r="E91" s="1466"/>
      <c r="F91" s="1548"/>
      <c r="G91" s="879" t="s">
        <v>22</v>
      </c>
      <c r="H91" s="186">
        <f t="shared" ref="H91:K92" si="46">H95+H111</f>
        <v>0</v>
      </c>
      <c r="I91" s="170">
        <f t="shared" si="46"/>
        <v>0</v>
      </c>
      <c r="J91" s="2">
        <f t="shared" si="46"/>
        <v>0</v>
      </c>
      <c r="K91" s="106">
        <f t="shared" si="46"/>
        <v>0</v>
      </c>
      <c r="L91" s="269">
        <v>0</v>
      </c>
      <c r="M91" s="157">
        <f t="shared" si="1"/>
        <v>0</v>
      </c>
      <c r="N91" s="170">
        <v>0</v>
      </c>
      <c r="O91" s="882">
        <f t="shared" si="2"/>
        <v>0</v>
      </c>
      <c r="P91" s="1680"/>
    </row>
    <row r="92" spans="1:16" ht="18.75" customHeight="1">
      <c r="A92" s="1249"/>
      <c r="B92" s="2190"/>
      <c r="C92" s="2213"/>
      <c r="D92" s="2146"/>
      <c r="E92" s="1466"/>
      <c r="F92" s="1548"/>
      <c r="G92" s="879" t="s">
        <v>23</v>
      </c>
      <c r="H92" s="108">
        <f t="shared" si="46"/>
        <v>0</v>
      </c>
      <c r="I92" s="175">
        <f t="shared" si="46"/>
        <v>0</v>
      </c>
      <c r="J92" s="121">
        <f t="shared" si="46"/>
        <v>0</v>
      </c>
      <c r="K92" s="882">
        <f t="shared" si="46"/>
        <v>0</v>
      </c>
      <c r="L92" s="269">
        <v>0</v>
      </c>
      <c r="M92" s="157">
        <f t="shared" si="1"/>
        <v>0</v>
      </c>
      <c r="N92" s="170">
        <v>0</v>
      </c>
      <c r="O92" s="882">
        <f t="shared" si="2"/>
        <v>0</v>
      </c>
      <c r="P92" s="1680"/>
    </row>
    <row r="93" spans="1:16" ht="27" customHeight="1">
      <c r="A93" s="1588" t="s">
        <v>42</v>
      </c>
      <c r="B93" s="1590" t="s">
        <v>690</v>
      </c>
      <c r="C93" s="2211" t="s">
        <v>19</v>
      </c>
      <c r="D93" s="2100" t="s">
        <v>19</v>
      </c>
      <c r="E93" s="1618" t="s">
        <v>19</v>
      </c>
      <c r="F93" s="2110" t="s">
        <v>19</v>
      </c>
      <c r="G93" s="109" t="s">
        <v>20</v>
      </c>
      <c r="H93" s="111">
        <f>H94+H95+H96</f>
        <v>0</v>
      </c>
      <c r="I93" s="176">
        <f>I94+I95+I96</f>
        <v>0</v>
      </c>
      <c r="J93" s="123">
        <f>J94+J95+J96</f>
        <v>0</v>
      </c>
      <c r="K93" s="145">
        <f>K94+K95+K96</f>
        <v>0</v>
      </c>
      <c r="L93" s="269">
        <v>0</v>
      </c>
      <c r="M93" s="157">
        <f t="shared" si="1"/>
        <v>0</v>
      </c>
      <c r="N93" s="170">
        <v>0</v>
      </c>
      <c r="O93" s="882">
        <f t="shared" si="2"/>
        <v>0</v>
      </c>
      <c r="P93" s="1680"/>
    </row>
    <row r="94" spans="1:16" ht="19.5" customHeight="1">
      <c r="A94" s="1588"/>
      <c r="B94" s="1590"/>
      <c r="C94" s="2211"/>
      <c r="D94" s="2100"/>
      <c r="E94" s="1618"/>
      <c r="F94" s="2110"/>
      <c r="G94" s="879" t="s">
        <v>21</v>
      </c>
      <c r="H94" s="111">
        <f>H98+H102+H106</f>
        <v>0</v>
      </c>
      <c r="I94" s="176">
        <f>I98+I102+I106</f>
        <v>0</v>
      </c>
      <c r="J94" s="123">
        <f>J98+J102+J106</f>
        <v>0</v>
      </c>
      <c r="K94" s="145">
        <f>K98+K102+K106</f>
        <v>0</v>
      </c>
      <c r="L94" s="269">
        <v>0</v>
      </c>
      <c r="M94" s="157">
        <f t="shared" si="1"/>
        <v>0</v>
      </c>
      <c r="N94" s="170">
        <v>0</v>
      </c>
      <c r="O94" s="882">
        <f t="shared" si="2"/>
        <v>0</v>
      </c>
      <c r="P94" s="1680"/>
    </row>
    <row r="95" spans="1:16" ht="19.5" customHeight="1">
      <c r="A95" s="1588"/>
      <c r="B95" s="1590"/>
      <c r="C95" s="2211"/>
      <c r="D95" s="2100"/>
      <c r="E95" s="1618"/>
      <c r="F95" s="2110"/>
      <c r="G95" s="879" t="s">
        <v>22</v>
      </c>
      <c r="H95" s="111">
        <f t="shared" ref="H95:K96" si="47">H99+H103+H107</f>
        <v>0</v>
      </c>
      <c r="I95" s="176">
        <f t="shared" si="47"/>
        <v>0</v>
      </c>
      <c r="J95" s="123">
        <f t="shared" si="47"/>
        <v>0</v>
      </c>
      <c r="K95" s="145">
        <f t="shared" si="47"/>
        <v>0</v>
      </c>
      <c r="L95" s="269">
        <v>0</v>
      </c>
      <c r="M95" s="157">
        <f t="shared" si="1"/>
        <v>0</v>
      </c>
      <c r="N95" s="170">
        <v>0</v>
      </c>
      <c r="O95" s="882">
        <f t="shared" si="2"/>
        <v>0</v>
      </c>
      <c r="P95" s="1680"/>
    </row>
    <row r="96" spans="1:16" ht="19.5" customHeight="1">
      <c r="A96" s="1588"/>
      <c r="B96" s="1590"/>
      <c r="C96" s="2211"/>
      <c r="D96" s="2100"/>
      <c r="E96" s="1618"/>
      <c r="F96" s="2110"/>
      <c r="G96" s="879" t="s">
        <v>23</v>
      </c>
      <c r="H96" s="111">
        <f t="shared" si="47"/>
        <v>0</v>
      </c>
      <c r="I96" s="176">
        <f t="shared" si="47"/>
        <v>0</v>
      </c>
      <c r="J96" s="123">
        <f t="shared" si="47"/>
        <v>0</v>
      </c>
      <c r="K96" s="145">
        <f t="shared" si="47"/>
        <v>0</v>
      </c>
      <c r="L96" s="269">
        <v>0</v>
      </c>
      <c r="M96" s="157">
        <f t="shared" si="1"/>
        <v>0</v>
      </c>
      <c r="N96" s="170">
        <v>0</v>
      </c>
      <c r="O96" s="882">
        <f t="shared" si="2"/>
        <v>0</v>
      </c>
      <c r="P96" s="1680"/>
    </row>
    <row r="97" spans="1:16" ht="27.75" customHeight="1">
      <c r="A97" s="1588" t="s">
        <v>43</v>
      </c>
      <c r="B97" s="1590" t="s">
        <v>410</v>
      </c>
      <c r="C97" s="2211" t="s">
        <v>673</v>
      </c>
      <c r="D97" s="1805">
        <v>43831</v>
      </c>
      <c r="E97" s="1804">
        <v>44196</v>
      </c>
      <c r="F97" s="2212" t="s">
        <v>674</v>
      </c>
      <c r="G97" s="109" t="s">
        <v>20</v>
      </c>
      <c r="H97" s="111">
        <f>H98+H99+H100</f>
        <v>0</v>
      </c>
      <c r="I97" s="176">
        <f>I98+I99+I100</f>
        <v>0</v>
      </c>
      <c r="J97" s="123">
        <f>J98+J99+J100</f>
        <v>0</v>
      </c>
      <c r="K97" s="145">
        <f>K98+K99+K100</f>
        <v>0</v>
      </c>
      <c r="L97" s="269">
        <v>0</v>
      </c>
      <c r="M97" s="157">
        <f t="shared" si="1"/>
        <v>0</v>
      </c>
      <c r="N97" s="170">
        <v>0</v>
      </c>
      <c r="O97" s="882">
        <f t="shared" si="2"/>
        <v>0</v>
      </c>
      <c r="P97" s="2110" t="s">
        <v>87</v>
      </c>
    </row>
    <row r="98" spans="1:16" ht="19.5" customHeight="1">
      <c r="A98" s="1588"/>
      <c r="B98" s="1590"/>
      <c r="C98" s="2211"/>
      <c r="D98" s="1805"/>
      <c r="E98" s="1804"/>
      <c r="F98" s="2212"/>
      <c r="G98" s="879" t="s">
        <v>21</v>
      </c>
      <c r="H98" s="110">
        <v>0</v>
      </c>
      <c r="I98" s="177">
        <v>0</v>
      </c>
      <c r="J98" s="122">
        <v>0</v>
      </c>
      <c r="K98" s="146">
        <v>0</v>
      </c>
      <c r="L98" s="269">
        <v>0</v>
      </c>
      <c r="M98" s="157">
        <f t="shared" si="1"/>
        <v>0</v>
      </c>
      <c r="N98" s="170">
        <v>0</v>
      </c>
      <c r="O98" s="882">
        <f t="shared" si="2"/>
        <v>0</v>
      </c>
      <c r="P98" s="2110"/>
    </row>
    <row r="99" spans="1:16" ht="19.5" customHeight="1">
      <c r="A99" s="1588"/>
      <c r="B99" s="1590"/>
      <c r="C99" s="2211"/>
      <c r="D99" s="1805"/>
      <c r="E99" s="1804"/>
      <c r="F99" s="2212"/>
      <c r="G99" s="879" t="s">
        <v>22</v>
      </c>
      <c r="H99" s="110">
        <v>0</v>
      </c>
      <c r="I99" s="177">
        <v>0</v>
      </c>
      <c r="J99" s="122">
        <v>0</v>
      </c>
      <c r="K99" s="146">
        <v>0</v>
      </c>
      <c r="L99" s="269">
        <v>0</v>
      </c>
      <c r="M99" s="157">
        <f t="shared" si="1"/>
        <v>0</v>
      </c>
      <c r="N99" s="170">
        <v>0</v>
      </c>
      <c r="O99" s="882">
        <f t="shared" si="2"/>
        <v>0</v>
      </c>
      <c r="P99" s="2110"/>
    </row>
    <row r="100" spans="1:16" ht="19.5" customHeight="1">
      <c r="A100" s="1588"/>
      <c r="B100" s="1590"/>
      <c r="C100" s="2211"/>
      <c r="D100" s="1805"/>
      <c r="E100" s="1804"/>
      <c r="F100" s="2212"/>
      <c r="G100" s="879" t="s">
        <v>23</v>
      </c>
      <c r="H100" s="110">
        <v>0</v>
      </c>
      <c r="I100" s="177">
        <v>0</v>
      </c>
      <c r="J100" s="122">
        <v>0</v>
      </c>
      <c r="K100" s="146">
        <v>0</v>
      </c>
      <c r="L100" s="269">
        <v>0</v>
      </c>
      <c r="M100" s="157">
        <f t="shared" si="1"/>
        <v>0</v>
      </c>
      <c r="N100" s="170">
        <v>0</v>
      </c>
      <c r="O100" s="882">
        <f t="shared" si="2"/>
        <v>0</v>
      </c>
      <c r="P100" s="2110"/>
    </row>
    <row r="101" spans="1:16" ht="28.5" customHeight="1">
      <c r="A101" s="1588" t="s">
        <v>93</v>
      </c>
      <c r="B101" s="1590" t="s">
        <v>411</v>
      </c>
      <c r="C101" s="2211" t="s">
        <v>673</v>
      </c>
      <c r="D101" s="1805">
        <v>43831</v>
      </c>
      <c r="E101" s="1804">
        <v>44196</v>
      </c>
      <c r="F101" s="2212" t="s">
        <v>674</v>
      </c>
      <c r="G101" s="109" t="s">
        <v>20</v>
      </c>
      <c r="H101" s="111">
        <f>H102+H103+H104</f>
        <v>0</v>
      </c>
      <c r="I101" s="176">
        <f>I102+I103+I104</f>
        <v>0</v>
      </c>
      <c r="J101" s="123">
        <f>J102+J103+J104</f>
        <v>0</v>
      </c>
      <c r="K101" s="145">
        <f>K102+K103+K104</f>
        <v>0</v>
      </c>
      <c r="L101" s="269">
        <v>0</v>
      </c>
      <c r="M101" s="157">
        <f t="shared" si="1"/>
        <v>0</v>
      </c>
      <c r="N101" s="170">
        <v>0</v>
      </c>
      <c r="O101" s="882">
        <f t="shared" si="2"/>
        <v>0</v>
      </c>
      <c r="P101" s="2110" t="s">
        <v>87</v>
      </c>
    </row>
    <row r="102" spans="1:16" ht="19.5" customHeight="1">
      <c r="A102" s="1588"/>
      <c r="B102" s="1590"/>
      <c r="C102" s="2211"/>
      <c r="D102" s="1805"/>
      <c r="E102" s="1804"/>
      <c r="F102" s="2212"/>
      <c r="G102" s="879" t="s">
        <v>21</v>
      </c>
      <c r="H102" s="110">
        <v>0</v>
      </c>
      <c r="I102" s="177">
        <v>0</v>
      </c>
      <c r="J102" s="122">
        <v>0</v>
      </c>
      <c r="K102" s="146">
        <v>0</v>
      </c>
      <c r="L102" s="269">
        <v>0</v>
      </c>
      <c r="M102" s="157">
        <f t="shared" si="1"/>
        <v>0</v>
      </c>
      <c r="N102" s="170">
        <v>0</v>
      </c>
      <c r="O102" s="882">
        <f t="shared" si="2"/>
        <v>0</v>
      </c>
      <c r="P102" s="2110"/>
    </row>
    <row r="103" spans="1:16" ht="19.5" customHeight="1">
      <c r="A103" s="1588"/>
      <c r="B103" s="1590"/>
      <c r="C103" s="2211"/>
      <c r="D103" s="1805"/>
      <c r="E103" s="1804"/>
      <c r="F103" s="2212"/>
      <c r="G103" s="879" t="s">
        <v>22</v>
      </c>
      <c r="H103" s="110">
        <v>0</v>
      </c>
      <c r="I103" s="177">
        <v>0</v>
      </c>
      <c r="J103" s="122">
        <v>0</v>
      </c>
      <c r="K103" s="146">
        <v>0</v>
      </c>
      <c r="L103" s="269">
        <v>0</v>
      </c>
      <c r="M103" s="157">
        <f t="shared" si="1"/>
        <v>0</v>
      </c>
      <c r="N103" s="170">
        <v>0</v>
      </c>
      <c r="O103" s="882">
        <f t="shared" si="2"/>
        <v>0</v>
      </c>
      <c r="P103" s="2110"/>
    </row>
    <row r="104" spans="1:16" ht="19.5" customHeight="1">
      <c r="A104" s="1588"/>
      <c r="B104" s="1590"/>
      <c r="C104" s="2211"/>
      <c r="D104" s="1805"/>
      <c r="E104" s="1804"/>
      <c r="F104" s="2212"/>
      <c r="G104" s="879" t="s">
        <v>23</v>
      </c>
      <c r="H104" s="110">
        <v>0</v>
      </c>
      <c r="I104" s="177">
        <v>0</v>
      </c>
      <c r="J104" s="122">
        <v>0</v>
      </c>
      <c r="K104" s="146">
        <v>0</v>
      </c>
      <c r="L104" s="269">
        <v>0</v>
      </c>
      <c r="M104" s="157">
        <f t="shared" si="1"/>
        <v>0</v>
      </c>
      <c r="N104" s="170">
        <v>0</v>
      </c>
      <c r="O104" s="882">
        <f t="shared" si="2"/>
        <v>0</v>
      </c>
      <c r="P104" s="2110"/>
    </row>
    <row r="105" spans="1:16" ht="29.25" customHeight="1">
      <c r="A105" s="1588" t="s">
        <v>94</v>
      </c>
      <c r="B105" s="1590" t="s">
        <v>412</v>
      </c>
      <c r="C105" s="2211" t="s">
        <v>673</v>
      </c>
      <c r="D105" s="1805">
        <v>43831</v>
      </c>
      <c r="E105" s="1804">
        <v>44196</v>
      </c>
      <c r="F105" s="2212" t="s">
        <v>674</v>
      </c>
      <c r="G105" s="109" t="s">
        <v>20</v>
      </c>
      <c r="H105" s="111">
        <f>H106+H107+H108</f>
        <v>0</v>
      </c>
      <c r="I105" s="176">
        <f>I106+I107+I108</f>
        <v>0</v>
      </c>
      <c r="J105" s="123">
        <f>J106+J107+J108</f>
        <v>0</v>
      </c>
      <c r="K105" s="145">
        <f>K106+K107+K108</f>
        <v>0</v>
      </c>
      <c r="L105" s="269">
        <v>0</v>
      </c>
      <c r="M105" s="157">
        <f t="shared" si="1"/>
        <v>0</v>
      </c>
      <c r="N105" s="170">
        <v>0</v>
      </c>
      <c r="O105" s="882">
        <f t="shared" si="2"/>
        <v>0</v>
      </c>
      <c r="P105" s="2110" t="s">
        <v>87</v>
      </c>
    </row>
    <row r="106" spans="1:16" ht="19.5" customHeight="1">
      <c r="A106" s="1588"/>
      <c r="B106" s="1590"/>
      <c r="C106" s="2211"/>
      <c r="D106" s="1805"/>
      <c r="E106" s="1804"/>
      <c r="F106" s="2212"/>
      <c r="G106" s="879" t="s">
        <v>21</v>
      </c>
      <c r="H106" s="110">
        <v>0</v>
      </c>
      <c r="I106" s="177">
        <v>0</v>
      </c>
      <c r="J106" s="122">
        <v>0</v>
      </c>
      <c r="K106" s="146">
        <v>0</v>
      </c>
      <c r="L106" s="269">
        <v>0</v>
      </c>
      <c r="M106" s="157">
        <f t="shared" ref="M106:M112" si="48">J106-H106</f>
        <v>0</v>
      </c>
      <c r="N106" s="170">
        <v>0</v>
      </c>
      <c r="O106" s="882">
        <f t="shared" ref="O106:O112" si="49">K106-H106</f>
        <v>0</v>
      </c>
      <c r="P106" s="2110"/>
    </row>
    <row r="107" spans="1:16" ht="19.5" customHeight="1">
      <c r="A107" s="1588"/>
      <c r="B107" s="1590"/>
      <c r="C107" s="2211"/>
      <c r="D107" s="1805"/>
      <c r="E107" s="1804"/>
      <c r="F107" s="2212"/>
      <c r="G107" s="879" t="s">
        <v>22</v>
      </c>
      <c r="H107" s="110">
        <v>0</v>
      </c>
      <c r="I107" s="177">
        <v>0</v>
      </c>
      <c r="J107" s="122">
        <v>0</v>
      </c>
      <c r="K107" s="146">
        <v>0</v>
      </c>
      <c r="L107" s="269">
        <v>0</v>
      </c>
      <c r="M107" s="157">
        <f t="shared" si="48"/>
        <v>0</v>
      </c>
      <c r="N107" s="170">
        <v>0</v>
      </c>
      <c r="O107" s="882">
        <f t="shared" si="49"/>
        <v>0</v>
      </c>
      <c r="P107" s="2110"/>
    </row>
    <row r="108" spans="1:16" ht="19.5" customHeight="1">
      <c r="A108" s="1588"/>
      <c r="B108" s="1590"/>
      <c r="C108" s="2211"/>
      <c r="D108" s="1805"/>
      <c r="E108" s="1804"/>
      <c r="F108" s="2212"/>
      <c r="G108" s="879" t="s">
        <v>23</v>
      </c>
      <c r="H108" s="110">
        <v>0</v>
      </c>
      <c r="I108" s="177">
        <v>0</v>
      </c>
      <c r="J108" s="122">
        <v>0</v>
      </c>
      <c r="K108" s="146">
        <v>0</v>
      </c>
      <c r="L108" s="269">
        <v>0</v>
      </c>
      <c r="M108" s="157">
        <f t="shared" si="48"/>
        <v>0</v>
      </c>
      <c r="N108" s="170">
        <v>0</v>
      </c>
      <c r="O108" s="882">
        <f t="shared" si="49"/>
        <v>0</v>
      </c>
      <c r="P108" s="2110"/>
    </row>
    <row r="109" spans="1:16" ht="18.75" customHeight="1">
      <c r="A109" s="2114" t="s">
        <v>124</v>
      </c>
      <c r="B109" s="2117" t="s">
        <v>691</v>
      </c>
      <c r="C109" s="1243" t="s">
        <v>19</v>
      </c>
      <c r="D109" s="1588" t="s">
        <v>19</v>
      </c>
      <c r="E109" s="1525" t="s">
        <v>19</v>
      </c>
      <c r="F109" s="1666" t="s">
        <v>19</v>
      </c>
      <c r="G109" s="109" t="s">
        <v>20</v>
      </c>
      <c r="H109" s="184">
        <f>H110+H111+H112</f>
        <v>907.9</v>
      </c>
      <c r="I109" s="168">
        <f>I110+I111+I112</f>
        <v>106.9</v>
      </c>
      <c r="J109" s="105">
        <f>J110+J111+J112</f>
        <v>83.9</v>
      </c>
      <c r="K109" s="48">
        <f>K110+K111+K112</f>
        <v>103.9</v>
      </c>
      <c r="L109" s="676">
        <f>J109/H109*100</f>
        <v>9.2411058486617481</v>
      </c>
      <c r="M109" s="141">
        <f t="shared" si="48"/>
        <v>-824</v>
      </c>
      <c r="N109" s="168">
        <f>K109/H109*100</f>
        <v>11.443991629034036</v>
      </c>
      <c r="O109" s="48">
        <f t="shared" si="49"/>
        <v>-804</v>
      </c>
      <c r="P109" s="1680"/>
    </row>
    <row r="110" spans="1:16" ht="14.25" customHeight="1">
      <c r="A110" s="2115"/>
      <c r="B110" s="2118"/>
      <c r="C110" s="1603"/>
      <c r="D110" s="2100"/>
      <c r="E110" s="1618"/>
      <c r="F110" s="2110"/>
      <c r="G110" s="879" t="s">
        <v>21</v>
      </c>
      <c r="H110" s="185">
        <f>H115+H119+H123+H127+H131+H135+H139</f>
        <v>907.9</v>
      </c>
      <c r="I110" s="169">
        <f>I115+I119+I123+I127+I131+I135+I139</f>
        <v>106.9</v>
      </c>
      <c r="J110" s="1">
        <f>J115+J119+J123+J127+J131+J135+J139</f>
        <v>83.9</v>
      </c>
      <c r="K110" s="103">
        <f>K115+K119+K123+K127+K131+K135+K139</f>
        <v>103.9</v>
      </c>
      <c r="L110" s="677">
        <f>J110/H110*100</f>
        <v>9.2411058486617481</v>
      </c>
      <c r="M110" s="155">
        <f t="shared" si="48"/>
        <v>-824</v>
      </c>
      <c r="N110" s="169">
        <f>K110/H110*100</f>
        <v>11.443991629034036</v>
      </c>
      <c r="O110" s="103">
        <f t="shared" si="49"/>
        <v>-804</v>
      </c>
      <c r="P110" s="1680"/>
    </row>
    <row r="111" spans="1:16" ht="14.25" customHeight="1">
      <c r="A111" s="2115"/>
      <c r="B111" s="2118"/>
      <c r="C111" s="1603"/>
      <c r="D111" s="2100"/>
      <c r="E111" s="1618"/>
      <c r="F111" s="2110"/>
      <c r="G111" s="879" t="s">
        <v>22</v>
      </c>
      <c r="H111" s="108">
        <f t="shared" ref="H111:K112" si="50">H116+H120+H124+H128+H132+H136+H140</f>
        <v>0</v>
      </c>
      <c r="I111" s="175">
        <f t="shared" si="50"/>
        <v>0</v>
      </c>
      <c r="J111" s="121">
        <f t="shared" si="50"/>
        <v>0</v>
      </c>
      <c r="K111" s="882">
        <f t="shared" si="50"/>
        <v>0</v>
      </c>
      <c r="L111" s="269">
        <v>0</v>
      </c>
      <c r="M111" s="106">
        <f t="shared" si="48"/>
        <v>0</v>
      </c>
      <c r="N111" s="170">
        <v>0</v>
      </c>
      <c r="O111" s="882">
        <f t="shared" si="49"/>
        <v>0</v>
      </c>
      <c r="P111" s="1680"/>
    </row>
    <row r="112" spans="1:16" ht="14.25" customHeight="1">
      <c r="A112" s="2115"/>
      <c r="B112" s="2118"/>
      <c r="C112" s="1603"/>
      <c r="D112" s="2100"/>
      <c r="E112" s="1618"/>
      <c r="F112" s="2110"/>
      <c r="G112" s="877" t="s">
        <v>23</v>
      </c>
      <c r="H112" s="221">
        <f t="shared" si="50"/>
        <v>0</v>
      </c>
      <c r="I112" s="222">
        <f t="shared" si="50"/>
        <v>0</v>
      </c>
      <c r="J112" s="223">
        <f t="shared" si="50"/>
        <v>0</v>
      </c>
      <c r="K112" s="224">
        <f t="shared" si="50"/>
        <v>0</v>
      </c>
      <c r="L112" s="690">
        <v>0</v>
      </c>
      <c r="M112" s="381">
        <f t="shared" si="48"/>
        <v>0</v>
      </c>
      <c r="N112" s="691">
        <v>0</v>
      </c>
      <c r="O112" s="224">
        <f t="shared" si="49"/>
        <v>0</v>
      </c>
      <c r="P112" s="1680"/>
    </row>
    <row r="113" spans="1:16" ht="14.25" customHeight="1">
      <c r="A113" s="2115"/>
      <c r="B113" s="2118"/>
      <c r="C113" s="1604"/>
      <c r="D113" s="2100"/>
      <c r="E113" s="1618"/>
      <c r="F113" s="2110"/>
      <c r="G113" s="2120" t="s">
        <v>1116</v>
      </c>
      <c r="H113" s="2121"/>
      <c r="I113" s="2121"/>
      <c r="J113" s="2121"/>
      <c r="K113" s="1692"/>
      <c r="L113" s="2139"/>
      <c r="M113" s="2140"/>
      <c r="N113" s="2140"/>
      <c r="O113" s="2141"/>
      <c r="P113" s="1680"/>
    </row>
    <row r="114" spans="1:16" ht="18.75" customHeight="1">
      <c r="A114" s="2115"/>
      <c r="B114" s="2118"/>
      <c r="C114" s="1680" t="s">
        <v>563</v>
      </c>
      <c r="D114" s="2100" t="s">
        <v>19</v>
      </c>
      <c r="E114" s="1618" t="s">
        <v>19</v>
      </c>
      <c r="F114" s="2110" t="s">
        <v>19</v>
      </c>
      <c r="G114" s="107" t="s">
        <v>20</v>
      </c>
      <c r="H114" s="217">
        <f>H115+H116+H117</f>
        <v>420</v>
      </c>
      <c r="I114" s="168">
        <f>I115+I116+I117</f>
        <v>4</v>
      </c>
      <c r="J114" s="105">
        <f>J115+J116+J117</f>
        <v>4</v>
      </c>
      <c r="K114" s="48">
        <f>K115+K116+K117</f>
        <v>4</v>
      </c>
      <c r="L114" s="676">
        <f>J114/H114*100</f>
        <v>0.95238095238095244</v>
      </c>
      <c r="M114" s="141">
        <f t="shared" ref="M114:M115" si="51">J114-H114</f>
        <v>-416</v>
      </c>
      <c r="N114" s="168">
        <f>K114/H114*100</f>
        <v>0.95238095238095244</v>
      </c>
      <c r="O114" s="48">
        <f t="shared" ref="O114:O115" si="52">K114-H114</f>
        <v>-416</v>
      </c>
      <c r="P114" s="1680"/>
    </row>
    <row r="115" spans="1:16" ht="14.25" customHeight="1">
      <c r="A115" s="2115"/>
      <c r="B115" s="2118"/>
      <c r="C115" s="1680"/>
      <c r="D115" s="2100"/>
      <c r="E115" s="1618"/>
      <c r="F115" s="2110"/>
      <c r="G115" s="879" t="s">
        <v>21</v>
      </c>
      <c r="H115" s="185">
        <f>H148</f>
        <v>420</v>
      </c>
      <c r="I115" s="169">
        <f>I148</f>
        <v>4</v>
      </c>
      <c r="J115" s="1">
        <f>J148</f>
        <v>4</v>
      </c>
      <c r="K115" s="103">
        <f>K148</f>
        <v>4</v>
      </c>
      <c r="L115" s="677">
        <f>J115/H115*100</f>
        <v>0.95238095238095244</v>
      </c>
      <c r="M115" s="155">
        <f t="shared" si="51"/>
        <v>-416</v>
      </c>
      <c r="N115" s="169">
        <f>K115/H115*100</f>
        <v>0.95238095238095244</v>
      </c>
      <c r="O115" s="103">
        <f t="shared" si="52"/>
        <v>-416</v>
      </c>
      <c r="P115" s="1680"/>
    </row>
    <row r="116" spans="1:16" ht="14.25" customHeight="1">
      <c r="A116" s="2115"/>
      <c r="B116" s="2118"/>
      <c r="C116" s="1680"/>
      <c r="D116" s="2100"/>
      <c r="E116" s="1618"/>
      <c r="F116" s="2110"/>
      <c r="G116" s="879" t="s">
        <v>22</v>
      </c>
      <c r="H116" s="110">
        <f t="shared" ref="H116:K117" si="53">H149</f>
        <v>0</v>
      </c>
      <c r="I116" s="177">
        <f t="shared" si="53"/>
        <v>0</v>
      </c>
      <c r="J116" s="122">
        <f t="shared" si="53"/>
        <v>0</v>
      </c>
      <c r="K116" s="106">
        <f t="shared" si="53"/>
        <v>0</v>
      </c>
      <c r="L116" s="269">
        <v>0</v>
      </c>
      <c r="M116" s="106">
        <f t="shared" ref="M116:M145" si="54">J116-H116</f>
        <v>0</v>
      </c>
      <c r="N116" s="170">
        <v>0</v>
      </c>
      <c r="O116" s="882">
        <f t="shared" ref="O116:O145" si="55">K116-H116</f>
        <v>0</v>
      </c>
      <c r="P116" s="1680"/>
    </row>
    <row r="117" spans="1:16" ht="14.25" customHeight="1">
      <c r="A117" s="2115"/>
      <c r="B117" s="2118"/>
      <c r="C117" s="1680"/>
      <c r="D117" s="2100"/>
      <c r="E117" s="1618"/>
      <c r="F117" s="2110"/>
      <c r="G117" s="879" t="s">
        <v>23</v>
      </c>
      <c r="H117" s="110">
        <f t="shared" si="53"/>
        <v>0</v>
      </c>
      <c r="I117" s="177">
        <f t="shared" si="53"/>
        <v>0</v>
      </c>
      <c r="J117" s="122">
        <f t="shared" si="53"/>
        <v>0</v>
      </c>
      <c r="K117" s="106">
        <f t="shared" si="53"/>
        <v>0</v>
      </c>
      <c r="L117" s="269">
        <v>0</v>
      </c>
      <c r="M117" s="106">
        <f t="shared" si="54"/>
        <v>0</v>
      </c>
      <c r="N117" s="170">
        <v>0</v>
      </c>
      <c r="O117" s="882">
        <f t="shared" si="55"/>
        <v>0</v>
      </c>
      <c r="P117" s="1680"/>
    </row>
    <row r="118" spans="1:16" ht="18.75" customHeight="1">
      <c r="A118" s="2115"/>
      <c r="B118" s="2118"/>
      <c r="C118" s="1680" t="s">
        <v>164</v>
      </c>
      <c r="D118" s="2100" t="s">
        <v>19</v>
      </c>
      <c r="E118" s="1618" t="s">
        <v>19</v>
      </c>
      <c r="F118" s="2110" t="s">
        <v>19</v>
      </c>
      <c r="G118" s="109" t="s">
        <v>20</v>
      </c>
      <c r="H118" s="184">
        <f>H119+H120+H121</f>
        <v>158.9</v>
      </c>
      <c r="I118" s="168">
        <f>I119+I120+I121</f>
        <v>0.8</v>
      </c>
      <c r="J118" s="105">
        <f>J119+J120+J121</f>
        <v>0.8</v>
      </c>
      <c r="K118" s="48">
        <f>K119+K120+K121</f>
        <v>0.8</v>
      </c>
      <c r="L118" s="676">
        <f>J118/H118*100</f>
        <v>0.50346129641283832</v>
      </c>
      <c r="M118" s="141">
        <f t="shared" si="54"/>
        <v>-158.1</v>
      </c>
      <c r="N118" s="168">
        <f>K118/H118*100</f>
        <v>0.50346129641283832</v>
      </c>
      <c r="O118" s="48">
        <f t="shared" si="55"/>
        <v>-158.1</v>
      </c>
      <c r="P118" s="1680"/>
    </row>
    <row r="119" spans="1:16" ht="14.25" customHeight="1">
      <c r="A119" s="2115"/>
      <c r="B119" s="2118"/>
      <c r="C119" s="1680"/>
      <c r="D119" s="2100"/>
      <c r="E119" s="1618"/>
      <c r="F119" s="2110"/>
      <c r="G119" s="879" t="s">
        <v>21</v>
      </c>
      <c r="H119" s="185">
        <f t="shared" ref="H119:K121" si="56">H152</f>
        <v>158.9</v>
      </c>
      <c r="I119" s="169">
        <f t="shared" si="56"/>
        <v>0.8</v>
      </c>
      <c r="J119" s="1">
        <f t="shared" si="56"/>
        <v>0.8</v>
      </c>
      <c r="K119" s="103">
        <f t="shared" si="56"/>
        <v>0.8</v>
      </c>
      <c r="L119" s="677">
        <f>J119/H119*100</f>
        <v>0.50346129641283832</v>
      </c>
      <c r="M119" s="155">
        <f t="shared" si="54"/>
        <v>-158.1</v>
      </c>
      <c r="N119" s="169">
        <f>K119/H119*100</f>
        <v>0.50346129641283832</v>
      </c>
      <c r="O119" s="103">
        <f t="shared" si="55"/>
        <v>-158.1</v>
      </c>
      <c r="P119" s="1680"/>
    </row>
    <row r="120" spans="1:16" ht="14.25" customHeight="1">
      <c r="A120" s="2115"/>
      <c r="B120" s="2118"/>
      <c r="C120" s="1680"/>
      <c r="D120" s="2100"/>
      <c r="E120" s="1618"/>
      <c r="F120" s="2110"/>
      <c r="G120" s="879" t="s">
        <v>22</v>
      </c>
      <c r="H120" s="186">
        <f t="shared" si="56"/>
        <v>0</v>
      </c>
      <c r="I120" s="170">
        <f t="shared" si="56"/>
        <v>0</v>
      </c>
      <c r="J120" s="2">
        <f t="shared" si="56"/>
        <v>0</v>
      </c>
      <c r="K120" s="106">
        <f t="shared" si="56"/>
        <v>0</v>
      </c>
      <c r="L120" s="269">
        <v>0</v>
      </c>
      <c r="M120" s="106">
        <f t="shared" si="54"/>
        <v>0</v>
      </c>
      <c r="N120" s="170">
        <v>0</v>
      </c>
      <c r="O120" s="143">
        <f t="shared" si="55"/>
        <v>0</v>
      </c>
      <c r="P120" s="1680"/>
    </row>
    <row r="121" spans="1:16" ht="14.25" customHeight="1">
      <c r="A121" s="2115"/>
      <c r="B121" s="2118"/>
      <c r="C121" s="1680"/>
      <c r="D121" s="2100"/>
      <c r="E121" s="1618"/>
      <c r="F121" s="2110"/>
      <c r="G121" s="879" t="s">
        <v>23</v>
      </c>
      <c r="H121" s="186">
        <f t="shared" si="56"/>
        <v>0</v>
      </c>
      <c r="I121" s="170">
        <f t="shared" si="56"/>
        <v>0</v>
      </c>
      <c r="J121" s="2">
        <f t="shared" si="56"/>
        <v>0</v>
      </c>
      <c r="K121" s="106">
        <f t="shared" si="56"/>
        <v>0</v>
      </c>
      <c r="L121" s="269">
        <v>0</v>
      </c>
      <c r="M121" s="106">
        <f t="shared" si="54"/>
        <v>0</v>
      </c>
      <c r="N121" s="170">
        <v>0</v>
      </c>
      <c r="O121" s="143">
        <f t="shared" si="55"/>
        <v>0</v>
      </c>
      <c r="P121" s="1680"/>
    </row>
    <row r="122" spans="1:16" ht="18.75" customHeight="1">
      <c r="A122" s="2115"/>
      <c r="B122" s="2118"/>
      <c r="C122" s="1680" t="s">
        <v>562</v>
      </c>
      <c r="D122" s="2100" t="s">
        <v>19</v>
      </c>
      <c r="E122" s="1618" t="s">
        <v>19</v>
      </c>
      <c r="F122" s="2110" t="s">
        <v>19</v>
      </c>
      <c r="G122" s="109" t="s">
        <v>20</v>
      </c>
      <c r="H122" s="189">
        <f>H123+H124+H125</f>
        <v>0</v>
      </c>
      <c r="I122" s="173">
        <f>I123+I124+I125</f>
        <v>0</v>
      </c>
      <c r="J122" s="130">
        <f>J123+J124+J125</f>
        <v>0</v>
      </c>
      <c r="K122" s="143">
        <f>K123+K124+K125</f>
        <v>0</v>
      </c>
      <c r="L122" s="299">
        <v>0</v>
      </c>
      <c r="M122" s="143">
        <f t="shared" ref="M122:M123" si="57">J122-H122</f>
        <v>0</v>
      </c>
      <c r="N122" s="173">
        <v>0</v>
      </c>
      <c r="O122" s="143">
        <f t="shared" ref="O122:O123" si="58">K122-H122</f>
        <v>0</v>
      </c>
      <c r="P122" s="1680"/>
    </row>
    <row r="123" spans="1:16" ht="14.25" customHeight="1">
      <c r="A123" s="2115"/>
      <c r="B123" s="2118"/>
      <c r="C123" s="1680"/>
      <c r="D123" s="2100"/>
      <c r="E123" s="1618"/>
      <c r="F123" s="2110"/>
      <c r="G123" s="879" t="s">
        <v>21</v>
      </c>
      <c r="H123" s="186">
        <f t="shared" ref="H123:K125" si="59">H156</f>
        <v>0</v>
      </c>
      <c r="I123" s="170">
        <f t="shared" si="59"/>
        <v>0</v>
      </c>
      <c r="J123" s="2">
        <f t="shared" si="59"/>
        <v>0</v>
      </c>
      <c r="K123" s="106">
        <f t="shared" si="59"/>
        <v>0</v>
      </c>
      <c r="L123" s="269">
        <v>0</v>
      </c>
      <c r="M123" s="106">
        <f t="shared" si="57"/>
        <v>0</v>
      </c>
      <c r="N123" s="170">
        <v>0</v>
      </c>
      <c r="O123" s="106">
        <f t="shared" si="58"/>
        <v>0</v>
      </c>
      <c r="P123" s="1680"/>
    </row>
    <row r="124" spans="1:16" ht="14.25" customHeight="1">
      <c r="A124" s="2115"/>
      <c r="B124" s="2118"/>
      <c r="C124" s="1680"/>
      <c r="D124" s="2100"/>
      <c r="E124" s="1618"/>
      <c r="F124" s="2110"/>
      <c r="G124" s="879" t="s">
        <v>22</v>
      </c>
      <c r="H124" s="110">
        <f t="shared" si="59"/>
        <v>0</v>
      </c>
      <c r="I124" s="177">
        <f t="shared" si="59"/>
        <v>0</v>
      </c>
      <c r="J124" s="122">
        <f t="shared" si="59"/>
        <v>0</v>
      </c>
      <c r="K124" s="146">
        <f t="shared" si="59"/>
        <v>0</v>
      </c>
      <c r="L124" s="269">
        <v>0</v>
      </c>
      <c r="M124" s="106">
        <f t="shared" si="54"/>
        <v>0</v>
      </c>
      <c r="N124" s="170">
        <v>0</v>
      </c>
      <c r="O124" s="146">
        <f t="shared" si="55"/>
        <v>0</v>
      </c>
      <c r="P124" s="1680"/>
    </row>
    <row r="125" spans="1:16" ht="14.25" customHeight="1">
      <c r="A125" s="2115"/>
      <c r="B125" s="2118"/>
      <c r="C125" s="1680"/>
      <c r="D125" s="2100"/>
      <c r="E125" s="1618"/>
      <c r="F125" s="2110"/>
      <c r="G125" s="879" t="s">
        <v>23</v>
      </c>
      <c r="H125" s="110">
        <f t="shared" si="59"/>
        <v>0</v>
      </c>
      <c r="I125" s="177">
        <f t="shared" si="59"/>
        <v>0</v>
      </c>
      <c r="J125" s="122">
        <f t="shared" si="59"/>
        <v>0</v>
      </c>
      <c r="K125" s="146">
        <f t="shared" si="59"/>
        <v>0</v>
      </c>
      <c r="L125" s="269">
        <v>0</v>
      </c>
      <c r="M125" s="106">
        <f t="shared" si="54"/>
        <v>0</v>
      </c>
      <c r="N125" s="170">
        <v>0</v>
      </c>
      <c r="O125" s="882">
        <f t="shared" si="55"/>
        <v>0</v>
      </c>
      <c r="P125" s="1680"/>
    </row>
    <row r="126" spans="1:16" ht="18.75" customHeight="1">
      <c r="A126" s="2115"/>
      <c r="B126" s="2118"/>
      <c r="C126" s="1680" t="s">
        <v>118</v>
      </c>
      <c r="D126" s="2100" t="s">
        <v>19</v>
      </c>
      <c r="E126" s="1618" t="s">
        <v>19</v>
      </c>
      <c r="F126" s="2110" t="s">
        <v>19</v>
      </c>
      <c r="G126" s="109" t="s">
        <v>20</v>
      </c>
      <c r="H126" s="184">
        <f>H127+H128+H129</f>
        <v>182.5</v>
      </c>
      <c r="I126" s="168">
        <f>I127+I128+I129</f>
        <v>48.6</v>
      </c>
      <c r="J126" s="105">
        <f>J127+J128+J129</f>
        <v>45.6</v>
      </c>
      <c r="K126" s="48">
        <f>K127+K128+K129</f>
        <v>45.6</v>
      </c>
      <c r="L126" s="676">
        <f>J126/H126*100</f>
        <v>24.986301369863014</v>
      </c>
      <c r="M126" s="143">
        <f t="shared" si="54"/>
        <v>-136.9</v>
      </c>
      <c r="N126" s="168">
        <f>K126/H126*100</f>
        <v>24.986301369863014</v>
      </c>
      <c r="O126" s="143">
        <f t="shared" si="55"/>
        <v>-136.9</v>
      </c>
      <c r="P126" s="1680"/>
    </row>
    <row r="127" spans="1:16" ht="14.25" customHeight="1">
      <c r="A127" s="2115"/>
      <c r="B127" s="2118"/>
      <c r="C127" s="1680"/>
      <c r="D127" s="2100"/>
      <c r="E127" s="1618"/>
      <c r="F127" s="2110"/>
      <c r="G127" s="879" t="s">
        <v>21</v>
      </c>
      <c r="H127" s="185">
        <f t="shared" ref="H127:K129" si="60">H160</f>
        <v>182.5</v>
      </c>
      <c r="I127" s="169">
        <f t="shared" si="60"/>
        <v>48.6</v>
      </c>
      <c r="J127" s="1">
        <f t="shared" si="60"/>
        <v>45.6</v>
      </c>
      <c r="K127" s="103">
        <f t="shared" si="60"/>
        <v>45.6</v>
      </c>
      <c r="L127" s="677">
        <f>J127/H127*100</f>
        <v>24.986301369863014</v>
      </c>
      <c r="M127" s="106">
        <f t="shared" si="54"/>
        <v>-136.9</v>
      </c>
      <c r="N127" s="169">
        <f>K127/H127*100</f>
        <v>24.986301369863014</v>
      </c>
      <c r="O127" s="106">
        <f t="shared" si="55"/>
        <v>-136.9</v>
      </c>
      <c r="P127" s="1680"/>
    </row>
    <row r="128" spans="1:16" ht="14.25" customHeight="1">
      <c r="A128" s="2115"/>
      <c r="B128" s="2118"/>
      <c r="C128" s="1680"/>
      <c r="D128" s="2100"/>
      <c r="E128" s="1618"/>
      <c r="F128" s="2110"/>
      <c r="G128" s="879" t="s">
        <v>22</v>
      </c>
      <c r="H128" s="110">
        <f t="shared" si="60"/>
        <v>0</v>
      </c>
      <c r="I128" s="170">
        <f t="shared" si="60"/>
        <v>0</v>
      </c>
      <c r="J128" s="2">
        <f t="shared" si="60"/>
        <v>0</v>
      </c>
      <c r="K128" s="106">
        <f t="shared" si="60"/>
        <v>0</v>
      </c>
      <c r="L128" s="269">
        <v>0</v>
      </c>
      <c r="M128" s="106">
        <f t="shared" si="54"/>
        <v>0</v>
      </c>
      <c r="N128" s="170">
        <v>0</v>
      </c>
      <c r="O128" s="143">
        <f t="shared" si="55"/>
        <v>0</v>
      </c>
      <c r="P128" s="1680"/>
    </row>
    <row r="129" spans="1:16" ht="14.25" customHeight="1">
      <c r="A129" s="2115"/>
      <c r="B129" s="2118"/>
      <c r="C129" s="1680"/>
      <c r="D129" s="2100"/>
      <c r="E129" s="1618"/>
      <c r="F129" s="2110"/>
      <c r="G129" s="879" t="s">
        <v>23</v>
      </c>
      <c r="H129" s="110">
        <f t="shared" si="60"/>
        <v>0</v>
      </c>
      <c r="I129" s="170">
        <f t="shared" si="60"/>
        <v>0</v>
      </c>
      <c r="J129" s="2">
        <f t="shared" si="60"/>
        <v>0</v>
      </c>
      <c r="K129" s="106">
        <f t="shared" si="60"/>
        <v>0</v>
      </c>
      <c r="L129" s="269">
        <v>0</v>
      </c>
      <c r="M129" s="106">
        <f t="shared" si="54"/>
        <v>0</v>
      </c>
      <c r="N129" s="170">
        <v>0</v>
      </c>
      <c r="O129" s="143">
        <f t="shared" si="55"/>
        <v>0</v>
      </c>
      <c r="P129" s="1680"/>
    </row>
    <row r="130" spans="1:16" ht="18.75" customHeight="1">
      <c r="A130" s="2115"/>
      <c r="B130" s="2118"/>
      <c r="C130" s="1680" t="s">
        <v>166</v>
      </c>
      <c r="D130" s="2100" t="s">
        <v>19</v>
      </c>
      <c r="E130" s="1618" t="s">
        <v>19</v>
      </c>
      <c r="F130" s="2110" t="s">
        <v>19</v>
      </c>
      <c r="G130" s="109" t="s">
        <v>20</v>
      </c>
      <c r="H130" s="184">
        <f>H131+H132+H133</f>
        <v>81</v>
      </c>
      <c r="I130" s="168">
        <f>I131+I132+I133</f>
        <v>25.5</v>
      </c>
      <c r="J130" s="105">
        <f>J131+J132+J133</f>
        <v>5.5</v>
      </c>
      <c r="K130" s="48">
        <f>K131+K132+K133</f>
        <v>25.5</v>
      </c>
      <c r="L130" s="676">
        <f>J130/H130*100</f>
        <v>6.7901234567901234</v>
      </c>
      <c r="M130" s="143">
        <f t="shared" ref="M130:M131" si="61">J130-H130</f>
        <v>-75.5</v>
      </c>
      <c r="N130" s="168">
        <f>K130/H130*100</f>
        <v>31.481481481481481</v>
      </c>
      <c r="O130" s="143">
        <f t="shared" ref="O130:O131" si="62">K130-H130</f>
        <v>-55.5</v>
      </c>
      <c r="P130" s="1680"/>
    </row>
    <row r="131" spans="1:16" ht="14.25" customHeight="1">
      <c r="A131" s="2115"/>
      <c r="B131" s="2118"/>
      <c r="C131" s="1680"/>
      <c r="D131" s="2100"/>
      <c r="E131" s="1618"/>
      <c r="F131" s="2110"/>
      <c r="G131" s="879" t="s">
        <v>21</v>
      </c>
      <c r="H131" s="185">
        <f t="shared" ref="H131:K133" si="63">H164</f>
        <v>81</v>
      </c>
      <c r="I131" s="169">
        <f t="shared" si="63"/>
        <v>25.5</v>
      </c>
      <c r="J131" s="1">
        <f t="shared" si="63"/>
        <v>5.5</v>
      </c>
      <c r="K131" s="103">
        <f t="shared" si="63"/>
        <v>25.5</v>
      </c>
      <c r="L131" s="677">
        <f>J131/H131*100</f>
        <v>6.7901234567901234</v>
      </c>
      <c r="M131" s="106">
        <f t="shared" si="61"/>
        <v>-75.5</v>
      </c>
      <c r="N131" s="169">
        <f>K131/H131*100</f>
        <v>31.481481481481481</v>
      </c>
      <c r="O131" s="106">
        <f t="shared" si="62"/>
        <v>-55.5</v>
      </c>
      <c r="P131" s="1680"/>
    </row>
    <row r="132" spans="1:16" ht="14.25" customHeight="1">
      <c r="A132" s="2115"/>
      <c r="B132" s="2118"/>
      <c r="C132" s="1680"/>
      <c r="D132" s="2100"/>
      <c r="E132" s="1618"/>
      <c r="F132" s="2110"/>
      <c r="G132" s="879" t="s">
        <v>22</v>
      </c>
      <c r="H132" s="186">
        <f t="shared" si="63"/>
        <v>0</v>
      </c>
      <c r="I132" s="170">
        <f t="shared" si="63"/>
        <v>0</v>
      </c>
      <c r="J132" s="2">
        <f t="shared" si="63"/>
        <v>0</v>
      </c>
      <c r="K132" s="106">
        <f t="shared" si="63"/>
        <v>0</v>
      </c>
      <c r="L132" s="269">
        <v>0</v>
      </c>
      <c r="M132" s="106">
        <f t="shared" si="54"/>
        <v>0</v>
      </c>
      <c r="N132" s="170">
        <v>0</v>
      </c>
      <c r="O132" s="143">
        <f t="shared" si="55"/>
        <v>0</v>
      </c>
      <c r="P132" s="1680"/>
    </row>
    <row r="133" spans="1:16" ht="14.25" customHeight="1">
      <c r="A133" s="2115"/>
      <c r="B133" s="2118"/>
      <c r="C133" s="1680"/>
      <c r="D133" s="2100"/>
      <c r="E133" s="1618"/>
      <c r="F133" s="2110"/>
      <c r="G133" s="879" t="s">
        <v>23</v>
      </c>
      <c r="H133" s="186">
        <f t="shared" si="63"/>
        <v>0</v>
      </c>
      <c r="I133" s="170">
        <f t="shared" si="63"/>
        <v>0</v>
      </c>
      <c r="J133" s="2">
        <f t="shared" si="63"/>
        <v>0</v>
      </c>
      <c r="K133" s="106">
        <f t="shared" si="63"/>
        <v>0</v>
      </c>
      <c r="L133" s="269">
        <v>0</v>
      </c>
      <c r="M133" s="106">
        <f t="shared" si="54"/>
        <v>0</v>
      </c>
      <c r="N133" s="170">
        <v>0</v>
      </c>
      <c r="O133" s="143">
        <f t="shared" si="55"/>
        <v>0</v>
      </c>
      <c r="P133" s="1680"/>
    </row>
    <row r="134" spans="1:16" ht="18.75" customHeight="1">
      <c r="A134" s="2115"/>
      <c r="B134" s="2118"/>
      <c r="C134" s="1680" t="s">
        <v>165</v>
      </c>
      <c r="D134" s="2100" t="s">
        <v>19</v>
      </c>
      <c r="E134" s="1618" t="s">
        <v>19</v>
      </c>
      <c r="F134" s="2110" t="s">
        <v>19</v>
      </c>
      <c r="G134" s="109" t="s">
        <v>20</v>
      </c>
      <c r="H134" s="184">
        <f>H135+H136+H137</f>
        <v>65.5</v>
      </c>
      <c r="I134" s="168">
        <f>I135+I136+I137</f>
        <v>28</v>
      </c>
      <c r="J134" s="105">
        <f>J135+J136+J137</f>
        <v>28</v>
      </c>
      <c r="K134" s="48">
        <f>K135+K136+K137</f>
        <v>28</v>
      </c>
      <c r="L134" s="676">
        <f>J134/H134*100</f>
        <v>42.748091603053432</v>
      </c>
      <c r="M134" s="141">
        <f t="shared" si="54"/>
        <v>-37.5</v>
      </c>
      <c r="N134" s="168">
        <f>K134/H134*100</f>
        <v>42.748091603053432</v>
      </c>
      <c r="O134" s="48">
        <f t="shared" si="55"/>
        <v>-37.5</v>
      </c>
      <c r="P134" s="1680"/>
    </row>
    <row r="135" spans="1:16" ht="14.25" customHeight="1">
      <c r="A135" s="2115"/>
      <c r="B135" s="2118"/>
      <c r="C135" s="1680"/>
      <c r="D135" s="2100"/>
      <c r="E135" s="1618"/>
      <c r="F135" s="2110"/>
      <c r="G135" s="879" t="s">
        <v>21</v>
      </c>
      <c r="H135" s="185">
        <f t="shared" ref="H135:K137" si="64">H168</f>
        <v>65.5</v>
      </c>
      <c r="I135" s="169">
        <f t="shared" si="64"/>
        <v>28</v>
      </c>
      <c r="J135" s="1">
        <f t="shared" si="64"/>
        <v>28</v>
      </c>
      <c r="K135" s="103">
        <f t="shared" si="64"/>
        <v>28</v>
      </c>
      <c r="L135" s="677">
        <f>J135/H135*100</f>
        <v>42.748091603053432</v>
      </c>
      <c r="M135" s="155">
        <f t="shared" si="54"/>
        <v>-37.5</v>
      </c>
      <c r="N135" s="169">
        <f>K135/H135*100</f>
        <v>42.748091603053432</v>
      </c>
      <c r="O135" s="103">
        <f t="shared" si="55"/>
        <v>-37.5</v>
      </c>
      <c r="P135" s="1680"/>
    </row>
    <row r="136" spans="1:16" ht="14.25" customHeight="1">
      <c r="A136" s="2115"/>
      <c r="B136" s="2118"/>
      <c r="C136" s="1680"/>
      <c r="D136" s="2100"/>
      <c r="E136" s="1618"/>
      <c r="F136" s="2110"/>
      <c r="G136" s="879" t="s">
        <v>22</v>
      </c>
      <c r="H136" s="110">
        <f t="shared" si="64"/>
        <v>0</v>
      </c>
      <c r="I136" s="170">
        <f t="shared" si="64"/>
        <v>0</v>
      </c>
      <c r="J136" s="2">
        <f t="shared" si="64"/>
        <v>0</v>
      </c>
      <c r="K136" s="106">
        <f t="shared" si="64"/>
        <v>0</v>
      </c>
      <c r="L136" s="269">
        <v>0</v>
      </c>
      <c r="M136" s="157">
        <f t="shared" si="54"/>
        <v>0</v>
      </c>
      <c r="N136" s="170">
        <v>0</v>
      </c>
      <c r="O136" s="882">
        <f t="shared" si="55"/>
        <v>0</v>
      </c>
      <c r="P136" s="1680"/>
    </row>
    <row r="137" spans="1:16" ht="14.25" customHeight="1">
      <c r="A137" s="2115"/>
      <c r="B137" s="2118"/>
      <c r="C137" s="1680"/>
      <c r="D137" s="2100"/>
      <c r="E137" s="1618"/>
      <c r="F137" s="2110"/>
      <c r="G137" s="879" t="s">
        <v>23</v>
      </c>
      <c r="H137" s="110">
        <f t="shared" si="64"/>
        <v>0</v>
      </c>
      <c r="I137" s="170">
        <f t="shared" si="64"/>
        <v>0</v>
      </c>
      <c r="J137" s="2">
        <f t="shared" si="64"/>
        <v>0</v>
      </c>
      <c r="K137" s="106">
        <f t="shared" si="64"/>
        <v>0</v>
      </c>
      <c r="L137" s="269">
        <v>0</v>
      </c>
      <c r="M137" s="157">
        <f t="shared" si="54"/>
        <v>0</v>
      </c>
      <c r="N137" s="170">
        <v>0</v>
      </c>
      <c r="O137" s="882">
        <f t="shared" si="55"/>
        <v>0</v>
      </c>
      <c r="P137" s="1680"/>
    </row>
    <row r="138" spans="1:16" ht="18.75" customHeight="1">
      <c r="A138" s="2201"/>
      <c r="B138" s="2203"/>
      <c r="C138" s="1680" t="s">
        <v>167</v>
      </c>
      <c r="D138" s="2100" t="s">
        <v>19</v>
      </c>
      <c r="E138" s="1618" t="s">
        <v>19</v>
      </c>
      <c r="F138" s="2110" t="s">
        <v>19</v>
      </c>
      <c r="G138" s="109" t="s">
        <v>20</v>
      </c>
      <c r="H138" s="189">
        <f>H139+H140+H141</f>
        <v>0</v>
      </c>
      <c r="I138" s="173">
        <f>I139+I140+I141</f>
        <v>0</v>
      </c>
      <c r="J138" s="130">
        <f>J139+J140+J141</f>
        <v>0</v>
      </c>
      <c r="K138" s="143">
        <f>K139+K140+K141</f>
        <v>0</v>
      </c>
      <c r="L138" s="299">
        <v>0</v>
      </c>
      <c r="M138" s="143">
        <f t="shared" ref="M138:M139" si="65">J138-H138</f>
        <v>0</v>
      </c>
      <c r="N138" s="173">
        <v>0</v>
      </c>
      <c r="O138" s="143">
        <f t="shared" ref="O138:O139" si="66">K138-H138</f>
        <v>0</v>
      </c>
      <c r="P138" s="1680"/>
    </row>
    <row r="139" spans="1:16" ht="14.25" customHeight="1">
      <c r="A139" s="2201"/>
      <c r="B139" s="2203"/>
      <c r="C139" s="1680"/>
      <c r="D139" s="2100"/>
      <c r="E139" s="1618"/>
      <c r="F139" s="2110"/>
      <c r="G139" s="879" t="s">
        <v>21</v>
      </c>
      <c r="H139" s="186">
        <f t="shared" ref="H139:K141" si="67">H172</f>
        <v>0</v>
      </c>
      <c r="I139" s="170">
        <f t="shared" si="67"/>
        <v>0</v>
      </c>
      <c r="J139" s="2">
        <f t="shared" si="67"/>
        <v>0</v>
      </c>
      <c r="K139" s="106">
        <f t="shared" si="67"/>
        <v>0</v>
      </c>
      <c r="L139" s="269">
        <v>0</v>
      </c>
      <c r="M139" s="106">
        <f t="shared" si="65"/>
        <v>0</v>
      </c>
      <c r="N139" s="170">
        <v>0</v>
      </c>
      <c r="O139" s="106">
        <f t="shared" si="66"/>
        <v>0</v>
      </c>
      <c r="P139" s="1680"/>
    </row>
    <row r="140" spans="1:16" ht="14.25" customHeight="1">
      <c r="A140" s="2201"/>
      <c r="B140" s="2203"/>
      <c r="C140" s="1680"/>
      <c r="D140" s="2100"/>
      <c r="E140" s="1618"/>
      <c r="F140" s="2110"/>
      <c r="G140" s="879" t="s">
        <v>22</v>
      </c>
      <c r="H140" s="110">
        <f t="shared" si="67"/>
        <v>0</v>
      </c>
      <c r="I140" s="170">
        <f t="shared" si="67"/>
        <v>0</v>
      </c>
      <c r="J140" s="2">
        <f t="shared" si="67"/>
        <v>0</v>
      </c>
      <c r="K140" s="106">
        <f t="shared" si="67"/>
        <v>0</v>
      </c>
      <c r="L140" s="269">
        <v>0</v>
      </c>
      <c r="M140" s="157">
        <f t="shared" si="54"/>
        <v>0</v>
      </c>
      <c r="N140" s="170">
        <v>0</v>
      </c>
      <c r="O140" s="882">
        <f t="shared" si="55"/>
        <v>0</v>
      </c>
      <c r="P140" s="1680"/>
    </row>
    <row r="141" spans="1:16" ht="14.25" customHeight="1">
      <c r="A141" s="2202"/>
      <c r="B141" s="2204"/>
      <c r="C141" s="1680"/>
      <c r="D141" s="2100"/>
      <c r="E141" s="1618"/>
      <c r="F141" s="2110"/>
      <c r="G141" s="879" t="s">
        <v>23</v>
      </c>
      <c r="H141" s="110">
        <f t="shared" si="67"/>
        <v>0</v>
      </c>
      <c r="I141" s="170">
        <f t="shared" si="67"/>
        <v>0</v>
      </c>
      <c r="J141" s="2">
        <f t="shared" si="67"/>
        <v>0</v>
      </c>
      <c r="K141" s="106">
        <f t="shared" si="67"/>
        <v>0</v>
      </c>
      <c r="L141" s="269">
        <v>0</v>
      </c>
      <c r="M141" s="157">
        <f t="shared" si="54"/>
        <v>0</v>
      </c>
      <c r="N141" s="170">
        <v>0</v>
      </c>
      <c r="O141" s="882">
        <f t="shared" si="55"/>
        <v>0</v>
      </c>
      <c r="P141" s="1680"/>
    </row>
    <row r="142" spans="1:16" ht="21.75" customHeight="1">
      <c r="A142" s="2114" t="s">
        <v>168</v>
      </c>
      <c r="B142" s="2117" t="s">
        <v>561</v>
      </c>
      <c r="C142" s="1507"/>
      <c r="D142" s="2209"/>
      <c r="E142" s="1590"/>
      <c r="F142" s="1507"/>
      <c r="G142" s="109" t="s">
        <v>20</v>
      </c>
      <c r="H142" s="184">
        <f>H143+H144+H145</f>
        <v>907.9</v>
      </c>
      <c r="I142" s="168">
        <f>I143+I144+I145</f>
        <v>106.9</v>
      </c>
      <c r="J142" s="105">
        <f>J143+J144+J145</f>
        <v>83.9</v>
      </c>
      <c r="K142" s="48">
        <f>K143+K144+K145</f>
        <v>103.9</v>
      </c>
      <c r="L142" s="676">
        <f>J142/H142*100</f>
        <v>9.2411058486617481</v>
      </c>
      <c r="M142" s="141">
        <f t="shared" si="54"/>
        <v>-824</v>
      </c>
      <c r="N142" s="168">
        <f>K142/H142*100</f>
        <v>11.443991629034036</v>
      </c>
      <c r="O142" s="48">
        <f t="shared" si="55"/>
        <v>-804</v>
      </c>
      <c r="P142" s="1680"/>
    </row>
    <row r="143" spans="1:16" ht="19.5" customHeight="1">
      <c r="A143" s="2115"/>
      <c r="B143" s="2118"/>
      <c r="C143" s="1680"/>
      <c r="D143" s="2210"/>
      <c r="E143" s="2153"/>
      <c r="F143" s="1680"/>
      <c r="G143" s="879" t="s">
        <v>21</v>
      </c>
      <c r="H143" s="185">
        <f>H148+H152+H156+H160+H164+H168+H172</f>
        <v>907.9</v>
      </c>
      <c r="I143" s="169">
        <f>I148+I152+I156+I160+I164+I168+I172</f>
        <v>106.9</v>
      </c>
      <c r="J143" s="1">
        <f>J148+J152+J156+J160+J164+J168+J172</f>
        <v>83.9</v>
      </c>
      <c r="K143" s="103">
        <f>K148+K152+K156+K160+K164+K168+K172</f>
        <v>103.9</v>
      </c>
      <c r="L143" s="677">
        <f>J143/H143*100</f>
        <v>9.2411058486617481</v>
      </c>
      <c r="M143" s="155">
        <f t="shared" si="54"/>
        <v>-824</v>
      </c>
      <c r="N143" s="169">
        <f>K143/H143*100</f>
        <v>11.443991629034036</v>
      </c>
      <c r="O143" s="103">
        <f t="shared" si="55"/>
        <v>-804</v>
      </c>
      <c r="P143" s="1680"/>
    </row>
    <row r="144" spans="1:16" ht="19.5" customHeight="1">
      <c r="A144" s="2115"/>
      <c r="B144" s="2118"/>
      <c r="C144" s="1680"/>
      <c r="D144" s="2210"/>
      <c r="E144" s="2153"/>
      <c r="F144" s="1680"/>
      <c r="G144" s="879" t="s">
        <v>22</v>
      </c>
      <c r="H144" s="108">
        <f t="shared" ref="H144:K145" si="68">H149+H153+H157+H161+H165+H169+H173</f>
        <v>0</v>
      </c>
      <c r="I144" s="175">
        <f t="shared" si="68"/>
        <v>0</v>
      </c>
      <c r="J144" s="121">
        <f t="shared" si="68"/>
        <v>0</v>
      </c>
      <c r="K144" s="882">
        <f t="shared" si="68"/>
        <v>0</v>
      </c>
      <c r="L144" s="269">
        <v>0</v>
      </c>
      <c r="M144" s="106">
        <f t="shared" si="54"/>
        <v>0</v>
      </c>
      <c r="N144" s="170">
        <v>0</v>
      </c>
      <c r="O144" s="143">
        <f t="shared" si="55"/>
        <v>0</v>
      </c>
      <c r="P144" s="1680"/>
    </row>
    <row r="145" spans="1:16" ht="19.5" customHeight="1">
      <c r="A145" s="2115"/>
      <c r="B145" s="2118"/>
      <c r="C145" s="1680"/>
      <c r="D145" s="2210"/>
      <c r="E145" s="2153"/>
      <c r="F145" s="1680"/>
      <c r="G145" s="877" t="s">
        <v>23</v>
      </c>
      <c r="H145" s="221">
        <f t="shared" si="68"/>
        <v>0</v>
      </c>
      <c r="I145" s="222">
        <f t="shared" si="68"/>
        <v>0</v>
      </c>
      <c r="J145" s="223">
        <f t="shared" si="68"/>
        <v>0</v>
      </c>
      <c r="K145" s="224">
        <f t="shared" si="68"/>
        <v>0</v>
      </c>
      <c r="L145" s="690">
        <v>0</v>
      </c>
      <c r="M145" s="381">
        <f t="shared" si="54"/>
        <v>0</v>
      </c>
      <c r="N145" s="691">
        <v>0</v>
      </c>
      <c r="O145" s="701">
        <f t="shared" si="55"/>
        <v>0</v>
      </c>
      <c r="P145" s="1680"/>
    </row>
    <row r="146" spans="1:16" ht="17.25" customHeight="1">
      <c r="A146" s="2115"/>
      <c r="B146" s="2118"/>
      <c r="C146" s="1680"/>
      <c r="D146" s="2210"/>
      <c r="E146" s="2153"/>
      <c r="F146" s="1680"/>
      <c r="G146" s="2120" t="s">
        <v>1116</v>
      </c>
      <c r="H146" s="2121"/>
      <c r="I146" s="2121"/>
      <c r="J146" s="2121"/>
      <c r="K146" s="1692"/>
      <c r="L146" s="2139"/>
      <c r="M146" s="2140"/>
      <c r="N146" s="2140"/>
      <c r="O146" s="2141"/>
      <c r="P146" s="1680"/>
    </row>
    <row r="147" spans="1:16" ht="28.5" customHeight="1">
      <c r="A147" s="2115"/>
      <c r="B147" s="2118"/>
      <c r="C147" s="1680" t="s">
        <v>563</v>
      </c>
      <c r="D147" s="1805">
        <v>43831</v>
      </c>
      <c r="E147" s="1804">
        <v>44196</v>
      </c>
      <c r="F147" s="2128" t="s">
        <v>1409</v>
      </c>
      <c r="G147" s="113" t="s">
        <v>20</v>
      </c>
      <c r="H147" s="194">
        <f>H148+H149+H150</f>
        <v>420</v>
      </c>
      <c r="I147" s="191">
        <f>I148+I149+I150</f>
        <v>4</v>
      </c>
      <c r="J147" s="135">
        <f>J148+J149+J150</f>
        <v>4</v>
      </c>
      <c r="K147" s="147">
        <f>K148+K149+K150</f>
        <v>4</v>
      </c>
      <c r="L147" s="681">
        <f>J147/H147*100</f>
        <v>0.95238095238095244</v>
      </c>
      <c r="M147" s="147">
        <f t="shared" ref="M147:M148" si="69">J147-H147</f>
        <v>-416</v>
      </c>
      <c r="N147" s="665">
        <f>K147/H147*100</f>
        <v>0.95238095238095244</v>
      </c>
      <c r="O147" s="666">
        <f t="shared" ref="O147:O148" si="70">K147-H147</f>
        <v>-416</v>
      </c>
      <c r="P147" s="1680" t="s">
        <v>1408</v>
      </c>
    </row>
    <row r="148" spans="1:16" ht="16.5" customHeight="1">
      <c r="A148" s="2115"/>
      <c r="B148" s="2118"/>
      <c r="C148" s="1680"/>
      <c r="D148" s="1805"/>
      <c r="E148" s="1804"/>
      <c r="F148" s="2128"/>
      <c r="G148" s="113" t="s">
        <v>21</v>
      </c>
      <c r="H148" s="261">
        <v>420</v>
      </c>
      <c r="I148" s="262">
        <v>4</v>
      </c>
      <c r="J148" s="263">
        <v>4</v>
      </c>
      <c r="K148" s="264">
        <v>4</v>
      </c>
      <c r="L148" s="682">
        <f>J148/H148*100</f>
        <v>0.95238095238095244</v>
      </c>
      <c r="M148" s="683">
        <f t="shared" si="69"/>
        <v>-416</v>
      </c>
      <c r="N148" s="226">
        <f>K148/H148*100</f>
        <v>0.95238095238095244</v>
      </c>
      <c r="O148" s="160">
        <f t="shared" si="70"/>
        <v>-416</v>
      </c>
      <c r="P148" s="1680"/>
    </row>
    <row r="149" spans="1:16" ht="16.5" customHeight="1">
      <c r="A149" s="2115"/>
      <c r="B149" s="2118"/>
      <c r="C149" s="1680"/>
      <c r="D149" s="1805"/>
      <c r="E149" s="1804"/>
      <c r="F149" s="2128"/>
      <c r="G149" s="113" t="s">
        <v>22</v>
      </c>
      <c r="H149" s="112">
        <v>0</v>
      </c>
      <c r="I149" s="192">
        <v>0</v>
      </c>
      <c r="J149" s="124">
        <v>0</v>
      </c>
      <c r="K149" s="148">
        <v>0</v>
      </c>
      <c r="L149" s="685">
        <v>0</v>
      </c>
      <c r="M149" s="375">
        <f t="shared" ref="M149:M176" si="71">J149-H149</f>
        <v>0</v>
      </c>
      <c r="N149" s="228">
        <v>0</v>
      </c>
      <c r="O149" s="380">
        <f t="shared" ref="O149:O176" si="72">K149-H149</f>
        <v>0</v>
      </c>
      <c r="P149" s="1680"/>
    </row>
    <row r="150" spans="1:16" ht="16.5" customHeight="1">
      <c r="A150" s="2115"/>
      <c r="B150" s="2118"/>
      <c r="C150" s="1680"/>
      <c r="D150" s="1805"/>
      <c r="E150" s="1804"/>
      <c r="F150" s="2128"/>
      <c r="G150" s="113" t="s">
        <v>23</v>
      </c>
      <c r="H150" s="112">
        <v>0</v>
      </c>
      <c r="I150" s="192">
        <v>0</v>
      </c>
      <c r="J150" s="124">
        <v>0</v>
      </c>
      <c r="K150" s="148">
        <v>0</v>
      </c>
      <c r="L150" s="685">
        <v>0</v>
      </c>
      <c r="M150" s="375">
        <f t="shared" si="71"/>
        <v>0</v>
      </c>
      <c r="N150" s="228">
        <v>0</v>
      </c>
      <c r="O150" s="380">
        <f t="shared" si="72"/>
        <v>0</v>
      </c>
      <c r="P150" s="1680"/>
    </row>
    <row r="151" spans="1:16" ht="47.25" customHeight="1">
      <c r="A151" s="2115"/>
      <c r="B151" s="2118"/>
      <c r="C151" s="1680" t="s">
        <v>164</v>
      </c>
      <c r="D151" s="1805">
        <v>43831</v>
      </c>
      <c r="E151" s="1804">
        <v>44196</v>
      </c>
      <c r="F151" s="2150" t="s">
        <v>1410</v>
      </c>
      <c r="G151" s="113" t="s">
        <v>20</v>
      </c>
      <c r="H151" s="194">
        <f>H152+H153+H154</f>
        <v>158.9</v>
      </c>
      <c r="I151" s="191">
        <f>I152+I153+I154</f>
        <v>0.8</v>
      </c>
      <c r="J151" s="135">
        <f>J152+J153+J154</f>
        <v>0.8</v>
      </c>
      <c r="K151" s="147">
        <f>K152+K153+K154</f>
        <v>0.8</v>
      </c>
      <c r="L151" s="681">
        <f>J151/H151*100</f>
        <v>0.50346129641283832</v>
      </c>
      <c r="M151" s="147">
        <f t="shared" si="71"/>
        <v>-158.1</v>
      </c>
      <c r="N151" s="665">
        <f>K151/H151*100</f>
        <v>0.50346129641283832</v>
      </c>
      <c r="O151" s="666">
        <f t="shared" si="72"/>
        <v>-158.1</v>
      </c>
      <c r="P151" s="2128" t="s">
        <v>1411</v>
      </c>
    </row>
    <row r="152" spans="1:16" ht="27" customHeight="1">
      <c r="A152" s="2115"/>
      <c r="B152" s="2118"/>
      <c r="C152" s="1680"/>
      <c r="D152" s="1805"/>
      <c r="E152" s="1804"/>
      <c r="F152" s="2150"/>
      <c r="G152" s="113" t="s">
        <v>21</v>
      </c>
      <c r="H152" s="261">
        <v>158.9</v>
      </c>
      <c r="I152" s="262">
        <v>0.8</v>
      </c>
      <c r="J152" s="263">
        <v>0.8</v>
      </c>
      <c r="K152" s="264">
        <v>0.8</v>
      </c>
      <c r="L152" s="682">
        <f>J152/H152*100</f>
        <v>0.50346129641283832</v>
      </c>
      <c r="M152" s="683">
        <f t="shared" si="71"/>
        <v>-158.1</v>
      </c>
      <c r="N152" s="226">
        <f>K152/H152*100</f>
        <v>0.50346129641283832</v>
      </c>
      <c r="O152" s="160">
        <f t="shared" si="72"/>
        <v>-158.1</v>
      </c>
      <c r="P152" s="2128"/>
    </row>
    <row r="153" spans="1:16" ht="27" customHeight="1">
      <c r="A153" s="2115"/>
      <c r="B153" s="2118"/>
      <c r="C153" s="1680"/>
      <c r="D153" s="1805"/>
      <c r="E153" s="1804"/>
      <c r="F153" s="2150"/>
      <c r="G153" s="113" t="s">
        <v>22</v>
      </c>
      <c r="H153" s="112">
        <v>0</v>
      </c>
      <c r="I153" s="192">
        <v>0</v>
      </c>
      <c r="J153" s="124">
        <v>0</v>
      </c>
      <c r="K153" s="148">
        <v>0</v>
      </c>
      <c r="L153" s="685">
        <v>0</v>
      </c>
      <c r="M153" s="684">
        <v>0</v>
      </c>
      <c r="N153" s="228">
        <v>0</v>
      </c>
      <c r="O153" s="380">
        <v>0</v>
      </c>
      <c r="P153" s="2128"/>
    </row>
    <row r="154" spans="1:16" ht="27" customHeight="1">
      <c r="A154" s="2115"/>
      <c r="B154" s="2118"/>
      <c r="C154" s="1680"/>
      <c r="D154" s="1805"/>
      <c r="E154" s="1804"/>
      <c r="F154" s="2150"/>
      <c r="G154" s="113" t="s">
        <v>23</v>
      </c>
      <c r="H154" s="112">
        <v>0</v>
      </c>
      <c r="I154" s="192">
        <v>0</v>
      </c>
      <c r="J154" s="124">
        <v>0</v>
      </c>
      <c r="K154" s="148">
        <v>0</v>
      </c>
      <c r="L154" s="685">
        <v>0</v>
      </c>
      <c r="M154" s="684">
        <v>0</v>
      </c>
      <c r="N154" s="228">
        <v>0</v>
      </c>
      <c r="O154" s="380">
        <v>0</v>
      </c>
      <c r="P154" s="2128"/>
    </row>
    <row r="155" spans="1:16" ht="19.5" customHeight="1">
      <c r="A155" s="2115"/>
      <c r="B155" s="2118"/>
      <c r="C155" s="1680" t="s">
        <v>562</v>
      </c>
      <c r="D155" s="2098" t="s">
        <v>87</v>
      </c>
      <c r="E155" s="2208" t="s">
        <v>87</v>
      </c>
      <c r="F155" s="1602" t="s">
        <v>87</v>
      </c>
      <c r="G155" s="113" t="s">
        <v>20</v>
      </c>
      <c r="H155" s="378">
        <f>H156+H157+H158</f>
        <v>0</v>
      </c>
      <c r="I155" s="227">
        <f>I156+I157+I158</f>
        <v>0</v>
      </c>
      <c r="J155" s="379">
        <f>J156+J157+J158</f>
        <v>0</v>
      </c>
      <c r="K155" s="380">
        <f>K156+K157+K158</f>
        <v>0</v>
      </c>
      <c r="L155" s="686">
        <v>0</v>
      </c>
      <c r="M155" s="380">
        <v>0</v>
      </c>
      <c r="N155" s="227">
        <v>0</v>
      </c>
      <c r="O155" s="380">
        <v>0</v>
      </c>
      <c r="P155" s="1189"/>
    </row>
    <row r="156" spans="1:16" ht="16.5" customHeight="1">
      <c r="A156" s="2115"/>
      <c r="B156" s="2118"/>
      <c r="C156" s="1680"/>
      <c r="D156" s="2098"/>
      <c r="E156" s="2208"/>
      <c r="F156" s="1603"/>
      <c r="G156" s="113" t="s">
        <v>21</v>
      </c>
      <c r="H156" s="376">
        <v>0</v>
      </c>
      <c r="I156" s="228">
        <v>0</v>
      </c>
      <c r="J156" s="377">
        <v>0</v>
      </c>
      <c r="K156" s="375">
        <v>0</v>
      </c>
      <c r="L156" s="685">
        <v>0</v>
      </c>
      <c r="M156" s="375">
        <v>0</v>
      </c>
      <c r="N156" s="228">
        <v>0</v>
      </c>
      <c r="O156" s="375">
        <v>0</v>
      </c>
      <c r="P156" s="1190"/>
    </row>
    <row r="157" spans="1:16" ht="16.5" customHeight="1">
      <c r="A157" s="2115"/>
      <c r="B157" s="2118"/>
      <c r="C157" s="1680"/>
      <c r="D157" s="2098"/>
      <c r="E157" s="2208"/>
      <c r="F157" s="1603"/>
      <c r="G157" s="113" t="s">
        <v>22</v>
      </c>
      <c r="H157" s="112">
        <v>0</v>
      </c>
      <c r="I157" s="192">
        <v>0</v>
      </c>
      <c r="J157" s="124">
        <v>0</v>
      </c>
      <c r="K157" s="148">
        <v>0</v>
      </c>
      <c r="L157" s="685">
        <v>0</v>
      </c>
      <c r="M157" s="684">
        <v>0</v>
      </c>
      <c r="N157" s="228">
        <v>0</v>
      </c>
      <c r="O157" s="380">
        <v>0</v>
      </c>
      <c r="P157" s="1190"/>
    </row>
    <row r="158" spans="1:16" ht="16.5" customHeight="1">
      <c r="A158" s="2115"/>
      <c r="B158" s="2118"/>
      <c r="C158" s="1680"/>
      <c r="D158" s="2098"/>
      <c r="E158" s="2208"/>
      <c r="F158" s="1604"/>
      <c r="G158" s="113" t="s">
        <v>23</v>
      </c>
      <c r="H158" s="112">
        <v>0</v>
      </c>
      <c r="I158" s="192">
        <v>0</v>
      </c>
      <c r="J158" s="124">
        <v>0</v>
      </c>
      <c r="K158" s="148">
        <v>0</v>
      </c>
      <c r="L158" s="685">
        <v>0</v>
      </c>
      <c r="M158" s="684">
        <v>0</v>
      </c>
      <c r="N158" s="228">
        <v>0</v>
      </c>
      <c r="O158" s="380">
        <v>0</v>
      </c>
      <c r="P158" s="1191"/>
    </row>
    <row r="159" spans="1:16" ht="21.75" customHeight="1">
      <c r="A159" s="2115"/>
      <c r="B159" s="2118"/>
      <c r="C159" s="1680" t="s">
        <v>118</v>
      </c>
      <c r="D159" s="1805">
        <v>43831</v>
      </c>
      <c r="E159" s="1804">
        <v>44196</v>
      </c>
      <c r="F159" s="2128" t="s">
        <v>1413</v>
      </c>
      <c r="G159" s="113" t="s">
        <v>20</v>
      </c>
      <c r="H159" s="194">
        <f>H160+H161+H162</f>
        <v>182.5</v>
      </c>
      <c r="I159" s="191">
        <f>I160+I161+I162</f>
        <v>48.6</v>
      </c>
      <c r="J159" s="135">
        <f>J160+J161+J162</f>
        <v>45.6</v>
      </c>
      <c r="K159" s="147">
        <f>K160+K161+K162</f>
        <v>45.6</v>
      </c>
      <c r="L159" s="681">
        <f>J159/H159*100</f>
        <v>24.986301369863014</v>
      </c>
      <c r="M159" s="147">
        <f t="shared" si="71"/>
        <v>-136.9</v>
      </c>
      <c r="N159" s="665">
        <f>K159/H159*100</f>
        <v>24.986301369863014</v>
      </c>
      <c r="O159" s="666">
        <f t="shared" si="72"/>
        <v>-136.9</v>
      </c>
      <c r="P159" s="1680" t="s">
        <v>1412</v>
      </c>
    </row>
    <row r="160" spans="1:16" ht="15" customHeight="1">
      <c r="A160" s="2115"/>
      <c r="B160" s="2118"/>
      <c r="C160" s="1680"/>
      <c r="D160" s="1805"/>
      <c r="E160" s="1804"/>
      <c r="F160" s="2128"/>
      <c r="G160" s="113" t="s">
        <v>21</v>
      </c>
      <c r="H160" s="261">
        <v>182.5</v>
      </c>
      <c r="I160" s="262">
        <v>48.6</v>
      </c>
      <c r="J160" s="263">
        <v>45.6</v>
      </c>
      <c r="K160" s="264">
        <v>45.6</v>
      </c>
      <c r="L160" s="682">
        <f>J160/H160*100</f>
        <v>24.986301369863014</v>
      </c>
      <c r="M160" s="683">
        <f t="shared" si="71"/>
        <v>-136.9</v>
      </c>
      <c r="N160" s="226">
        <f>K160/H160*100</f>
        <v>24.986301369863014</v>
      </c>
      <c r="O160" s="160">
        <f t="shared" si="72"/>
        <v>-136.9</v>
      </c>
      <c r="P160" s="1680"/>
    </row>
    <row r="161" spans="1:16" ht="15" customHeight="1">
      <c r="A161" s="2115"/>
      <c r="B161" s="2118"/>
      <c r="C161" s="1680"/>
      <c r="D161" s="1805"/>
      <c r="E161" s="1804"/>
      <c r="F161" s="2128"/>
      <c r="G161" s="113" t="s">
        <v>22</v>
      </c>
      <c r="H161" s="112">
        <v>0</v>
      </c>
      <c r="I161" s="192">
        <v>0</v>
      </c>
      <c r="J161" s="124">
        <v>0</v>
      </c>
      <c r="K161" s="148">
        <v>0</v>
      </c>
      <c r="L161" s="685">
        <v>0</v>
      </c>
      <c r="M161" s="684">
        <f t="shared" si="71"/>
        <v>0</v>
      </c>
      <c r="N161" s="228">
        <v>0</v>
      </c>
      <c r="O161" s="161">
        <f t="shared" si="72"/>
        <v>0</v>
      </c>
      <c r="P161" s="1680"/>
    </row>
    <row r="162" spans="1:16" ht="15" customHeight="1">
      <c r="A162" s="2115"/>
      <c r="B162" s="2118"/>
      <c r="C162" s="1680"/>
      <c r="D162" s="1805"/>
      <c r="E162" s="1804"/>
      <c r="F162" s="2128"/>
      <c r="G162" s="113" t="s">
        <v>23</v>
      </c>
      <c r="H162" s="112">
        <v>0</v>
      </c>
      <c r="I162" s="192">
        <v>0</v>
      </c>
      <c r="J162" s="124">
        <v>0</v>
      </c>
      <c r="K162" s="148">
        <v>0</v>
      </c>
      <c r="L162" s="685">
        <v>0</v>
      </c>
      <c r="M162" s="684">
        <f t="shared" si="71"/>
        <v>0</v>
      </c>
      <c r="N162" s="228">
        <v>0</v>
      </c>
      <c r="O162" s="161">
        <f t="shared" si="72"/>
        <v>0</v>
      </c>
      <c r="P162" s="1680"/>
    </row>
    <row r="163" spans="1:16" ht="26.25" customHeight="1">
      <c r="A163" s="2115"/>
      <c r="B163" s="2118"/>
      <c r="C163" s="1680" t="s">
        <v>166</v>
      </c>
      <c r="D163" s="1805">
        <v>43831</v>
      </c>
      <c r="E163" s="1804">
        <v>44196</v>
      </c>
      <c r="F163" s="2150" t="s">
        <v>1415</v>
      </c>
      <c r="G163" s="113" t="s">
        <v>20</v>
      </c>
      <c r="H163" s="194">
        <f>H164+H165+H166</f>
        <v>81</v>
      </c>
      <c r="I163" s="191">
        <f>I164+I165+I166</f>
        <v>25.5</v>
      </c>
      <c r="J163" s="135">
        <f>J164+J165+J166</f>
        <v>5.5</v>
      </c>
      <c r="K163" s="147">
        <f>K164+K165+K166</f>
        <v>25.5</v>
      </c>
      <c r="L163" s="681">
        <f>J163/H163*100</f>
        <v>6.7901234567901234</v>
      </c>
      <c r="M163" s="147">
        <f t="shared" ref="M163:M164" si="73">J163-H163</f>
        <v>-75.5</v>
      </c>
      <c r="N163" s="665">
        <f>K163/H163*100</f>
        <v>31.481481481481481</v>
      </c>
      <c r="O163" s="666">
        <f t="shared" ref="O163:O164" si="74">K163-H163</f>
        <v>-55.5</v>
      </c>
      <c r="P163" s="1680" t="s">
        <v>1414</v>
      </c>
    </row>
    <row r="164" spans="1:16" ht="22.5" customHeight="1">
      <c r="A164" s="2115"/>
      <c r="B164" s="2118"/>
      <c r="C164" s="1680"/>
      <c r="D164" s="1805"/>
      <c r="E164" s="1804"/>
      <c r="F164" s="2150"/>
      <c r="G164" s="113" t="s">
        <v>21</v>
      </c>
      <c r="H164" s="261">
        <v>81</v>
      </c>
      <c r="I164" s="262">
        <v>25.5</v>
      </c>
      <c r="J164" s="263">
        <v>5.5</v>
      </c>
      <c r="K164" s="264">
        <v>25.5</v>
      </c>
      <c r="L164" s="682">
        <f>J164/H164*100</f>
        <v>6.7901234567901234</v>
      </c>
      <c r="M164" s="683">
        <f t="shared" si="73"/>
        <v>-75.5</v>
      </c>
      <c r="N164" s="226">
        <f>K164/H164*100</f>
        <v>31.481481481481481</v>
      </c>
      <c r="O164" s="160">
        <f t="shared" si="74"/>
        <v>-55.5</v>
      </c>
      <c r="P164" s="1680"/>
    </row>
    <row r="165" spans="1:16" ht="22.5" customHeight="1">
      <c r="A165" s="2115"/>
      <c r="B165" s="2118"/>
      <c r="C165" s="1680"/>
      <c r="D165" s="1805"/>
      <c r="E165" s="1804"/>
      <c r="F165" s="2150"/>
      <c r="G165" s="113" t="s">
        <v>22</v>
      </c>
      <c r="H165" s="112">
        <v>0</v>
      </c>
      <c r="I165" s="192">
        <v>0</v>
      </c>
      <c r="J165" s="124">
        <v>0</v>
      </c>
      <c r="K165" s="148">
        <v>0</v>
      </c>
      <c r="L165" s="685">
        <v>0</v>
      </c>
      <c r="M165" s="684">
        <f t="shared" si="71"/>
        <v>0</v>
      </c>
      <c r="N165" s="228">
        <v>0</v>
      </c>
      <c r="O165" s="161">
        <f t="shared" si="72"/>
        <v>0</v>
      </c>
      <c r="P165" s="1680"/>
    </row>
    <row r="166" spans="1:16" ht="22.5" customHeight="1">
      <c r="A166" s="2115"/>
      <c r="B166" s="2118"/>
      <c r="C166" s="1680"/>
      <c r="D166" s="1805"/>
      <c r="E166" s="1804"/>
      <c r="F166" s="2150"/>
      <c r="G166" s="113" t="s">
        <v>23</v>
      </c>
      <c r="H166" s="112">
        <v>0</v>
      </c>
      <c r="I166" s="192">
        <v>0</v>
      </c>
      <c r="J166" s="124">
        <v>0</v>
      </c>
      <c r="K166" s="148">
        <v>0</v>
      </c>
      <c r="L166" s="685">
        <v>0</v>
      </c>
      <c r="M166" s="684">
        <f t="shared" si="71"/>
        <v>0</v>
      </c>
      <c r="N166" s="228">
        <v>0</v>
      </c>
      <c r="O166" s="161">
        <f t="shared" si="72"/>
        <v>0</v>
      </c>
      <c r="P166" s="1680"/>
    </row>
    <row r="167" spans="1:16" ht="21.75" customHeight="1">
      <c r="A167" s="2115"/>
      <c r="B167" s="2118"/>
      <c r="C167" s="1680" t="s">
        <v>165</v>
      </c>
      <c r="D167" s="1805">
        <v>43831</v>
      </c>
      <c r="E167" s="1804">
        <v>44196</v>
      </c>
      <c r="F167" s="1680" t="s">
        <v>1115</v>
      </c>
      <c r="G167" s="113" t="s">
        <v>20</v>
      </c>
      <c r="H167" s="194">
        <f>H168+H169+H170</f>
        <v>65.5</v>
      </c>
      <c r="I167" s="191">
        <f>I168+I169+I170</f>
        <v>28</v>
      </c>
      <c r="J167" s="135">
        <f>J168+J169+J170</f>
        <v>28</v>
      </c>
      <c r="K167" s="147">
        <f>K168+K169+K170</f>
        <v>28</v>
      </c>
      <c r="L167" s="687">
        <f>J167/H167*100</f>
        <v>42.748091603053432</v>
      </c>
      <c r="M167" s="688">
        <f t="shared" si="71"/>
        <v>-37.5</v>
      </c>
      <c r="N167" s="665">
        <f>K167/H167*100</f>
        <v>42.748091603053432</v>
      </c>
      <c r="O167" s="666">
        <f t="shared" si="72"/>
        <v>-37.5</v>
      </c>
      <c r="P167" s="1680" t="s">
        <v>1416</v>
      </c>
    </row>
    <row r="168" spans="1:16" ht="18" customHeight="1">
      <c r="A168" s="2115"/>
      <c r="B168" s="2118"/>
      <c r="C168" s="1680"/>
      <c r="D168" s="1805"/>
      <c r="E168" s="1804"/>
      <c r="F168" s="1680"/>
      <c r="G168" s="113" t="s">
        <v>21</v>
      </c>
      <c r="H168" s="261">
        <v>65.5</v>
      </c>
      <c r="I168" s="262">
        <v>28</v>
      </c>
      <c r="J168" s="263">
        <v>28</v>
      </c>
      <c r="K168" s="264">
        <v>28</v>
      </c>
      <c r="L168" s="682">
        <f>J168/H168*100</f>
        <v>42.748091603053432</v>
      </c>
      <c r="M168" s="683">
        <f t="shared" si="71"/>
        <v>-37.5</v>
      </c>
      <c r="N168" s="226">
        <f>K168/H168*100</f>
        <v>42.748091603053432</v>
      </c>
      <c r="O168" s="160">
        <f t="shared" si="72"/>
        <v>-37.5</v>
      </c>
      <c r="P168" s="1680"/>
    </row>
    <row r="169" spans="1:16" ht="18" customHeight="1">
      <c r="A169" s="2115"/>
      <c r="B169" s="2118"/>
      <c r="C169" s="1680"/>
      <c r="D169" s="1805"/>
      <c r="E169" s="1804"/>
      <c r="F169" s="1680"/>
      <c r="G169" s="113" t="s">
        <v>22</v>
      </c>
      <c r="H169" s="112">
        <v>0</v>
      </c>
      <c r="I169" s="192">
        <v>0</v>
      </c>
      <c r="J169" s="124">
        <v>0</v>
      </c>
      <c r="K169" s="148">
        <v>0</v>
      </c>
      <c r="L169" s="685">
        <v>0</v>
      </c>
      <c r="M169" s="375">
        <f t="shared" si="71"/>
        <v>0</v>
      </c>
      <c r="N169" s="228">
        <v>0</v>
      </c>
      <c r="O169" s="161">
        <f t="shared" si="72"/>
        <v>0</v>
      </c>
      <c r="P169" s="1680"/>
    </row>
    <row r="170" spans="1:16" ht="18" customHeight="1">
      <c r="A170" s="2115"/>
      <c r="B170" s="2118"/>
      <c r="C170" s="1680"/>
      <c r="D170" s="1805"/>
      <c r="E170" s="1804"/>
      <c r="F170" s="1680"/>
      <c r="G170" s="113" t="s">
        <v>23</v>
      </c>
      <c r="H170" s="112">
        <v>0</v>
      </c>
      <c r="I170" s="192">
        <v>0</v>
      </c>
      <c r="J170" s="124">
        <v>0</v>
      </c>
      <c r="K170" s="148">
        <v>0</v>
      </c>
      <c r="L170" s="685">
        <v>0</v>
      </c>
      <c r="M170" s="375">
        <f t="shared" si="71"/>
        <v>0</v>
      </c>
      <c r="N170" s="228">
        <v>0</v>
      </c>
      <c r="O170" s="161">
        <f t="shared" si="72"/>
        <v>0</v>
      </c>
      <c r="P170" s="1680"/>
    </row>
    <row r="171" spans="1:16" ht="17.25" customHeight="1">
      <c r="A171" s="2201"/>
      <c r="B171" s="2203"/>
      <c r="C171" s="1680" t="s">
        <v>167</v>
      </c>
      <c r="D171" s="1806" t="s">
        <v>87</v>
      </c>
      <c r="E171" s="1524" t="s">
        <v>87</v>
      </c>
      <c r="F171" s="1602" t="s">
        <v>87</v>
      </c>
      <c r="G171" s="113" t="s">
        <v>20</v>
      </c>
      <c r="H171" s="378">
        <f>H172+H173+H174</f>
        <v>0</v>
      </c>
      <c r="I171" s="227">
        <f>I172+I173+I174</f>
        <v>0</v>
      </c>
      <c r="J171" s="379">
        <f>J172+J173+J174</f>
        <v>0</v>
      </c>
      <c r="K171" s="380">
        <f>K172+K173+K174</f>
        <v>0</v>
      </c>
      <c r="L171" s="686">
        <v>0</v>
      </c>
      <c r="M171" s="380">
        <f t="shared" ref="M171:M172" si="75">J171-H171</f>
        <v>0</v>
      </c>
      <c r="N171" s="227">
        <v>0</v>
      </c>
      <c r="O171" s="380">
        <f t="shared" ref="O171:O172" si="76">K171-H171</f>
        <v>0</v>
      </c>
      <c r="P171" s="1680"/>
    </row>
    <row r="172" spans="1:16" ht="15" customHeight="1">
      <c r="A172" s="2201"/>
      <c r="B172" s="2203"/>
      <c r="C172" s="1680"/>
      <c r="D172" s="2100"/>
      <c r="E172" s="1618"/>
      <c r="F172" s="1603"/>
      <c r="G172" s="113" t="s">
        <v>21</v>
      </c>
      <c r="H172" s="376">
        <v>0</v>
      </c>
      <c r="I172" s="228">
        <v>0</v>
      </c>
      <c r="J172" s="377">
        <v>0</v>
      </c>
      <c r="K172" s="375">
        <v>0</v>
      </c>
      <c r="L172" s="685">
        <v>0</v>
      </c>
      <c r="M172" s="375">
        <f t="shared" si="75"/>
        <v>0</v>
      </c>
      <c r="N172" s="228">
        <v>0</v>
      </c>
      <c r="O172" s="375">
        <f t="shared" si="76"/>
        <v>0</v>
      </c>
      <c r="P172" s="1680"/>
    </row>
    <row r="173" spans="1:16" ht="15" customHeight="1">
      <c r="A173" s="2201"/>
      <c r="B173" s="2203"/>
      <c r="C173" s="1680"/>
      <c r="D173" s="2100"/>
      <c r="E173" s="1618"/>
      <c r="F173" s="1603"/>
      <c r="G173" s="113" t="s">
        <v>22</v>
      </c>
      <c r="H173" s="112">
        <v>0</v>
      </c>
      <c r="I173" s="192">
        <v>0</v>
      </c>
      <c r="J173" s="124">
        <v>0</v>
      </c>
      <c r="K173" s="148">
        <v>0</v>
      </c>
      <c r="L173" s="685">
        <v>0</v>
      </c>
      <c r="M173" s="375">
        <f t="shared" si="71"/>
        <v>0</v>
      </c>
      <c r="N173" s="228">
        <v>0</v>
      </c>
      <c r="O173" s="161">
        <f t="shared" si="72"/>
        <v>0</v>
      </c>
      <c r="P173" s="1680"/>
    </row>
    <row r="174" spans="1:16" ht="15" customHeight="1">
      <c r="A174" s="2202"/>
      <c r="B174" s="2204"/>
      <c r="C174" s="1680"/>
      <c r="D174" s="2100"/>
      <c r="E174" s="1618"/>
      <c r="F174" s="1604"/>
      <c r="G174" s="113" t="s">
        <v>23</v>
      </c>
      <c r="H174" s="112">
        <v>0</v>
      </c>
      <c r="I174" s="192">
        <v>0</v>
      </c>
      <c r="J174" s="124">
        <v>0</v>
      </c>
      <c r="K174" s="148">
        <v>0</v>
      </c>
      <c r="L174" s="685">
        <v>0</v>
      </c>
      <c r="M174" s="375">
        <f t="shared" si="71"/>
        <v>0</v>
      </c>
      <c r="N174" s="228">
        <v>0</v>
      </c>
      <c r="O174" s="161">
        <f t="shared" si="72"/>
        <v>0</v>
      </c>
      <c r="P174" s="1680"/>
    </row>
    <row r="175" spans="1:16" ht="23.25" customHeight="1">
      <c r="A175" s="1249" t="s">
        <v>44</v>
      </c>
      <c r="B175" s="1424" t="s">
        <v>692</v>
      </c>
      <c r="C175" s="1464" t="s">
        <v>19</v>
      </c>
      <c r="D175" s="2146" t="s">
        <v>19</v>
      </c>
      <c r="E175" s="1466" t="s">
        <v>19</v>
      </c>
      <c r="F175" s="1548" t="s">
        <v>19</v>
      </c>
      <c r="G175" s="109" t="s">
        <v>20</v>
      </c>
      <c r="H175" s="184">
        <f>H176+H177+H178</f>
        <v>340.9</v>
      </c>
      <c r="I175" s="168">
        <f>I176+I177+I178</f>
        <v>75.7</v>
      </c>
      <c r="J175" s="105">
        <f>J176+J177+J178</f>
        <v>75.7</v>
      </c>
      <c r="K175" s="48">
        <f>K176+K177+K178</f>
        <v>138.1</v>
      </c>
      <c r="L175" s="676">
        <f>J175/H175*100</f>
        <v>22.205925491346438</v>
      </c>
      <c r="M175" s="141">
        <f t="shared" si="71"/>
        <v>-265.2</v>
      </c>
      <c r="N175" s="168">
        <f>K175/H175*100</f>
        <v>40.510413611029627</v>
      </c>
      <c r="O175" s="48">
        <f t="shared" si="72"/>
        <v>-202.79999999999998</v>
      </c>
      <c r="P175" s="2110"/>
    </row>
    <row r="176" spans="1:16" ht="15.75" customHeight="1">
      <c r="A176" s="1249"/>
      <c r="B176" s="1424"/>
      <c r="C176" s="1464"/>
      <c r="D176" s="2146"/>
      <c r="E176" s="1466"/>
      <c r="F176" s="1548"/>
      <c r="G176" s="879" t="s">
        <v>21</v>
      </c>
      <c r="H176" s="185">
        <f>H180+H258+H394</f>
        <v>336.29999999999995</v>
      </c>
      <c r="I176" s="169">
        <f>I180+I258+I394</f>
        <v>75.7</v>
      </c>
      <c r="J176" s="1">
        <f>J180+J258+J394</f>
        <v>75.7</v>
      </c>
      <c r="K176" s="103">
        <f>K180+K258+K394</f>
        <v>138.1</v>
      </c>
      <c r="L176" s="677">
        <f>J176/H176*100</f>
        <v>22.50966399048469</v>
      </c>
      <c r="M176" s="155">
        <f t="shared" si="71"/>
        <v>-260.59999999999997</v>
      </c>
      <c r="N176" s="169">
        <f>K176/H176*100</f>
        <v>41.064525721082376</v>
      </c>
      <c r="O176" s="103">
        <f t="shared" si="72"/>
        <v>-198.19999999999996</v>
      </c>
      <c r="P176" s="2110"/>
    </row>
    <row r="177" spans="1:16" ht="15.75" customHeight="1">
      <c r="A177" s="1249"/>
      <c r="B177" s="1424"/>
      <c r="C177" s="1464"/>
      <c r="D177" s="2146"/>
      <c r="E177" s="1466"/>
      <c r="F177" s="1548"/>
      <c r="G177" s="879" t="s">
        <v>22</v>
      </c>
      <c r="H177" s="185">
        <f t="shared" ref="H177:K178" si="77">H181+H259+H395</f>
        <v>4.5999999999999996</v>
      </c>
      <c r="I177" s="170">
        <f t="shared" si="77"/>
        <v>0</v>
      </c>
      <c r="J177" s="2">
        <f t="shared" si="77"/>
        <v>0</v>
      </c>
      <c r="K177" s="106">
        <f t="shared" si="77"/>
        <v>0</v>
      </c>
      <c r="L177" s="269">
        <f>J177/H177*100</f>
        <v>0</v>
      </c>
      <c r="M177" s="155">
        <f t="shared" ref="M177" si="78">J177-H177</f>
        <v>-4.5999999999999996</v>
      </c>
      <c r="N177" s="170">
        <f>K177/H177*100</f>
        <v>0</v>
      </c>
      <c r="O177" s="103">
        <f t="shared" ref="O177" si="79">K177-H177</f>
        <v>-4.5999999999999996</v>
      </c>
      <c r="P177" s="2110"/>
    </row>
    <row r="178" spans="1:16" ht="15.75" customHeight="1">
      <c r="A178" s="1249"/>
      <c r="B178" s="1424"/>
      <c r="C178" s="1464"/>
      <c r="D178" s="2146"/>
      <c r="E178" s="1466"/>
      <c r="F178" s="1548"/>
      <c r="G178" s="879" t="s">
        <v>23</v>
      </c>
      <c r="H178" s="110">
        <f t="shared" si="77"/>
        <v>0</v>
      </c>
      <c r="I178" s="177">
        <f t="shared" si="77"/>
        <v>0</v>
      </c>
      <c r="J178" s="122">
        <f t="shared" si="77"/>
        <v>0</v>
      </c>
      <c r="K178" s="146">
        <f t="shared" si="77"/>
        <v>0</v>
      </c>
      <c r="L178" s="269">
        <v>0</v>
      </c>
      <c r="M178" s="106">
        <v>0</v>
      </c>
      <c r="N178" s="170">
        <v>0</v>
      </c>
      <c r="O178" s="106">
        <v>0</v>
      </c>
      <c r="P178" s="2110"/>
    </row>
    <row r="179" spans="1:16" ht="18.75" customHeight="1">
      <c r="A179" s="2114" t="s">
        <v>45</v>
      </c>
      <c r="B179" s="2117" t="s">
        <v>693</v>
      </c>
      <c r="C179" s="1666" t="s">
        <v>19</v>
      </c>
      <c r="D179" s="1588" t="s">
        <v>19</v>
      </c>
      <c r="E179" s="1525" t="s">
        <v>19</v>
      </c>
      <c r="F179" s="1666" t="s">
        <v>19</v>
      </c>
      <c r="G179" s="109" t="s">
        <v>20</v>
      </c>
      <c r="H179" s="184">
        <f>H180+H181+H182</f>
        <v>4.8</v>
      </c>
      <c r="I179" s="173">
        <f>I180+I181+I182</f>
        <v>0</v>
      </c>
      <c r="J179" s="130">
        <f>J180+J181+J182</f>
        <v>0</v>
      </c>
      <c r="K179" s="143">
        <f>K180+K181+K182</f>
        <v>0</v>
      </c>
      <c r="L179" s="299">
        <f>J179/H179*100</f>
        <v>0</v>
      </c>
      <c r="M179" s="141">
        <f t="shared" ref="M179:M181" si="80">J179-H179</f>
        <v>-4.8</v>
      </c>
      <c r="N179" s="173">
        <f>K179/H179*100</f>
        <v>0</v>
      </c>
      <c r="O179" s="48">
        <f t="shared" ref="O179:O181" si="81">K179-H179</f>
        <v>-4.8</v>
      </c>
      <c r="P179" s="1680"/>
    </row>
    <row r="180" spans="1:16" ht="15.75" customHeight="1">
      <c r="A180" s="2115"/>
      <c r="B180" s="2118"/>
      <c r="C180" s="2110"/>
      <c r="D180" s="2100"/>
      <c r="E180" s="1618"/>
      <c r="F180" s="2110"/>
      <c r="G180" s="879" t="s">
        <v>21</v>
      </c>
      <c r="H180" s="185">
        <f>H185+H189+H193+H197+H201+H205+H209</f>
        <v>0.2</v>
      </c>
      <c r="I180" s="170">
        <f>I185+I189+I193+I197+I201+I205+I209</f>
        <v>0</v>
      </c>
      <c r="J180" s="2">
        <f>J185+J189+J193+J197+J201+J205+J209</f>
        <v>0</v>
      </c>
      <c r="K180" s="106">
        <f>K185+K189+K193+K197+K201+K205+K209</f>
        <v>0</v>
      </c>
      <c r="L180" s="269">
        <f>J180/H180*100</f>
        <v>0</v>
      </c>
      <c r="M180" s="155">
        <f t="shared" si="80"/>
        <v>-0.2</v>
      </c>
      <c r="N180" s="170">
        <f>K180/H180*100</f>
        <v>0</v>
      </c>
      <c r="O180" s="103">
        <f t="shared" si="81"/>
        <v>-0.2</v>
      </c>
      <c r="P180" s="1680"/>
    </row>
    <row r="181" spans="1:16" ht="15.75" customHeight="1">
      <c r="A181" s="2115"/>
      <c r="B181" s="2118"/>
      <c r="C181" s="2110"/>
      <c r="D181" s="2100"/>
      <c r="E181" s="1618"/>
      <c r="F181" s="2110"/>
      <c r="G181" s="879" t="s">
        <v>22</v>
      </c>
      <c r="H181" s="185">
        <f t="shared" ref="H181:J182" si="82">H186+H190+H194+H198+H202+H206+H210</f>
        <v>4.5999999999999996</v>
      </c>
      <c r="I181" s="170">
        <f t="shared" si="82"/>
        <v>0</v>
      </c>
      <c r="J181" s="2">
        <f t="shared" si="82"/>
        <v>0</v>
      </c>
      <c r="K181" s="106">
        <f>K186+K190+K194+K198+K202+K206+K210</f>
        <v>0</v>
      </c>
      <c r="L181" s="269">
        <f>J181/H181*100</f>
        <v>0</v>
      </c>
      <c r="M181" s="155">
        <f t="shared" si="80"/>
        <v>-4.5999999999999996</v>
      </c>
      <c r="N181" s="170">
        <f>K181/H181*100</f>
        <v>0</v>
      </c>
      <c r="O181" s="103">
        <f t="shared" si="81"/>
        <v>-4.5999999999999996</v>
      </c>
      <c r="P181" s="1680"/>
    </row>
    <row r="182" spans="1:16" ht="15.75" customHeight="1">
      <c r="A182" s="2115"/>
      <c r="B182" s="2118"/>
      <c r="C182" s="2110"/>
      <c r="D182" s="2100"/>
      <c r="E182" s="1618"/>
      <c r="F182" s="2110"/>
      <c r="G182" s="877" t="s">
        <v>23</v>
      </c>
      <c r="H182" s="221">
        <f t="shared" si="82"/>
        <v>0</v>
      </c>
      <c r="I182" s="222">
        <f t="shared" si="82"/>
        <v>0</v>
      </c>
      <c r="J182" s="223">
        <f t="shared" si="82"/>
        <v>0</v>
      </c>
      <c r="K182" s="224">
        <f>K187+K191+K195+K199+K203+K207+K211</f>
        <v>0</v>
      </c>
      <c r="L182" s="690">
        <v>0</v>
      </c>
      <c r="M182" s="381">
        <v>0</v>
      </c>
      <c r="N182" s="691">
        <v>0</v>
      </c>
      <c r="O182" s="106">
        <v>0</v>
      </c>
      <c r="P182" s="1680"/>
    </row>
    <row r="183" spans="1:16" ht="15.75" customHeight="1">
      <c r="A183" s="2201"/>
      <c r="B183" s="2203"/>
      <c r="C183" s="2110"/>
      <c r="D183" s="2100"/>
      <c r="E183" s="1618"/>
      <c r="F183" s="2110"/>
      <c r="G183" s="2120" t="s">
        <v>163</v>
      </c>
      <c r="H183" s="2121"/>
      <c r="I183" s="2121"/>
      <c r="J183" s="2121"/>
      <c r="K183" s="1692"/>
      <c r="L183" s="2139"/>
      <c r="M183" s="2140"/>
      <c r="N183" s="2140"/>
      <c r="O183" s="2141"/>
      <c r="P183" s="1680"/>
    </row>
    <row r="184" spans="1:16" ht="18.75" customHeight="1">
      <c r="A184" s="2201"/>
      <c r="B184" s="2203"/>
      <c r="C184" s="1680" t="s">
        <v>564</v>
      </c>
      <c r="D184" s="2100" t="s">
        <v>19</v>
      </c>
      <c r="E184" s="1618" t="s">
        <v>19</v>
      </c>
      <c r="F184" s="2110" t="s">
        <v>19</v>
      </c>
      <c r="G184" s="107" t="s">
        <v>20</v>
      </c>
      <c r="H184" s="217">
        <f>H185+H186+H187</f>
        <v>4.8</v>
      </c>
      <c r="I184" s="301">
        <f>I185+I186+I187</f>
        <v>0</v>
      </c>
      <c r="J184" s="331">
        <f>J185+J186+J187</f>
        <v>0</v>
      </c>
      <c r="K184" s="143">
        <f>K185+K186+K187</f>
        <v>0</v>
      </c>
      <c r="L184" s="300">
        <f>J184/H184*100</f>
        <v>0</v>
      </c>
      <c r="M184" s="141">
        <f t="shared" ref="M184:M186" si="83">J184-H184</f>
        <v>-4.8</v>
      </c>
      <c r="N184" s="173">
        <f>K184/H184*100</f>
        <v>0</v>
      </c>
      <c r="O184" s="48">
        <f t="shared" ref="O184:O186" si="84">K184-H184</f>
        <v>-4.8</v>
      </c>
      <c r="P184" s="1680"/>
    </row>
    <row r="185" spans="1:16" ht="15.75" customHeight="1">
      <c r="A185" s="2201"/>
      <c r="B185" s="2203"/>
      <c r="C185" s="1680"/>
      <c r="D185" s="2100"/>
      <c r="E185" s="1618"/>
      <c r="F185" s="2110"/>
      <c r="G185" s="879" t="s">
        <v>21</v>
      </c>
      <c r="H185" s="185">
        <f>H213+H222+H250+H254</f>
        <v>0.2</v>
      </c>
      <c r="I185" s="170">
        <f>I213+I222+I250+I254</f>
        <v>0</v>
      </c>
      <c r="J185" s="2">
        <f>J213+J222+J250+J254</f>
        <v>0</v>
      </c>
      <c r="K185" s="106">
        <f>K213+K222+K250+K254</f>
        <v>0</v>
      </c>
      <c r="L185" s="269">
        <f>J185/H185*100</f>
        <v>0</v>
      </c>
      <c r="M185" s="155">
        <f t="shared" si="83"/>
        <v>-0.2</v>
      </c>
      <c r="N185" s="170">
        <f>K185/H185*100</f>
        <v>0</v>
      </c>
      <c r="O185" s="103">
        <f t="shared" si="84"/>
        <v>-0.2</v>
      </c>
      <c r="P185" s="1680"/>
    </row>
    <row r="186" spans="1:16" ht="15.75" customHeight="1">
      <c r="A186" s="2201"/>
      <c r="B186" s="2203"/>
      <c r="C186" s="1680"/>
      <c r="D186" s="2100"/>
      <c r="E186" s="1618"/>
      <c r="F186" s="2110"/>
      <c r="G186" s="879" t="s">
        <v>22</v>
      </c>
      <c r="H186" s="185">
        <f t="shared" ref="H186:K187" si="85">H214+H223+H251+H255</f>
        <v>4.5999999999999996</v>
      </c>
      <c r="I186" s="170">
        <f t="shared" si="85"/>
        <v>0</v>
      </c>
      <c r="J186" s="2">
        <f t="shared" si="85"/>
        <v>0</v>
      </c>
      <c r="K186" s="106">
        <f t="shared" si="85"/>
        <v>0</v>
      </c>
      <c r="L186" s="269">
        <f>J186/H186*100</f>
        <v>0</v>
      </c>
      <c r="M186" s="155">
        <f t="shared" si="83"/>
        <v>-4.5999999999999996</v>
      </c>
      <c r="N186" s="170">
        <f>K186/H186*100</f>
        <v>0</v>
      </c>
      <c r="O186" s="103">
        <f t="shared" si="84"/>
        <v>-4.5999999999999996</v>
      </c>
      <c r="P186" s="1680"/>
    </row>
    <row r="187" spans="1:16" ht="15.75" customHeight="1">
      <c r="A187" s="2201"/>
      <c r="B187" s="2203"/>
      <c r="C187" s="1680"/>
      <c r="D187" s="2100"/>
      <c r="E187" s="1618"/>
      <c r="F187" s="2110"/>
      <c r="G187" s="879" t="s">
        <v>23</v>
      </c>
      <c r="H187" s="108">
        <f t="shared" si="85"/>
        <v>0</v>
      </c>
      <c r="I187" s="175">
        <f t="shared" si="85"/>
        <v>0</v>
      </c>
      <c r="J187" s="121">
        <f t="shared" si="85"/>
        <v>0</v>
      </c>
      <c r="K187" s="882">
        <f t="shared" si="85"/>
        <v>0</v>
      </c>
      <c r="L187" s="269">
        <v>0</v>
      </c>
      <c r="M187" s="106">
        <f t="shared" ref="M187:M219" si="86">J187-H187</f>
        <v>0</v>
      </c>
      <c r="N187" s="170">
        <v>0</v>
      </c>
      <c r="O187" s="106">
        <f t="shared" ref="O187:O219" si="87">K187-H187</f>
        <v>0</v>
      </c>
      <c r="P187" s="1680"/>
    </row>
    <row r="188" spans="1:16" ht="18.75" customHeight="1">
      <c r="A188" s="2201"/>
      <c r="B188" s="2203"/>
      <c r="C188" s="1680" t="s">
        <v>164</v>
      </c>
      <c r="D188" s="2100" t="s">
        <v>19</v>
      </c>
      <c r="E188" s="1618" t="s">
        <v>19</v>
      </c>
      <c r="F188" s="2110" t="s">
        <v>19</v>
      </c>
      <c r="G188" s="109" t="s">
        <v>20</v>
      </c>
      <c r="H188" s="189">
        <f>H189+H190+H191</f>
        <v>0</v>
      </c>
      <c r="I188" s="173">
        <f>I189+I190+I191</f>
        <v>0</v>
      </c>
      <c r="J188" s="130">
        <f>J189+J190+J191</f>
        <v>0</v>
      </c>
      <c r="K188" s="143">
        <f>K189+K190+K191</f>
        <v>0</v>
      </c>
      <c r="L188" s="299">
        <v>0</v>
      </c>
      <c r="M188" s="143">
        <f t="shared" si="86"/>
        <v>0</v>
      </c>
      <c r="N188" s="173">
        <v>0</v>
      </c>
      <c r="O188" s="143">
        <f t="shared" si="87"/>
        <v>0</v>
      </c>
      <c r="P188" s="1680"/>
    </row>
    <row r="189" spans="1:16" ht="15.75" customHeight="1">
      <c r="A189" s="2201"/>
      <c r="B189" s="2203"/>
      <c r="C189" s="1680"/>
      <c r="D189" s="2100"/>
      <c r="E189" s="1618"/>
      <c r="F189" s="2110"/>
      <c r="G189" s="879" t="s">
        <v>21</v>
      </c>
      <c r="H189" s="186">
        <f>H226</f>
        <v>0</v>
      </c>
      <c r="I189" s="170">
        <f>I226</f>
        <v>0</v>
      </c>
      <c r="J189" s="2">
        <f>J226</f>
        <v>0</v>
      </c>
      <c r="K189" s="106">
        <f>K226</f>
        <v>0</v>
      </c>
      <c r="L189" s="269">
        <v>0</v>
      </c>
      <c r="M189" s="106">
        <f t="shared" si="86"/>
        <v>0</v>
      </c>
      <c r="N189" s="170">
        <v>0</v>
      </c>
      <c r="O189" s="106">
        <f t="shared" si="87"/>
        <v>0</v>
      </c>
      <c r="P189" s="1680"/>
    </row>
    <row r="190" spans="1:16" ht="15.75" customHeight="1">
      <c r="A190" s="2201"/>
      <c r="B190" s="2203"/>
      <c r="C190" s="1680"/>
      <c r="D190" s="2100"/>
      <c r="E190" s="1618"/>
      <c r="F190" s="2110"/>
      <c r="G190" s="879" t="s">
        <v>22</v>
      </c>
      <c r="H190" s="110">
        <f t="shared" ref="H190:K191" si="88">H227</f>
        <v>0</v>
      </c>
      <c r="I190" s="177">
        <f t="shared" si="88"/>
        <v>0</v>
      </c>
      <c r="J190" s="122">
        <f t="shared" si="88"/>
        <v>0</v>
      </c>
      <c r="K190" s="146">
        <f t="shared" si="88"/>
        <v>0</v>
      </c>
      <c r="L190" s="269">
        <v>0</v>
      </c>
      <c r="M190" s="106">
        <f t="shared" si="86"/>
        <v>0</v>
      </c>
      <c r="N190" s="170">
        <v>0</v>
      </c>
      <c r="O190" s="143">
        <f t="shared" si="87"/>
        <v>0</v>
      </c>
      <c r="P190" s="1680"/>
    </row>
    <row r="191" spans="1:16" ht="15.75" customHeight="1">
      <c r="A191" s="2201"/>
      <c r="B191" s="2203"/>
      <c r="C191" s="1680"/>
      <c r="D191" s="2100"/>
      <c r="E191" s="1618"/>
      <c r="F191" s="2110"/>
      <c r="G191" s="879" t="s">
        <v>23</v>
      </c>
      <c r="H191" s="110">
        <f t="shared" si="88"/>
        <v>0</v>
      </c>
      <c r="I191" s="177">
        <f t="shared" si="88"/>
        <v>0</v>
      </c>
      <c r="J191" s="122">
        <f t="shared" si="88"/>
        <v>0</v>
      </c>
      <c r="K191" s="146">
        <f t="shared" si="88"/>
        <v>0</v>
      </c>
      <c r="L191" s="269">
        <v>0</v>
      </c>
      <c r="M191" s="106">
        <f t="shared" si="86"/>
        <v>0</v>
      </c>
      <c r="N191" s="170">
        <v>0</v>
      </c>
      <c r="O191" s="106">
        <f t="shared" si="87"/>
        <v>0</v>
      </c>
      <c r="P191" s="1680"/>
    </row>
    <row r="192" spans="1:16" ht="18.75" customHeight="1">
      <c r="A192" s="2201"/>
      <c r="B192" s="2203"/>
      <c r="C192" s="1680" t="s">
        <v>562</v>
      </c>
      <c r="D192" s="2100" t="s">
        <v>19</v>
      </c>
      <c r="E192" s="1618" t="s">
        <v>19</v>
      </c>
      <c r="F192" s="2110" t="s">
        <v>19</v>
      </c>
      <c r="G192" s="109" t="s">
        <v>20</v>
      </c>
      <c r="H192" s="108">
        <f>H193+H194+H195</f>
        <v>0</v>
      </c>
      <c r="I192" s="175">
        <f>I193+I194+I195</f>
        <v>0</v>
      </c>
      <c r="J192" s="121">
        <f>J193+J194+J195</f>
        <v>0</v>
      </c>
      <c r="K192" s="882">
        <f>K193+K194+K195</f>
        <v>0</v>
      </c>
      <c r="L192" s="269">
        <v>0</v>
      </c>
      <c r="M192" s="106">
        <f t="shared" si="86"/>
        <v>0</v>
      </c>
      <c r="N192" s="170">
        <v>0</v>
      </c>
      <c r="O192" s="143">
        <f t="shared" si="87"/>
        <v>0</v>
      </c>
      <c r="P192" s="1680"/>
    </row>
    <row r="193" spans="1:16" ht="15.75" customHeight="1">
      <c r="A193" s="2201"/>
      <c r="B193" s="2203"/>
      <c r="C193" s="1680"/>
      <c r="D193" s="2100"/>
      <c r="E193" s="1618"/>
      <c r="F193" s="2110"/>
      <c r="G193" s="879" t="s">
        <v>21</v>
      </c>
      <c r="H193" s="108">
        <f t="shared" ref="H193:K195" si="89">H230</f>
        <v>0</v>
      </c>
      <c r="I193" s="175">
        <f t="shared" si="89"/>
        <v>0</v>
      </c>
      <c r="J193" s="121">
        <f t="shared" si="89"/>
        <v>0</v>
      </c>
      <c r="K193" s="882">
        <f t="shared" si="89"/>
        <v>0</v>
      </c>
      <c r="L193" s="269">
        <v>0</v>
      </c>
      <c r="M193" s="106">
        <f t="shared" si="86"/>
        <v>0</v>
      </c>
      <c r="N193" s="170">
        <v>0</v>
      </c>
      <c r="O193" s="143">
        <f t="shared" si="87"/>
        <v>0</v>
      </c>
      <c r="P193" s="1680"/>
    </row>
    <row r="194" spans="1:16" ht="15.75" customHeight="1">
      <c r="A194" s="2201"/>
      <c r="B194" s="2203"/>
      <c r="C194" s="1680"/>
      <c r="D194" s="2100"/>
      <c r="E194" s="1618"/>
      <c r="F194" s="2110"/>
      <c r="G194" s="879" t="s">
        <v>22</v>
      </c>
      <c r="H194" s="108">
        <f t="shared" si="89"/>
        <v>0</v>
      </c>
      <c r="I194" s="175">
        <f t="shared" si="89"/>
        <v>0</v>
      </c>
      <c r="J194" s="121">
        <f t="shared" si="89"/>
        <v>0</v>
      </c>
      <c r="K194" s="882">
        <f t="shared" si="89"/>
        <v>0</v>
      </c>
      <c r="L194" s="269">
        <v>0</v>
      </c>
      <c r="M194" s="106">
        <f t="shared" si="86"/>
        <v>0</v>
      </c>
      <c r="N194" s="170">
        <v>0</v>
      </c>
      <c r="O194" s="143">
        <f t="shared" si="87"/>
        <v>0</v>
      </c>
      <c r="P194" s="1680"/>
    </row>
    <row r="195" spans="1:16" ht="15.75" customHeight="1">
      <c r="A195" s="2201"/>
      <c r="B195" s="2203"/>
      <c r="C195" s="1680"/>
      <c r="D195" s="2100"/>
      <c r="E195" s="1618"/>
      <c r="F195" s="2110"/>
      <c r="G195" s="879" t="s">
        <v>23</v>
      </c>
      <c r="H195" s="108">
        <f t="shared" si="89"/>
        <v>0</v>
      </c>
      <c r="I195" s="175">
        <f t="shared" si="89"/>
        <v>0</v>
      </c>
      <c r="J195" s="121">
        <f t="shared" si="89"/>
        <v>0</v>
      </c>
      <c r="K195" s="882">
        <f t="shared" si="89"/>
        <v>0</v>
      </c>
      <c r="L195" s="269">
        <v>0</v>
      </c>
      <c r="M195" s="106">
        <f t="shared" si="86"/>
        <v>0</v>
      </c>
      <c r="N195" s="170">
        <v>0</v>
      </c>
      <c r="O195" s="143">
        <f t="shared" si="87"/>
        <v>0</v>
      </c>
      <c r="P195" s="1680"/>
    </row>
    <row r="196" spans="1:16" ht="18.75" customHeight="1">
      <c r="A196" s="2201"/>
      <c r="B196" s="2203"/>
      <c r="C196" s="1680" t="s">
        <v>118</v>
      </c>
      <c r="D196" s="2100" t="s">
        <v>19</v>
      </c>
      <c r="E196" s="1618" t="s">
        <v>19</v>
      </c>
      <c r="F196" s="2110" t="s">
        <v>19</v>
      </c>
      <c r="G196" s="109" t="s">
        <v>20</v>
      </c>
      <c r="H196" s="108">
        <f>H197+H198+H199</f>
        <v>0</v>
      </c>
      <c r="I196" s="175">
        <f>I197+I198+I199</f>
        <v>0</v>
      </c>
      <c r="J196" s="121">
        <f>J197+J198+J199</f>
        <v>0</v>
      </c>
      <c r="K196" s="882">
        <f>K197+K198+K199</f>
        <v>0</v>
      </c>
      <c r="L196" s="269">
        <v>0</v>
      </c>
      <c r="M196" s="106">
        <f t="shared" si="86"/>
        <v>0</v>
      </c>
      <c r="N196" s="170">
        <v>0</v>
      </c>
      <c r="O196" s="143">
        <f t="shared" si="87"/>
        <v>0</v>
      </c>
      <c r="P196" s="1680"/>
    </row>
    <row r="197" spans="1:16" ht="15.75" customHeight="1">
      <c r="A197" s="2201"/>
      <c r="B197" s="2203"/>
      <c r="C197" s="1680"/>
      <c r="D197" s="2100"/>
      <c r="E197" s="1618"/>
      <c r="F197" s="2110"/>
      <c r="G197" s="879" t="s">
        <v>21</v>
      </c>
      <c r="H197" s="108">
        <f t="shared" ref="H197:K199" si="90">H234</f>
        <v>0</v>
      </c>
      <c r="I197" s="175">
        <f t="shared" si="90"/>
        <v>0</v>
      </c>
      <c r="J197" s="121">
        <f t="shared" si="90"/>
        <v>0</v>
      </c>
      <c r="K197" s="882">
        <f t="shared" si="90"/>
        <v>0</v>
      </c>
      <c r="L197" s="269">
        <v>0</v>
      </c>
      <c r="M197" s="106">
        <f t="shared" si="86"/>
        <v>0</v>
      </c>
      <c r="N197" s="170">
        <v>0</v>
      </c>
      <c r="O197" s="143">
        <f t="shared" si="87"/>
        <v>0</v>
      </c>
      <c r="P197" s="1680"/>
    </row>
    <row r="198" spans="1:16" ht="15.75" customHeight="1">
      <c r="A198" s="2201"/>
      <c r="B198" s="2203"/>
      <c r="C198" s="1680"/>
      <c r="D198" s="2100"/>
      <c r="E198" s="1618"/>
      <c r="F198" s="2110"/>
      <c r="G198" s="879" t="s">
        <v>22</v>
      </c>
      <c r="H198" s="108">
        <f t="shared" si="90"/>
        <v>0</v>
      </c>
      <c r="I198" s="175">
        <f t="shared" si="90"/>
        <v>0</v>
      </c>
      <c r="J198" s="121">
        <f t="shared" si="90"/>
        <v>0</v>
      </c>
      <c r="K198" s="882">
        <f t="shared" si="90"/>
        <v>0</v>
      </c>
      <c r="L198" s="269">
        <v>0</v>
      </c>
      <c r="M198" s="106">
        <f t="shared" si="86"/>
        <v>0</v>
      </c>
      <c r="N198" s="170">
        <v>0</v>
      </c>
      <c r="O198" s="143">
        <f t="shared" si="87"/>
        <v>0</v>
      </c>
      <c r="P198" s="1680"/>
    </row>
    <row r="199" spans="1:16" ht="15.75" customHeight="1">
      <c r="A199" s="2201"/>
      <c r="B199" s="2203"/>
      <c r="C199" s="1680"/>
      <c r="D199" s="2100"/>
      <c r="E199" s="1618"/>
      <c r="F199" s="2110"/>
      <c r="G199" s="879" t="s">
        <v>23</v>
      </c>
      <c r="H199" s="108">
        <f t="shared" si="90"/>
        <v>0</v>
      </c>
      <c r="I199" s="175">
        <f t="shared" si="90"/>
        <v>0</v>
      </c>
      <c r="J199" s="121">
        <f t="shared" si="90"/>
        <v>0</v>
      </c>
      <c r="K199" s="882">
        <f t="shared" si="90"/>
        <v>0</v>
      </c>
      <c r="L199" s="269">
        <v>0</v>
      </c>
      <c r="M199" s="106">
        <f t="shared" si="86"/>
        <v>0</v>
      </c>
      <c r="N199" s="170">
        <v>0</v>
      </c>
      <c r="O199" s="143">
        <f t="shared" si="87"/>
        <v>0</v>
      </c>
      <c r="P199" s="1680"/>
    </row>
    <row r="200" spans="1:16" ht="18.75" customHeight="1">
      <c r="A200" s="2201"/>
      <c r="B200" s="2203"/>
      <c r="C200" s="1680" t="s">
        <v>166</v>
      </c>
      <c r="D200" s="2100" t="s">
        <v>19</v>
      </c>
      <c r="E200" s="1618" t="s">
        <v>19</v>
      </c>
      <c r="F200" s="2110" t="s">
        <v>19</v>
      </c>
      <c r="G200" s="109" t="s">
        <v>20</v>
      </c>
      <c r="H200" s="189">
        <f>H201+H202+H203</f>
        <v>0</v>
      </c>
      <c r="I200" s="173">
        <f>I201+I202+I203</f>
        <v>0</v>
      </c>
      <c r="J200" s="130">
        <f>J201+J202+J203</f>
        <v>0</v>
      </c>
      <c r="K200" s="143">
        <f>K201+K202+K203</f>
        <v>0</v>
      </c>
      <c r="L200" s="299">
        <v>0</v>
      </c>
      <c r="M200" s="143">
        <f t="shared" ref="M200:M201" si="91">J200-H200</f>
        <v>0</v>
      </c>
      <c r="N200" s="173">
        <v>0</v>
      </c>
      <c r="O200" s="143">
        <f t="shared" ref="O200:O201" si="92">K200-H200</f>
        <v>0</v>
      </c>
      <c r="P200" s="1680"/>
    </row>
    <row r="201" spans="1:16" ht="15.75" customHeight="1">
      <c r="A201" s="2201"/>
      <c r="B201" s="2203"/>
      <c r="C201" s="1680"/>
      <c r="D201" s="2100"/>
      <c r="E201" s="1618"/>
      <c r="F201" s="2110"/>
      <c r="G201" s="879" t="s">
        <v>21</v>
      </c>
      <c r="H201" s="186">
        <f t="shared" ref="H201:K203" si="93">H238</f>
        <v>0</v>
      </c>
      <c r="I201" s="170">
        <f t="shared" si="93"/>
        <v>0</v>
      </c>
      <c r="J201" s="2">
        <f t="shared" si="93"/>
        <v>0</v>
      </c>
      <c r="K201" s="106">
        <f t="shared" si="93"/>
        <v>0</v>
      </c>
      <c r="L201" s="269">
        <v>0</v>
      </c>
      <c r="M201" s="106">
        <f t="shared" si="91"/>
        <v>0</v>
      </c>
      <c r="N201" s="170">
        <v>0</v>
      </c>
      <c r="O201" s="106">
        <f t="shared" si="92"/>
        <v>0</v>
      </c>
      <c r="P201" s="1680"/>
    </row>
    <row r="202" spans="1:16" ht="15.75" customHeight="1">
      <c r="A202" s="2201"/>
      <c r="B202" s="2203"/>
      <c r="C202" s="1680"/>
      <c r="D202" s="2100"/>
      <c r="E202" s="1618"/>
      <c r="F202" s="2110"/>
      <c r="G202" s="879" t="s">
        <v>22</v>
      </c>
      <c r="H202" s="186">
        <f t="shared" si="93"/>
        <v>0</v>
      </c>
      <c r="I202" s="170">
        <f t="shared" si="93"/>
        <v>0</v>
      </c>
      <c r="J202" s="2">
        <f t="shared" si="93"/>
        <v>0</v>
      </c>
      <c r="K202" s="106">
        <f t="shared" si="93"/>
        <v>0</v>
      </c>
      <c r="L202" s="269">
        <v>0</v>
      </c>
      <c r="M202" s="106">
        <f t="shared" si="86"/>
        <v>0</v>
      </c>
      <c r="N202" s="170">
        <v>0</v>
      </c>
      <c r="O202" s="106">
        <f t="shared" si="87"/>
        <v>0</v>
      </c>
      <c r="P202" s="1680"/>
    </row>
    <row r="203" spans="1:16" ht="15.75" customHeight="1">
      <c r="A203" s="2201"/>
      <c r="B203" s="2203"/>
      <c r="C203" s="1680"/>
      <c r="D203" s="2100"/>
      <c r="E203" s="1618"/>
      <c r="F203" s="2110"/>
      <c r="G203" s="879" t="s">
        <v>23</v>
      </c>
      <c r="H203" s="186">
        <f t="shared" si="93"/>
        <v>0</v>
      </c>
      <c r="I203" s="170">
        <f t="shared" si="93"/>
        <v>0</v>
      </c>
      <c r="J203" s="2">
        <f t="shared" si="93"/>
        <v>0</v>
      </c>
      <c r="K203" s="106">
        <f t="shared" si="93"/>
        <v>0</v>
      </c>
      <c r="L203" s="269">
        <v>0</v>
      </c>
      <c r="M203" s="106">
        <f t="shared" si="86"/>
        <v>0</v>
      </c>
      <c r="N203" s="170">
        <v>0</v>
      </c>
      <c r="O203" s="106">
        <f t="shared" si="87"/>
        <v>0</v>
      </c>
      <c r="P203" s="1680"/>
    </row>
    <row r="204" spans="1:16" ht="18.75" customHeight="1">
      <c r="A204" s="2201"/>
      <c r="B204" s="2203"/>
      <c r="C204" s="1680" t="s">
        <v>165</v>
      </c>
      <c r="D204" s="2100" t="s">
        <v>19</v>
      </c>
      <c r="E204" s="1618" t="s">
        <v>19</v>
      </c>
      <c r="F204" s="2110" t="s">
        <v>19</v>
      </c>
      <c r="G204" s="109" t="s">
        <v>20</v>
      </c>
      <c r="H204" s="189">
        <f>H205+H206+H207</f>
        <v>0</v>
      </c>
      <c r="I204" s="173">
        <f>I205+I206+I207</f>
        <v>0</v>
      </c>
      <c r="J204" s="130">
        <f>J205+J206+J207</f>
        <v>0</v>
      </c>
      <c r="K204" s="143">
        <f>K205+K206+K207</f>
        <v>0</v>
      </c>
      <c r="L204" s="299">
        <v>0</v>
      </c>
      <c r="M204" s="143">
        <f t="shared" si="86"/>
        <v>0</v>
      </c>
      <c r="N204" s="173">
        <v>0</v>
      </c>
      <c r="O204" s="143">
        <f t="shared" si="87"/>
        <v>0</v>
      </c>
      <c r="P204" s="1680"/>
    </row>
    <row r="205" spans="1:16" ht="15.75" customHeight="1">
      <c r="A205" s="2201"/>
      <c r="B205" s="2203"/>
      <c r="C205" s="1680"/>
      <c r="D205" s="2100"/>
      <c r="E205" s="1618"/>
      <c r="F205" s="2110"/>
      <c r="G205" s="879" t="s">
        <v>21</v>
      </c>
      <c r="H205" s="186">
        <f t="shared" ref="H205:K207" si="94">H242</f>
        <v>0</v>
      </c>
      <c r="I205" s="170">
        <f t="shared" si="94"/>
        <v>0</v>
      </c>
      <c r="J205" s="2">
        <f t="shared" si="94"/>
        <v>0</v>
      </c>
      <c r="K205" s="106">
        <f t="shared" si="94"/>
        <v>0</v>
      </c>
      <c r="L205" s="269">
        <v>0</v>
      </c>
      <c r="M205" s="106">
        <f t="shared" si="86"/>
        <v>0</v>
      </c>
      <c r="N205" s="170">
        <v>0</v>
      </c>
      <c r="O205" s="106">
        <f t="shared" si="87"/>
        <v>0</v>
      </c>
      <c r="P205" s="1680"/>
    </row>
    <row r="206" spans="1:16" ht="15.75" customHeight="1">
      <c r="A206" s="2201"/>
      <c r="B206" s="2203"/>
      <c r="C206" s="1680"/>
      <c r="D206" s="2100"/>
      <c r="E206" s="1618"/>
      <c r="F206" s="2110"/>
      <c r="G206" s="879" t="s">
        <v>22</v>
      </c>
      <c r="H206" s="110">
        <f t="shared" si="94"/>
        <v>0</v>
      </c>
      <c r="I206" s="177">
        <f t="shared" si="94"/>
        <v>0</v>
      </c>
      <c r="J206" s="122">
        <f t="shared" si="94"/>
        <v>0</v>
      </c>
      <c r="K206" s="146">
        <f t="shared" si="94"/>
        <v>0</v>
      </c>
      <c r="L206" s="269">
        <v>0</v>
      </c>
      <c r="M206" s="106">
        <f t="shared" si="86"/>
        <v>0</v>
      </c>
      <c r="N206" s="170">
        <v>0</v>
      </c>
      <c r="O206" s="106">
        <f t="shared" si="87"/>
        <v>0</v>
      </c>
      <c r="P206" s="1680"/>
    </row>
    <row r="207" spans="1:16" ht="15.75" customHeight="1">
      <c r="A207" s="2201"/>
      <c r="B207" s="2203"/>
      <c r="C207" s="1680"/>
      <c r="D207" s="2100"/>
      <c r="E207" s="1618"/>
      <c r="F207" s="2110"/>
      <c r="G207" s="879" t="s">
        <v>23</v>
      </c>
      <c r="H207" s="110">
        <f t="shared" si="94"/>
        <v>0</v>
      </c>
      <c r="I207" s="177">
        <f t="shared" si="94"/>
        <v>0</v>
      </c>
      <c r="J207" s="122">
        <f t="shared" si="94"/>
        <v>0</v>
      </c>
      <c r="K207" s="146">
        <f t="shared" si="94"/>
        <v>0</v>
      </c>
      <c r="L207" s="269">
        <v>0</v>
      </c>
      <c r="M207" s="106">
        <f t="shared" si="86"/>
        <v>0</v>
      </c>
      <c r="N207" s="170">
        <v>0</v>
      </c>
      <c r="O207" s="106">
        <f t="shared" si="87"/>
        <v>0</v>
      </c>
      <c r="P207" s="1680"/>
    </row>
    <row r="208" spans="1:16" ht="18.75" customHeight="1">
      <c r="A208" s="2201"/>
      <c r="B208" s="2203"/>
      <c r="C208" s="1680" t="s">
        <v>167</v>
      </c>
      <c r="D208" s="2100" t="s">
        <v>19</v>
      </c>
      <c r="E208" s="1618" t="s">
        <v>19</v>
      </c>
      <c r="F208" s="2110" t="s">
        <v>19</v>
      </c>
      <c r="G208" s="109" t="s">
        <v>20</v>
      </c>
      <c r="H208" s="108">
        <f>H209+H210+H211</f>
        <v>0</v>
      </c>
      <c r="I208" s="175">
        <f>I209+I210+I211</f>
        <v>0</v>
      </c>
      <c r="J208" s="121">
        <f>J209+J210+J211</f>
        <v>0</v>
      </c>
      <c r="K208" s="882">
        <f>K209+K210+K211</f>
        <v>0</v>
      </c>
      <c r="L208" s="269">
        <v>0</v>
      </c>
      <c r="M208" s="106">
        <f t="shared" si="86"/>
        <v>0</v>
      </c>
      <c r="N208" s="170">
        <v>0</v>
      </c>
      <c r="O208" s="143">
        <f t="shared" si="87"/>
        <v>0</v>
      </c>
      <c r="P208" s="1680"/>
    </row>
    <row r="209" spans="1:16" ht="15.75" customHeight="1">
      <c r="A209" s="2201"/>
      <c r="B209" s="2203"/>
      <c r="C209" s="1680"/>
      <c r="D209" s="2100"/>
      <c r="E209" s="1618"/>
      <c r="F209" s="2110"/>
      <c r="G209" s="879" t="s">
        <v>21</v>
      </c>
      <c r="H209" s="108">
        <f t="shared" ref="H209:K211" si="95">H246</f>
        <v>0</v>
      </c>
      <c r="I209" s="175">
        <f t="shared" si="95"/>
        <v>0</v>
      </c>
      <c r="J209" s="121">
        <f t="shared" si="95"/>
        <v>0</v>
      </c>
      <c r="K209" s="882">
        <f t="shared" si="95"/>
        <v>0</v>
      </c>
      <c r="L209" s="269">
        <v>0</v>
      </c>
      <c r="M209" s="106">
        <f t="shared" si="86"/>
        <v>0</v>
      </c>
      <c r="N209" s="170">
        <v>0</v>
      </c>
      <c r="O209" s="143">
        <f t="shared" si="87"/>
        <v>0</v>
      </c>
      <c r="P209" s="1680"/>
    </row>
    <row r="210" spans="1:16" ht="15.75" customHeight="1">
      <c r="A210" s="2201"/>
      <c r="B210" s="2203"/>
      <c r="C210" s="1680"/>
      <c r="D210" s="2100"/>
      <c r="E210" s="1618"/>
      <c r="F210" s="2110"/>
      <c r="G210" s="879" t="s">
        <v>22</v>
      </c>
      <c r="H210" s="108">
        <f t="shared" si="95"/>
        <v>0</v>
      </c>
      <c r="I210" s="175">
        <f t="shared" si="95"/>
        <v>0</v>
      </c>
      <c r="J210" s="121">
        <f t="shared" si="95"/>
        <v>0</v>
      </c>
      <c r="K210" s="882">
        <f t="shared" si="95"/>
        <v>0</v>
      </c>
      <c r="L210" s="269">
        <v>0</v>
      </c>
      <c r="M210" s="106">
        <f t="shared" si="86"/>
        <v>0</v>
      </c>
      <c r="N210" s="170">
        <v>0</v>
      </c>
      <c r="O210" s="143">
        <f t="shared" si="87"/>
        <v>0</v>
      </c>
      <c r="P210" s="1680"/>
    </row>
    <row r="211" spans="1:16" ht="15.75" customHeight="1">
      <c r="A211" s="2202"/>
      <c r="B211" s="2204"/>
      <c r="C211" s="1680"/>
      <c r="D211" s="2100"/>
      <c r="E211" s="1618"/>
      <c r="F211" s="2110"/>
      <c r="G211" s="879" t="s">
        <v>23</v>
      </c>
      <c r="H211" s="108">
        <f t="shared" si="95"/>
        <v>0</v>
      </c>
      <c r="I211" s="175">
        <f t="shared" si="95"/>
        <v>0</v>
      </c>
      <c r="J211" s="121">
        <f t="shared" si="95"/>
        <v>0</v>
      </c>
      <c r="K211" s="882">
        <f t="shared" si="95"/>
        <v>0</v>
      </c>
      <c r="L211" s="269">
        <v>0</v>
      </c>
      <c r="M211" s="106">
        <f t="shared" si="86"/>
        <v>0</v>
      </c>
      <c r="N211" s="170">
        <v>0</v>
      </c>
      <c r="O211" s="143">
        <f t="shared" si="87"/>
        <v>0</v>
      </c>
      <c r="P211" s="1680"/>
    </row>
    <row r="212" spans="1:16" ht="19.5" customHeight="1">
      <c r="A212" s="1588" t="s">
        <v>46</v>
      </c>
      <c r="B212" s="1590" t="s">
        <v>413</v>
      </c>
      <c r="C212" s="1666" t="s">
        <v>565</v>
      </c>
      <c r="D212" s="1805" t="s">
        <v>810</v>
      </c>
      <c r="E212" s="1804" t="s">
        <v>810</v>
      </c>
      <c r="F212" s="1243" t="s">
        <v>19</v>
      </c>
      <c r="G212" s="109" t="s">
        <v>20</v>
      </c>
      <c r="H212" s="189">
        <f>H213+H214+H215</f>
        <v>0</v>
      </c>
      <c r="I212" s="173">
        <f>I213+I214+I215</f>
        <v>0</v>
      </c>
      <c r="J212" s="130">
        <f>J213+J214+J215</f>
        <v>0</v>
      </c>
      <c r="K212" s="143">
        <f>K213+K214+K215</f>
        <v>0</v>
      </c>
      <c r="L212" s="299">
        <v>0</v>
      </c>
      <c r="M212" s="143">
        <f t="shared" ref="M212:M213" si="96">J212-H212</f>
        <v>0</v>
      </c>
      <c r="N212" s="173">
        <v>0</v>
      </c>
      <c r="O212" s="143">
        <f t="shared" ref="O212:O213" si="97">K212-H212</f>
        <v>0</v>
      </c>
      <c r="P212" s="2128"/>
    </row>
    <row r="213" spans="1:16" ht="16.5" customHeight="1">
      <c r="A213" s="1588"/>
      <c r="B213" s="1590"/>
      <c r="C213" s="1666"/>
      <c r="D213" s="1588"/>
      <c r="E213" s="1525"/>
      <c r="F213" s="1244"/>
      <c r="G213" s="879" t="s">
        <v>21</v>
      </c>
      <c r="H213" s="186">
        <v>0</v>
      </c>
      <c r="I213" s="170">
        <v>0</v>
      </c>
      <c r="J213" s="2">
        <v>0</v>
      </c>
      <c r="K213" s="106">
        <v>0</v>
      </c>
      <c r="L213" s="269">
        <v>0</v>
      </c>
      <c r="M213" s="106">
        <f t="shared" si="96"/>
        <v>0</v>
      </c>
      <c r="N213" s="170">
        <v>0</v>
      </c>
      <c r="O213" s="106">
        <f t="shared" si="97"/>
        <v>0</v>
      </c>
      <c r="P213" s="2128"/>
    </row>
    <row r="214" spans="1:16" ht="16.5" customHeight="1">
      <c r="A214" s="1588"/>
      <c r="B214" s="1590"/>
      <c r="C214" s="1666"/>
      <c r="D214" s="1588"/>
      <c r="E214" s="1525"/>
      <c r="F214" s="1244"/>
      <c r="G214" s="879" t="s">
        <v>22</v>
      </c>
      <c r="H214" s="110">
        <v>0</v>
      </c>
      <c r="I214" s="177">
        <v>0</v>
      </c>
      <c r="J214" s="122">
        <v>0</v>
      </c>
      <c r="K214" s="146">
        <v>0</v>
      </c>
      <c r="L214" s="269">
        <v>0</v>
      </c>
      <c r="M214" s="106">
        <f t="shared" si="86"/>
        <v>0</v>
      </c>
      <c r="N214" s="170">
        <v>0</v>
      </c>
      <c r="O214" s="106">
        <f t="shared" si="87"/>
        <v>0</v>
      </c>
      <c r="P214" s="2128"/>
    </row>
    <row r="215" spans="1:16" ht="16.5" customHeight="1">
      <c r="A215" s="1588"/>
      <c r="B215" s="1590"/>
      <c r="C215" s="1666"/>
      <c r="D215" s="1588"/>
      <c r="E215" s="1525"/>
      <c r="F215" s="1245"/>
      <c r="G215" s="879" t="s">
        <v>23</v>
      </c>
      <c r="H215" s="110">
        <v>0</v>
      </c>
      <c r="I215" s="177">
        <v>0</v>
      </c>
      <c r="J215" s="122">
        <v>0</v>
      </c>
      <c r="K215" s="146">
        <v>0</v>
      </c>
      <c r="L215" s="269">
        <v>0</v>
      </c>
      <c r="M215" s="106">
        <f t="shared" si="86"/>
        <v>0</v>
      </c>
      <c r="N215" s="170">
        <v>0</v>
      </c>
      <c r="O215" s="106">
        <f t="shared" si="87"/>
        <v>0</v>
      </c>
      <c r="P215" s="2128"/>
    </row>
    <row r="216" spans="1:16" ht="18.75" customHeight="1">
      <c r="A216" s="2114" t="s">
        <v>169</v>
      </c>
      <c r="B216" s="2117" t="s">
        <v>414</v>
      </c>
      <c r="C216" s="1666"/>
      <c r="D216" s="1588" t="s">
        <v>87</v>
      </c>
      <c r="E216" s="1525" t="s">
        <v>87</v>
      </c>
      <c r="F216" s="1666" t="s">
        <v>87</v>
      </c>
      <c r="G216" s="109" t="s">
        <v>20</v>
      </c>
      <c r="H216" s="189">
        <f>H221+H225+H229</f>
        <v>0</v>
      </c>
      <c r="I216" s="173">
        <f>I221+I225+I229</f>
        <v>0</v>
      </c>
      <c r="J216" s="130">
        <f>J221+J225+J229</f>
        <v>0</v>
      </c>
      <c r="K216" s="143">
        <f>K221+K225+K229</f>
        <v>0</v>
      </c>
      <c r="L216" s="299">
        <v>0</v>
      </c>
      <c r="M216" s="143">
        <f t="shared" si="86"/>
        <v>0</v>
      </c>
      <c r="N216" s="173">
        <v>0</v>
      </c>
      <c r="O216" s="143">
        <f t="shared" si="87"/>
        <v>0</v>
      </c>
      <c r="P216" s="1680"/>
    </row>
    <row r="217" spans="1:16" ht="15" customHeight="1">
      <c r="A217" s="2115"/>
      <c r="B217" s="2118"/>
      <c r="C217" s="2110"/>
      <c r="D217" s="2100"/>
      <c r="E217" s="1618"/>
      <c r="F217" s="2110"/>
      <c r="G217" s="879" t="s">
        <v>21</v>
      </c>
      <c r="H217" s="186">
        <f>H222+H226+H230+H234+H238+H242+H246</f>
        <v>0</v>
      </c>
      <c r="I217" s="170">
        <f>I222+I226+I230+I234+I238+I242+I246</f>
        <v>0</v>
      </c>
      <c r="J217" s="2">
        <f>J222+J226+J230+J234+J238+J242+J246</f>
        <v>0</v>
      </c>
      <c r="K217" s="106">
        <f>K222+K226+K230+K234+K238+K242+K246</f>
        <v>0</v>
      </c>
      <c r="L217" s="269">
        <v>0</v>
      </c>
      <c r="M217" s="106">
        <f t="shared" si="86"/>
        <v>0</v>
      </c>
      <c r="N217" s="170">
        <v>0</v>
      </c>
      <c r="O217" s="106">
        <f t="shared" si="87"/>
        <v>0</v>
      </c>
      <c r="P217" s="1680"/>
    </row>
    <row r="218" spans="1:16" ht="15" customHeight="1">
      <c r="A218" s="2115"/>
      <c r="B218" s="2118"/>
      <c r="C218" s="2110"/>
      <c r="D218" s="2100"/>
      <c r="E218" s="1618"/>
      <c r="F218" s="2110"/>
      <c r="G218" s="879" t="s">
        <v>22</v>
      </c>
      <c r="H218" s="110">
        <f t="shared" ref="H218:K219" si="98">H223+H227+H231+H235+H239+H243+H247</f>
        <v>0</v>
      </c>
      <c r="I218" s="177">
        <f t="shared" si="98"/>
        <v>0</v>
      </c>
      <c r="J218" s="122">
        <f t="shared" si="98"/>
        <v>0</v>
      </c>
      <c r="K218" s="146">
        <f t="shared" si="98"/>
        <v>0</v>
      </c>
      <c r="L218" s="269">
        <v>0</v>
      </c>
      <c r="M218" s="106">
        <f t="shared" si="86"/>
        <v>0</v>
      </c>
      <c r="N218" s="170">
        <v>0</v>
      </c>
      <c r="O218" s="106">
        <f t="shared" si="87"/>
        <v>0</v>
      </c>
      <c r="P218" s="1680"/>
    </row>
    <row r="219" spans="1:16" ht="15" customHeight="1">
      <c r="A219" s="2115"/>
      <c r="B219" s="2118"/>
      <c r="C219" s="2110"/>
      <c r="D219" s="2100"/>
      <c r="E219" s="1618"/>
      <c r="F219" s="2110"/>
      <c r="G219" s="877" t="s">
        <v>23</v>
      </c>
      <c r="H219" s="211">
        <f t="shared" si="98"/>
        <v>0</v>
      </c>
      <c r="I219" s="212">
        <f t="shared" si="98"/>
        <v>0</v>
      </c>
      <c r="J219" s="213">
        <f t="shared" si="98"/>
        <v>0</v>
      </c>
      <c r="K219" s="214">
        <f t="shared" si="98"/>
        <v>0</v>
      </c>
      <c r="L219" s="690">
        <v>0</v>
      </c>
      <c r="M219" s="381">
        <f t="shared" si="86"/>
        <v>0</v>
      </c>
      <c r="N219" s="691">
        <v>0</v>
      </c>
      <c r="O219" s="381">
        <f t="shared" si="87"/>
        <v>0</v>
      </c>
      <c r="P219" s="1680"/>
    </row>
    <row r="220" spans="1:16" ht="15" customHeight="1">
      <c r="A220" s="2115"/>
      <c r="B220" s="2118"/>
      <c r="C220" s="2110"/>
      <c r="D220" s="2100"/>
      <c r="E220" s="1618"/>
      <c r="F220" s="2110"/>
      <c r="G220" s="2120" t="s">
        <v>1116</v>
      </c>
      <c r="H220" s="2121"/>
      <c r="I220" s="2121"/>
      <c r="J220" s="2121"/>
      <c r="K220" s="1692"/>
      <c r="L220" s="2139"/>
      <c r="M220" s="2140"/>
      <c r="N220" s="2140"/>
      <c r="O220" s="2141"/>
      <c r="P220" s="1680"/>
    </row>
    <row r="221" spans="1:16" ht="17.25" customHeight="1">
      <c r="A221" s="2115"/>
      <c r="B221" s="2203"/>
      <c r="C221" s="1507" t="s">
        <v>565</v>
      </c>
      <c r="D221" s="1805" t="s">
        <v>810</v>
      </c>
      <c r="E221" s="1804" t="s">
        <v>810</v>
      </c>
      <c r="F221" s="1243" t="s">
        <v>19</v>
      </c>
      <c r="G221" s="215" t="s">
        <v>20</v>
      </c>
      <c r="H221" s="371">
        <f>H222+H223+H224</f>
        <v>0</v>
      </c>
      <c r="I221" s="372">
        <f>I222+I223+I224</f>
        <v>0</v>
      </c>
      <c r="J221" s="373">
        <f>J222+J223+J224</f>
        <v>0</v>
      </c>
      <c r="K221" s="374">
        <f>K222+K223+K224</f>
        <v>0</v>
      </c>
      <c r="L221" s="689">
        <v>0</v>
      </c>
      <c r="M221" s="374">
        <f t="shared" ref="M221:M222" si="99">J221-H221</f>
        <v>0</v>
      </c>
      <c r="N221" s="372">
        <v>0</v>
      </c>
      <c r="O221" s="374">
        <f t="shared" ref="O221:O222" si="100">K221-H221</f>
        <v>0</v>
      </c>
      <c r="P221" s="2128"/>
    </row>
    <row r="222" spans="1:16" ht="14.25" customHeight="1">
      <c r="A222" s="2115"/>
      <c r="B222" s="2203"/>
      <c r="C222" s="1507"/>
      <c r="D222" s="1588"/>
      <c r="E222" s="1525"/>
      <c r="F222" s="1244"/>
      <c r="G222" s="113" t="s">
        <v>21</v>
      </c>
      <c r="H222" s="376">
        <v>0</v>
      </c>
      <c r="I222" s="228">
        <v>0</v>
      </c>
      <c r="J222" s="377">
        <v>0</v>
      </c>
      <c r="K222" s="375">
        <v>0</v>
      </c>
      <c r="L222" s="685">
        <v>0</v>
      </c>
      <c r="M222" s="375">
        <f t="shared" si="99"/>
        <v>0</v>
      </c>
      <c r="N222" s="228">
        <v>0</v>
      </c>
      <c r="O222" s="375">
        <f t="shared" si="100"/>
        <v>0</v>
      </c>
      <c r="P222" s="2128"/>
    </row>
    <row r="223" spans="1:16" ht="14.25" customHeight="1">
      <c r="A223" s="2115"/>
      <c r="B223" s="2203"/>
      <c r="C223" s="1507"/>
      <c r="D223" s="1588"/>
      <c r="E223" s="1525"/>
      <c r="F223" s="1244"/>
      <c r="G223" s="113" t="s">
        <v>22</v>
      </c>
      <c r="H223" s="112">
        <v>0</v>
      </c>
      <c r="I223" s="192">
        <v>0</v>
      </c>
      <c r="J223" s="124">
        <v>0</v>
      </c>
      <c r="K223" s="148">
        <v>0</v>
      </c>
      <c r="L223" s="685">
        <v>0</v>
      </c>
      <c r="M223" s="375">
        <f t="shared" ref="M223:M260" si="101">J223-H223</f>
        <v>0</v>
      </c>
      <c r="N223" s="228">
        <v>0</v>
      </c>
      <c r="O223" s="380">
        <f t="shared" ref="O223:O260" si="102">K223-H223</f>
        <v>0</v>
      </c>
      <c r="P223" s="2128"/>
    </row>
    <row r="224" spans="1:16" ht="14.25" customHeight="1">
      <c r="A224" s="2115"/>
      <c r="B224" s="2203"/>
      <c r="C224" s="1507"/>
      <c r="D224" s="1588"/>
      <c r="E224" s="1525"/>
      <c r="F224" s="1245"/>
      <c r="G224" s="113" t="s">
        <v>23</v>
      </c>
      <c r="H224" s="112">
        <v>0</v>
      </c>
      <c r="I224" s="192">
        <v>0</v>
      </c>
      <c r="J224" s="124">
        <v>0</v>
      </c>
      <c r="K224" s="148">
        <v>0</v>
      </c>
      <c r="L224" s="685">
        <v>0</v>
      </c>
      <c r="M224" s="375">
        <f t="shared" si="101"/>
        <v>0</v>
      </c>
      <c r="N224" s="228">
        <v>0</v>
      </c>
      <c r="O224" s="380">
        <f t="shared" si="102"/>
        <v>0</v>
      </c>
      <c r="P224" s="2128"/>
    </row>
    <row r="225" spans="1:16" ht="17.25" customHeight="1">
      <c r="A225" s="2115"/>
      <c r="B225" s="2203"/>
      <c r="C225" s="1680" t="s">
        <v>164</v>
      </c>
      <c r="D225" s="1805" t="s">
        <v>810</v>
      </c>
      <c r="E225" s="1804" t="s">
        <v>810</v>
      </c>
      <c r="F225" s="1243" t="s">
        <v>19</v>
      </c>
      <c r="G225" s="190" t="s">
        <v>20</v>
      </c>
      <c r="H225" s="378">
        <f>H226+H227+H228</f>
        <v>0</v>
      </c>
      <c r="I225" s="227">
        <f>I226+I227+I228</f>
        <v>0</v>
      </c>
      <c r="J225" s="379">
        <f>J226+J227+J228</f>
        <v>0</v>
      </c>
      <c r="K225" s="380">
        <f>K226+K227+K228</f>
        <v>0</v>
      </c>
      <c r="L225" s="686">
        <v>0</v>
      </c>
      <c r="M225" s="380">
        <f t="shared" si="101"/>
        <v>0</v>
      </c>
      <c r="N225" s="227">
        <v>0</v>
      </c>
      <c r="O225" s="380">
        <f t="shared" si="102"/>
        <v>0</v>
      </c>
      <c r="P225" s="1680"/>
    </row>
    <row r="226" spans="1:16" ht="14.25" customHeight="1">
      <c r="A226" s="2115"/>
      <c r="B226" s="2203"/>
      <c r="C226" s="1680"/>
      <c r="D226" s="1588"/>
      <c r="E226" s="1525"/>
      <c r="F226" s="1244"/>
      <c r="G226" s="113" t="s">
        <v>21</v>
      </c>
      <c r="H226" s="376">
        <v>0</v>
      </c>
      <c r="I226" s="228">
        <v>0</v>
      </c>
      <c r="J226" s="377">
        <v>0</v>
      </c>
      <c r="K226" s="375">
        <v>0</v>
      </c>
      <c r="L226" s="685">
        <v>0</v>
      </c>
      <c r="M226" s="375">
        <f t="shared" si="101"/>
        <v>0</v>
      </c>
      <c r="N226" s="228">
        <v>0</v>
      </c>
      <c r="O226" s="375">
        <f t="shared" si="102"/>
        <v>0</v>
      </c>
      <c r="P226" s="1680"/>
    </row>
    <row r="227" spans="1:16" ht="14.25" customHeight="1">
      <c r="A227" s="2115"/>
      <c r="B227" s="2203"/>
      <c r="C227" s="1680"/>
      <c r="D227" s="1588"/>
      <c r="E227" s="1525"/>
      <c r="F227" s="1244"/>
      <c r="G227" s="113" t="s">
        <v>22</v>
      </c>
      <c r="H227" s="112">
        <v>0</v>
      </c>
      <c r="I227" s="192">
        <v>0</v>
      </c>
      <c r="J227" s="124">
        <v>0</v>
      </c>
      <c r="K227" s="148">
        <v>0</v>
      </c>
      <c r="L227" s="685">
        <v>0</v>
      </c>
      <c r="M227" s="375">
        <f t="shared" si="101"/>
        <v>0</v>
      </c>
      <c r="N227" s="228">
        <v>0</v>
      </c>
      <c r="O227" s="380">
        <f t="shared" si="102"/>
        <v>0</v>
      </c>
      <c r="P227" s="1680"/>
    </row>
    <row r="228" spans="1:16" ht="14.25" customHeight="1">
      <c r="A228" s="2115"/>
      <c r="B228" s="2203"/>
      <c r="C228" s="1680"/>
      <c r="D228" s="1588"/>
      <c r="E228" s="1525"/>
      <c r="F228" s="1245"/>
      <c r="G228" s="113" t="s">
        <v>23</v>
      </c>
      <c r="H228" s="112">
        <v>0</v>
      </c>
      <c r="I228" s="192">
        <v>0</v>
      </c>
      <c r="J228" s="124">
        <v>0</v>
      </c>
      <c r="K228" s="148">
        <v>0</v>
      </c>
      <c r="L228" s="685">
        <v>0</v>
      </c>
      <c r="M228" s="375">
        <f t="shared" si="101"/>
        <v>0</v>
      </c>
      <c r="N228" s="228">
        <v>0</v>
      </c>
      <c r="O228" s="380">
        <f t="shared" si="102"/>
        <v>0</v>
      </c>
      <c r="P228" s="1680"/>
    </row>
    <row r="229" spans="1:16" ht="17.25" customHeight="1">
      <c r="A229" s="2115"/>
      <c r="B229" s="2203"/>
      <c r="C229" s="1680" t="s">
        <v>562</v>
      </c>
      <c r="D229" s="1805" t="s">
        <v>19</v>
      </c>
      <c r="E229" s="1804" t="s">
        <v>19</v>
      </c>
      <c r="F229" s="2205" t="s">
        <v>19</v>
      </c>
      <c r="G229" s="190" t="s">
        <v>20</v>
      </c>
      <c r="H229" s="195">
        <f>H230+H231+H232</f>
        <v>0</v>
      </c>
      <c r="I229" s="193">
        <f>I230+I231+I232</f>
        <v>0</v>
      </c>
      <c r="J229" s="133">
        <f>J230+J231+J232</f>
        <v>0</v>
      </c>
      <c r="K229" s="149">
        <f>K230+K231+K232</f>
        <v>0</v>
      </c>
      <c r="L229" s="685">
        <v>0</v>
      </c>
      <c r="M229" s="375">
        <f t="shared" si="101"/>
        <v>0</v>
      </c>
      <c r="N229" s="228">
        <v>0</v>
      </c>
      <c r="O229" s="380">
        <f t="shared" si="102"/>
        <v>0</v>
      </c>
      <c r="P229" s="2188" t="s">
        <v>87</v>
      </c>
    </row>
    <row r="230" spans="1:16" ht="14.25" customHeight="1">
      <c r="A230" s="2115"/>
      <c r="B230" s="2203"/>
      <c r="C230" s="1680"/>
      <c r="D230" s="2100"/>
      <c r="E230" s="1618"/>
      <c r="F230" s="2206"/>
      <c r="G230" s="113" t="s">
        <v>21</v>
      </c>
      <c r="H230" s="112">
        <v>0</v>
      </c>
      <c r="I230" s="192">
        <v>0</v>
      </c>
      <c r="J230" s="124">
        <v>0</v>
      </c>
      <c r="K230" s="148">
        <v>0</v>
      </c>
      <c r="L230" s="685">
        <v>0</v>
      </c>
      <c r="M230" s="375">
        <f t="shared" si="101"/>
        <v>0</v>
      </c>
      <c r="N230" s="228">
        <v>0</v>
      </c>
      <c r="O230" s="380">
        <f t="shared" si="102"/>
        <v>0</v>
      </c>
      <c r="P230" s="2110"/>
    </row>
    <row r="231" spans="1:16" ht="14.25" customHeight="1">
      <c r="A231" s="2115"/>
      <c r="B231" s="2203"/>
      <c r="C231" s="1680"/>
      <c r="D231" s="2100"/>
      <c r="E231" s="1618"/>
      <c r="F231" s="2206"/>
      <c r="G231" s="113" t="s">
        <v>22</v>
      </c>
      <c r="H231" s="112">
        <v>0</v>
      </c>
      <c r="I231" s="192">
        <v>0</v>
      </c>
      <c r="J231" s="124">
        <v>0</v>
      </c>
      <c r="K231" s="148">
        <v>0</v>
      </c>
      <c r="L231" s="685">
        <v>0</v>
      </c>
      <c r="M231" s="375">
        <f t="shared" si="101"/>
        <v>0</v>
      </c>
      <c r="N231" s="228">
        <v>0</v>
      </c>
      <c r="O231" s="380">
        <f t="shared" si="102"/>
        <v>0</v>
      </c>
      <c r="P231" s="2110"/>
    </row>
    <row r="232" spans="1:16" ht="14.25" customHeight="1">
      <c r="A232" s="2115"/>
      <c r="B232" s="2203"/>
      <c r="C232" s="1680"/>
      <c r="D232" s="2100"/>
      <c r="E232" s="1618"/>
      <c r="F232" s="2207"/>
      <c r="G232" s="113" t="s">
        <v>23</v>
      </c>
      <c r="H232" s="112">
        <v>0</v>
      </c>
      <c r="I232" s="192">
        <v>0</v>
      </c>
      <c r="J232" s="124">
        <v>0</v>
      </c>
      <c r="K232" s="148">
        <v>0</v>
      </c>
      <c r="L232" s="685">
        <v>0</v>
      </c>
      <c r="M232" s="375">
        <f t="shared" si="101"/>
        <v>0</v>
      </c>
      <c r="N232" s="228">
        <v>0</v>
      </c>
      <c r="O232" s="380">
        <f t="shared" si="102"/>
        <v>0</v>
      </c>
      <c r="P232" s="2110"/>
    </row>
    <row r="233" spans="1:16" ht="17.25" customHeight="1">
      <c r="A233" s="2201"/>
      <c r="B233" s="2203"/>
      <c r="C233" s="1680" t="s">
        <v>118</v>
      </c>
      <c r="D233" s="1805" t="s">
        <v>19</v>
      </c>
      <c r="E233" s="1804" t="s">
        <v>19</v>
      </c>
      <c r="F233" s="2205" t="s">
        <v>19</v>
      </c>
      <c r="G233" s="190" t="s">
        <v>20</v>
      </c>
      <c r="H233" s="195">
        <f>H234+H235+H236</f>
        <v>0</v>
      </c>
      <c r="I233" s="193">
        <f>I234+I235+I236</f>
        <v>0</v>
      </c>
      <c r="J233" s="133">
        <f>J234+J235+J236</f>
        <v>0</v>
      </c>
      <c r="K233" s="149">
        <f>K234+K235+K236</f>
        <v>0</v>
      </c>
      <c r="L233" s="685">
        <v>0</v>
      </c>
      <c r="M233" s="375">
        <f t="shared" si="101"/>
        <v>0</v>
      </c>
      <c r="N233" s="228">
        <v>0</v>
      </c>
      <c r="O233" s="380">
        <f t="shared" si="102"/>
        <v>0</v>
      </c>
      <c r="P233" s="2188" t="s">
        <v>87</v>
      </c>
    </row>
    <row r="234" spans="1:16" ht="14.25" customHeight="1">
      <c r="A234" s="2201"/>
      <c r="B234" s="2203"/>
      <c r="C234" s="1680"/>
      <c r="D234" s="2100"/>
      <c r="E234" s="1618"/>
      <c r="F234" s="2206"/>
      <c r="G234" s="113" t="s">
        <v>21</v>
      </c>
      <c r="H234" s="112">
        <v>0</v>
      </c>
      <c r="I234" s="192">
        <v>0</v>
      </c>
      <c r="J234" s="124">
        <v>0</v>
      </c>
      <c r="K234" s="148">
        <v>0</v>
      </c>
      <c r="L234" s="685">
        <v>0</v>
      </c>
      <c r="M234" s="375">
        <f t="shared" si="101"/>
        <v>0</v>
      </c>
      <c r="N234" s="228">
        <v>0</v>
      </c>
      <c r="O234" s="380">
        <f t="shared" si="102"/>
        <v>0</v>
      </c>
      <c r="P234" s="2110"/>
    </row>
    <row r="235" spans="1:16" ht="14.25" customHeight="1">
      <c r="A235" s="2201"/>
      <c r="B235" s="2203"/>
      <c r="C235" s="1680"/>
      <c r="D235" s="2100"/>
      <c r="E235" s="1618"/>
      <c r="F235" s="2206"/>
      <c r="G235" s="113" t="s">
        <v>22</v>
      </c>
      <c r="H235" s="112">
        <v>0</v>
      </c>
      <c r="I235" s="192">
        <v>0</v>
      </c>
      <c r="J235" s="124">
        <v>0</v>
      </c>
      <c r="K235" s="148">
        <v>0</v>
      </c>
      <c r="L235" s="685">
        <v>0</v>
      </c>
      <c r="M235" s="375">
        <f t="shared" si="101"/>
        <v>0</v>
      </c>
      <c r="N235" s="228">
        <v>0</v>
      </c>
      <c r="O235" s="380">
        <f t="shared" si="102"/>
        <v>0</v>
      </c>
      <c r="P235" s="2110"/>
    </row>
    <row r="236" spans="1:16" ht="14.25" customHeight="1">
      <c r="A236" s="2201"/>
      <c r="B236" s="2203"/>
      <c r="C236" s="1680"/>
      <c r="D236" s="2100"/>
      <c r="E236" s="1618"/>
      <c r="F236" s="2207"/>
      <c r="G236" s="113" t="s">
        <v>23</v>
      </c>
      <c r="H236" s="112">
        <v>0</v>
      </c>
      <c r="I236" s="192">
        <v>0</v>
      </c>
      <c r="J236" s="124">
        <v>0</v>
      </c>
      <c r="K236" s="148">
        <v>0</v>
      </c>
      <c r="L236" s="685">
        <v>0</v>
      </c>
      <c r="M236" s="375">
        <f t="shared" si="101"/>
        <v>0</v>
      </c>
      <c r="N236" s="228">
        <v>0</v>
      </c>
      <c r="O236" s="380">
        <f t="shared" si="102"/>
        <v>0</v>
      </c>
      <c r="P236" s="2110"/>
    </row>
    <row r="237" spans="1:16" ht="17.25" customHeight="1">
      <c r="A237" s="2201"/>
      <c r="B237" s="2203"/>
      <c r="C237" s="1680" t="s">
        <v>166</v>
      </c>
      <c r="D237" s="1805" t="s">
        <v>810</v>
      </c>
      <c r="E237" s="1804" t="s">
        <v>810</v>
      </c>
      <c r="F237" s="1243" t="s">
        <v>19</v>
      </c>
      <c r="G237" s="190" t="s">
        <v>20</v>
      </c>
      <c r="H237" s="378">
        <f>H238+H239+H240</f>
        <v>0</v>
      </c>
      <c r="I237" s="227">
        <f>I238+I239+I240</f>
        <v>0</v>
      </c>
      <c r="J237" s="379">
        <f>J238+J239+J240</f>
        <v>0</v>
      </c>
      <c r="K237" s="380">
        <f>K238+K239+K240</f>
        <v>0</v>
      </c>
      <c r="L237" s="686">
        <v>0</v>
      </c>
      <c r="M237" s="380">
        <f t="shared" ref="M237:M238" si="103">J237-H237</f>
        <v>0</v>
      </c>
      <c r="N237" s="227">
        <v>0</v>
      </c>
      <c r="O237" s="380">
        <f t="shared" ref="O237:O238" si="104">K237-H237</f>
        <v>0</v>
      </c>
      <c r="P237" s="2128"/>
    </row>
    <row r="238" spans="1:16" ht="14.25" customHeight="1">
      <c r="A238" s="2201"/>
      <c r="B238" s="2203"/>
      <c r="C238" s="1680"/>
      <c r="D238" s="1588"/>
      <c r="E238" s="1525"/>
      <c r="F238" s="1244"/>
      <c r="G238" s="113" t="s">
        <v>21</v>
      </c>
      <c r="H238" s="376">
        <v>0</v>
      </c>
      <c r="I238" s="228">
        <v>0</v>
      </c>
      <c r="J238" s="377">
        <v>0</v>
      </c>
      <c r="K238" s="375">
        <v>0</v>
      </c>
      <c r="L238" s="685">
        <v>0</v>
      </c>
      <c r="M238" s="375">
        <f t="shared" si="103"/>
        <v>0</v>
      </c>
      <c r="N238" s="228">
        <v>0</v>
      </c>
      <c r="O238" s="375">
        <f t="shared" si="104"/>
        <v>0</v>
      </c>
      <c r="P238" s="2128"/>
    </row>
    <row r="239" spans="1:16" ht="14.25" customHeight="1">
      <c r="A239" s="2201"/>
      <c r="B239" s="2203"/>
      <c r="C239" s="1680"/>
      <c r="D239" s="1588"/>
      <c r="E239" s="1525"/>
      <c r="F239" s="1244"/>
      <c r="G239" s="113" t="s">
        <v>22</v>
      </c>
      <c r="H239" s="376">
        <v>0</v>
      </c>
      <c r="I239" s="228">
        <v>0</v>
      </c>
      <c r="J239" s="377">
        <v>0</v>
      </c>
      <c r="K239" s="375">
        <v>0</v>
      </c>
      <c r="L239" s="685">
        <v>0</v>
      </c>
      <c r="M239" s="375">
        <f t="shared" si="101"/>
        <v>0</v>
      </c>
      <c r="N239" s="228">
        <v>0</v>
      </c>
      <c r="O239" s="380">
        <f t="shared" si="102"/>
        <v>0</v>
      </c>
      <c r="P239" s="2128"/>
    </row>
    <row r="240" spans="1:16" ht="14.25" customHeight="1">
      <c r="A240" s="2201"/>
      <c r="B240" s="2203"/>
      <c r="C240" s="1680"/>
      <c r="D240" s="1588"/>
      <c r="E240" s="1525"/>
      <c r="F240" s="1245"/>
      <c r="G240" s="113" t="s">
        <v>23</v>
      </c>
      <c r="H240" s="376">
        <v>0</v>
      </c>
      <c r="I240" s="228">
        <v>0</v>
      </c>
      <c r="J240" s="377">
        <v>0</v>
      </c>
      <c r="K240" s="375">
        <v>0</v>
      </c>
      <c r="L240" s="685">
        <v>0</v>
      </c>
      <c r="M240" s="375">
        <f t="shared" si="101"/>
        <v>0</v>
      </c>
      <c r="N240" s="228">
        <v>0</v>
      </c>
      <c r="O240" s="380">
        <f t="shared" si="102"/>
        <v>0</v>
      </c>
      <c r="P240" s="2128"/>
    </row>
    <row r="241" spans="1:16" ht="17.25" customHeight="1">
      <c r="A241" s="2201"/>
      <c r="B241" s="2203"/>
      <c r="C241" s="1680" t="s">
        <v>165</v>
      </c>
      <c r="D241" s="1805" t="s">
        <v>810</v>
      </c>
      <c r="E241" s="1804" t="s">
        <v>810</v>
      </c>
      <c r="F241" s="1243" t="s">
        <v>19</v>
      </c>
      <c r="G241" s="190" t="s">
        <v>20</v>
      </c>
      <c r="H241" s="378">
        <f>H242+H243+H244</f>
        <v>0</v>
      </c>
      <c r="I241" s="227">
        <f>I242+I243+I244</f>
        <v>0</v>
      </c>
      <c r="J241" s="379">
        <f>J242+J243+J244</f>
        <v>0</v>
      </c>
      <c r="K241" s="380">
        <f>K242+K243+K244</f>
        <v>0</v>
      </c>
      <c r="L241" s="686">
        <v>0</v>
      </c>
      <c r="M241" s="380">
        <f t="shared" si="101"/>
        <v>0</v>
      </c>
      <c r="N241" s="227">
        <v>0</v>
      </c>
      <c r="O241" s="380">
        <f t="shared" si="102"/>
        <v>0</v>
      </c>
      <c r="P241" s="2128"/>
    </row>
    <row r="242" spans="1:16" ht="14.25" customHeight="1">
      <c r="A242" s="2201"/>
      <c r="B242" s="2203"/>
      <c r="C242" s="1680"/>
      <c r="D242" s="1588"/>
      <c r="E242" s="1525"/>
      <c r="F242" s="1244"/>
      <c r="G242" s="113" t="s">
        <v>21</v>
      </c>
      <c r="H242" s="376">
        <v>0</v>
      </c>
      <c r="I242" s="228">
        <v>0</v>
      </c>
      <c r="J242" s="377">
        <v>0</v>
      </c>
      <c r="K242" s="375">
        <v>0</v>
      </c>
      <c r="L242" s="685">
        <v>0</v>
      </c>
      <c r="M242" s="375">
        <f t="shared" si="101"/>
        <v>0</v>
      </c>
      <c r="N242" s="228">
        <v>0</v>
      </c>
      <c r="O242" s="375">
        <f t="shared" si="102"/>
        <v>0</v>
      </c>
      <c r="P242" s="2128"/>
    </row>
    <row r="243" spans="1:16" ht="14.25" customHeight="1">
      <c r="A243" s="2201"/>
      <c r="B243" s="2203"/>
      <c r="C243" s="1680"/>
      <c r="D243" s="1588"/>
      <c r="E243" s="1525"/>
      <c r="F243" s="1244"/>
      <c r="G243" s="113" t="s">
        <v>22</v>
      </c>
      <c r="H243" s="112">
        <v>0</v>
      </c>
      <c r="I243" s="192">
        <v>0</v>
      </c>
      <c r="J243" s="124">
        <v>0</v>
      </c>
      <c r="K243" s="148">
        <v>0</v>
      </c>
      <c r="L243" s="685">
        <v>0</v>
      </c>
      <c r="M243" s="375">
        <f t="shared" si="101"/>
        <v>0</v>
      </c>
      <c r="N243" s="228">
        <v>0</v>
      </c>
      <c r="O243" s="380">
        <f t="shared" si="102"/>
        <v>0</v>
      </c>
      <c r="P243" s="2128"/>
    </row>
    <row r="244" spans="1:16" ht="14.25" customHeight="1">
      <c r="A244" s="2201"/>
      <c r="B244" s="2203"/>
      <c r="C244" s="1680"/>
      <c r="D244" s="1588"/>
      <c r="E244" s="1525"/>
      <c r="F244" s="1245"/>
      <c r="G244" s="113" t="s">
        <v>23</v>
      </c>
      <c r="H244" s="112">
        <v>0</v>
      </c>
      <c r="I244" s="192">
        <v>0</v>
      </c>
      <c r="J244" s="124">
        <v>0</v>
      </c>
      <c r="K244" s="148">
        <v>0</v>
      </c>
      <c r="L244" s="685">
        <v>0</v>
      </c>
      <c r="M244" s="375">
        <f t="shared" si="101"/>
        <v>0</v>
      </c>
      <c r="N244" s="228">
        <v>0</v>
      </c>
      <c r="O244" s="380">
        <f t="shared" si="102"/>
        <v>0</v>
      </c>
      <c r="P244" s="2128"/>
    </row>
    <row r="245" spans="1:16" ht="17.25" customHeight="1">
      <c r="A245" s="2201"/>
      <c r="B245" s="2203"/>
      <c r="C245" s="1680" t="s">
        <v>167</v>
      </c>
      <c r="D245" s="1805" t="s">
        <v>19</v>
      </c>
      <c r="E245" s="1804" t="s">
        <v>19</v>
      </c>
      <c r="F245" s="2205" t="s">
        <v>19</v>
      </c>
      <c r="G245" s="190" t="s">
        <v>20</v>
      </c>
      <c r="H245" s="195">
        <f>H246+H247+H248</f>
        <v>0</v>
      </c>
      <c r="I245" s="193">
        <f>I246+I247+I248</f>
        <v>0</v>
      </c>
      <c r="J245" s="133">
        <f>J246+J247+J248</f>
        <v>0</v>
      </c>
      <c r="K245" s="149">
        <f>K246+K247+K248</f>
        <v>0</v>
      </c>
      <c r="L245" s="685">
        <v>0</v>
      </c>
      <c r="M245" s="375">
        <f t="shared" si="101"/>
        <v>0</v>
      </c>
      <c r="N245" s="228">
        <v>0</v>
      </c>
      <c r="O245" s="380">
        <f t="shared" si="102"/>
        <v>0</v>
      </c>
      <c r="P245" s="2110" t="s">
        <v>87</v>
      </c>
    </row>
    <row r="246" spans="1:16" ht="14.25" customHeight="1">
      <c r="A246" s="2201"/>
      <c r="B246" s="2203"/>
      <c r="C246" s="1680"/>
      <c r="D246" s="2100"/>
      <c r="E246" s="1618"/>
      <c r="F246" s="2206"/>
      <c r="G246" s="113" t="s">
        <v>21</v>
      </c>
      <c r="H246" s="112">
        <v>0</v>
      </c>
      <c r="I246" s="192">
        <v>0</v>
      </c>
      <c r="J246" s="124">
        <v>0</v>
      </c>
      <c r="K246" s="148">
        <v>0</v>
      </c>
      <c r="L246" s="685">
        <v>0</v>
      </c>
      <c r="M246" s="375">
        <f t="shared" si="101"/>
        <v>0</v>
      </c>
      <c r="N246" s="228">
        <v>0</v>
      </c>
      <c r="O246" s="380">
        <f t="shared" si="102"/>
        <v>0</v>
      </c>
      <c r="P246" s="2110"/>
    </row>
    <row r="247" spans="1:16" ht="14.25" customHeight="1">
      <c r="A247" s="2201"/>
      <c r="B247" s="2203"/>
      <c r="C247" s="1680"/>
      <c r="D247" s="2100"/>
      <c r="E247" s="1618"/>
      <c r="F247" s="2206"/>
      <c r="G247" s="113" t="s">
        <v>22</v>
      </c>
      <c r="H247" s="112">
        <v>0</v>
      </c>
      <c r="I247" s="192">
        <v>0</v>
      </c>
      <c r="J247" s="124">
        <v>0</v>
      </c>
      <c r="K247" s="148">
        <v>0</v>
      </c>
      <c r="L247" s="685">
        <v>0</v>
      </c>
      <c r="M247" s="375">
        <f t="shared" si="101"/>
        <v>0</v>
      </c>
      <c r="N247" s="228">
        <v>0</v>
      </c>
      <c r="O247" s="380">
        <f t="shared" si="102"/>
        <v>0</v>
      </c>
      <c r="P247" s="2110"/>
    </row>
    <row r="248" spans="1:16" ht="14.25" customHeight="1">
      <c r="A248" s="2202"/>
      <c r="B248" s="2204"/>
      <c r="C248" s="1680"/>
      <c r="D248" s="2100"/>
      <c r="E248" s="1618"/>
      <c r="F248" s="2207"/>
      <c r="G248" s="113" t="s">
        <v>23</v>
      </c>
      <c r="H248" s="112">
        <v>0</v>
      </c>
      <c r="I248" s="192">
        <v>0</v>
      </c>
      <c r="J248" s="124">
        <v>0</v>
      </c>
      <c r="K248" s="148">
        <v>0</v>
      </c>
      <c r="L248" s="685">
        <v>0</v>
      </c>
      <c r="M248" s="375">
        <f t="shared" si="101"/>
        <v>0</v>
      </c>
      <c r="N248" s="228">
        <v>0</v>
      </c>
      <c r="O248" s="380">
        <f t="shared" si="102"/>
        <v>0</v>
      </c>
      <c r="P248" s="2110"/>
    </row>
    <row r="249" spans="1:16" ht="22.5" customHeight="1">
      <c r="A249" s="1588" t="s">
        <v>170</v>
      </c>
      <c r="B249" s="1590" t="s">
        <v>415</v>
      </c>
      <c r="C249" s="1666" t="s">
        <v>564</v>
      </c>
      <c r="D249" s="1805">
        <v>44105</v>
      </c>
      <c r="E249" s="1804">
        <v>44196</v>
      </c>
      <c r="F249" s="2187" t="s">
        <v>1417</v>
      </c>
      <c r="G249" s="109" t="s">
        <v>20</v>
      </c>
      <c r="H249" s="187">
        <f>H250+H251+H252</f>
        <v>4.8</v>
      </c>
      <c r="I249" s="173">
        <f>I250+I251+I252</f>
        <v>0</v>
      </c>
      <c r="J249" s="130">
        <f>J250+J251+J252</f>
        <v>0</v>
      </c>
      <c r="K249" s="143">
        <f>K250+K251+K252</f>
        <v>0</v>
      </c>
      <c r="L249" s="299">
        <f>J249/H249*100</f>
        <v>0</v>
      </c>
      <c r="M249" s="141">
        <f t="shared" ref="M249:M250" si="105">J249-H249</f>
        <v>-4.8</v>
      </c>
      <c r="N249" s="173">
        <f>K249/H249*100</f>
        <v>0</v>
      </c>
      <c r="O249" s="141">
        <f t="shared" ref="O249:O250" si="106">K249-H249</f>
        <v>-4.8</v>
      </c>
      <c r="P249" s="1680"/>
    </row>
    <row r="250" spans="1:16" ht="16.5" customHeight="1">
      <c r="A250" s="1588"/>
      <c r="B250" s="1590"/>
      <c r="C250" s="1666"/>
      <c r="D250" s="1805"/>
      <c r="E250" s="1804"/>
      <c r="F250" s="2187"/>
      <c r="G250" s="879" t="s">
        <v>21</v>
      </c>
      <c r="H250" s="236">
        <v>0.2</v>
      </c>
      <c r="I250" s="329">
        <v>0</v>
      </c>
      <c r="J250" s="535">
        <v>0</v>
      </c>
      <c r="K250" s="330">
        <v>0</v>
      </c>
      <c r="L250" s="269">
        <f>J250/H250*100</f>
        <v>0</v>
      </c>
      <c r="M250" s="155">
        <f t="shared" si="105"/>
        <v>-0.2</v>
      </c>
      <c r="N250" s="170">
        <f>K250/H250*100</f>
        <v>0</v>
      </c>
      <c r="O250" s="155">
        <f t="shared" si="106"/>
        <v>-0.2</v>
      </c>
      <c r="P250" s="1680"/>
    </row>
    <row r="251" spans="1:16" ht="16.5" customHeight="1">
      <c r="A251" s="1588"/>
      <c r="B251" s="1590"/>
      <c r="C251" s="1666"/>
      <c r="D251" s="1805"/>
      <c r="E251" s="1804"/>
      <c r="F251" s="2187"/>
      <c r="G251" s="879" t="s">
        <v>22</v>
      </c>
      <c r="H251" s="236">
        <v>4.5999999999999996</v>
      </c>
      <c r="I251" s="329">
        <v>0</v>
      </c>
      <c r="J251" s="535">
        <v>0</v>
      </c>
      <c r="K251" s="330">
        <v>0</v>
      </c>
      <c r="L251" s="269">
        <f>J251/H251*100</f>
        <v>0</v>
      </c>
      <c r="M251" s="155">
        <f t="shared" ref="M251" si="107">J251-H251</f>
        <v>-4.5999999999999996</v>
      </c>
      <c r="N251" s="170">
        <f>K251/H251*100</f>
        <v>0</v>
      </c>
      <c r="O251" s="155">
        <f t="shared" ref="O251" si="108">K251-H251</f>
        <v>-4.5999999999999996</v>
      </c>
      <c r="P251" s="1680"/>
    </row>
    <row r="252" spans="1:16" ht="16.5" customHeight="1">
      <c r="A252" s="1588"/>
      <c r="B252" s="1590"/>
      <c r="C252" s="1666"/>
      <c r="D252" s="1805"/>
      <c r="E252" s="1804"/>
      <c r="F252" s="2187"/>
      <c r="G252" s="879" t="s">
        <v>23</v>
      </c>
      <c r="H252" s="110">
        <v>0</v>
      </c>
      <c r="I252" s="177">
        <v>0</v>
      </c>
      <c r="J252" s="122">
        <v>0</v>
      </c>
      <c r="K252" s="146">
        <v>0</v>
      </c>
      <c r="L252" s="269">
        <v>0</v>
      </c>
      <c r="M252" s="157">
        <f t="shared" si="101"/>
        <v>0</v>
      </c>
      <c r="N252" s="170">
        <v>0</v>
      </c>
      <c r="O252" s="146">
        <f t="shared" si="102"/>
        <v>0</v>
      </c>
      <c r="P252" s="1680"/>
    </row>
    <row r="253" spans="1:16" ht="35.25" customHeight="1">
      <c r="A253" s="1588" t="s">
        <v>171</v>
      </c>
      <c r="B253" s="1590" t="s">
        <v>416</v>
      </c>
      <c r="C253" s="1666" t="s">
        <v>564</v>
      </c>
      <c r="D253" s="1805" t="s">
        <v>810</v>
      </c>
      <c r="E253" s="1804" t="s">
        <v>810</v>
      </c>
      <c r="F253" s="1243" t="s">
        <v>19</v>
      </c>
      <c r="G253" s="109" t="s">
        <v>20</v>
      </c>
      <c r="H253" s="189">
        <f>H254+H255+H256</f>
        <v>0</v>
      </c>
      <c r="I253" s="173">
        <f>I254+I255+I256</f>
        <v>0</v>
      </c>
      <c r="J253" s="130">
        <f>J254+J255+J256</f>
        <v>0</v>
      </c>
      <c r="K253" s="143">
        <f>K254+K255+K256</f>
        <v>0</v>
      </c>
      <c r="L253" s="299">
        <v>0</v>
      </c>
      <c r="M253" s="143">
        <f t="shared" si="101"/>
        <v>0</v>
      </c>
      <c r="N253" s="173">
        <v>0</v>
      </c>
      <c r="O253" s="143">
        <f t="shared" si="102"/>
        <v>0</v>
      </c>
      <c r="P253" s="2150"/>
    </row>
    <row r="254" spans="1:16" ht="21" customHeight="1">
      <c r="A254" s="1588"/>
      <c r="B254" s="1590"/>
      <c r="C254" s="1666"/>
      <c r="D254" s="1588"/>
      <c r="E254" s="1525"/>
      <c r="F254" s="1244"/>
      <c r="G254" s="879" t="s">
        <v>21</v>
      </c>
      <c r="H254" s="186">
        <v>0</v>
      </c>
      <c r="I254" s="170">
        <v>0</v>
      </c>
      <c r="J254" s="2">
        <v>0</v>
      </c>
      <c r="K254" s="106">
        <v>0</v>
      </c>
      <c r="L254" s="269">
        <v>0</v>
      </c>
      <c r="M254" s="106">
        <f t="shared" si="101"/>
        <v>0</v>
      </c>
      <c r="N254" s="170">
        <v>0</v>
      </c>
      <c r="O254" s="106">
        <f t="shared" si="102"/>
        <v>0</v>
      </c>
      <c r="P254" s="2150"/>
    </row>
    <row r="255" spans="1:16" ht="21" customHeight="1">
      <c r="A255" s="1588"/>
      <c r="B255" s="1590"/>
      <c r="C255" s="1666"/>
      <c r="D255" s="1588"/>
      <c r="E255" s="1525"/>
      <c r="F255" s="1244"/>
      <c r="G255" s="879" t="s">
        <v>22</v>
      </c>
      <c r="H255" s="110">
        <v>0</v>
      </c>
      <c r="I255" s="177">
        <v>0</v>
      </c>
      <c r="J255" s="122">
        <v>0</v>
      </c>
      <c r="K255" s="146">
        <v>0</v>
      </c>
      <c r="L255" s="269">
        <v>0</v>
      </c>
      <c r="M255" s="106">
        <f t="shared" si="101"/>
        <v>0</v>
      </c>
      <c r="N255" s="170">
        <v>0</v>
      </c>
      <c r="O255" s="106">
        <f t="shared" si="102"/>
        <v>0</v>
      </c>
      <c r="P255" s="2150"/>
    </row>
    <row r="256" spans="1:16" ht="21" customHeight="1">
      <c r="A256" s="1588"/>
      <c r="B256" s="1590"/>
      <c r="C256" s="1666"/>
      <c r="D256" s="1588"/>
      <c r="E256" s="1525"/>
      <c r="F256" s="1245"/>
      <c r="G256" s="879" t="s">
        <v>23</v>
      </c>
      <c r="H256" s="110">
        <v>0</v>
      </c>
      <c r="I256" s="177">
        <v>0</v>
      </c>
      <c r="J256" s="122">
        <v>0</v>
      </c>
      <c r="K256" s="146">
        <v>0</v>
      </c>
      <c r="L256" s="269">
        <v>0</v>
      </c>
      <c r="M256" s="106">
        <f t="shared" si="101"/>
        <v>0</v>
      </c>
      <c r="N256" s="170">
        <v>0</v>
      </c>
      <c r="O256" s="106">
        <f t="shared" si="102"/>
        <v>0</v>
      </c>
      <c r="P256" s="2150"/>
    </row>
    <row r="257" spans="1:16" ht="16.5" customHeight="1">
      <c r="A257" s="2192" t="s">
        <v>172</v>
      </c>
      <c r="B257" s="2194" t="s">
        <v>694</v>
      </c>
      <c r="C257" s="1666" t="s">
        <v>19</v>
      </c>
      <c r="D257" s="1588" t="s">
        <v>19</v>
      </c>
      <c r="E257" s="1525" t="s">
        <v>19</v>
      </c>
      <c r="F257" s="1666" t="s">
        <v>19</v>
      </c>
      <c r="G257" s="109" t="s">
        <v>20</v>
      </c>
      <c r="H257" s="189">
        <f>H258+H259+H260</f>
        <v>0</v>
      </c>
      <c r="I257" s="173">
        <f>I258+I259+I260</f>
        <v>0</v>
      </c>
      <c r="J257" s="130">
        <f>J258+J259+J260</f>
        <v>0</v>
      </c>
      <c r="K257" s="143">
        <f>K258+K259+K260</f>
        <v>0</v>
      </c>
      <c r="L257" s="299">
        <v>0</v>
      </c>
      <c r="M257" s="143">
        <f t="shared" ref="M257:M258" si="109">J257-H257</f>
        <v>0</v>
      </c>
      <c r="N257" s="173">
        <v>0</v>
      </c>
      <c r="O257" s="143">
        <f t="shared" ref="O257:O258" si="110">K257-H257</f>
        <v>0</v>
      </c>
      <c r="P257" s="1680"/>
    </row>
    <row r="258" spans="1:16" ht="12.75" customHeight="1">
      <c r="A258" s="2192"/>
      <c r="B258" s="2194"/>
      <c r="C258" s="2110"/>
      <c r="D258" s="2100"/>
      <c r="E258" s="1618"/>
      <c r="F258" s="2110"/>
      <c r="G258" s="879" t="s">
        <v>21</v>
      </c>
      <c r="H258" s="186">
        <f>H263+H267+H271+H275+H279+H283+H287</f>
        <v>0</v>
      </c>
      <c r="I258" s="170">
        <f>I263+I267+I271+I275+I279+I283+I287</f>
        <v>0</v>
      </c>
      <c r="J258" s="2">
        <f>J263+J267+J271+J275+J279+J283+J287</f>
        <v>0</v>
      </c>
      <c r="K258" s="106">
        <f>K263+K267+K271+K275+K279+K283+K287</f>
        <v>0</v>
      </c>
      <c r="L258" s="269">
        <v>0</v>
      </c>
      <c r="M258" s="106">
        <f t="shared" si="109"/>
        <v>0</v>
      </c>
      <c r="N258" s="170">
        <v>0</v>
      </c>
      <c r="O258" s="106">
        <f t="shared" si="110"/>
        <v>0</v>
      </c>
      <c r="P258" s="1680"/>
    </row>
    <row r="259" spans="1:16" ht="12.75" customHeight="1">
      <c r="A259" s="2192"/>
      <c r="B259" s="2194"/>
      <c r="C259" s="2110"/>
      <c r="D259" s="2100"/>
      <c r="E259" s="1618"/>
      <c r="F259" s="2110"/>
      <c r="G259" s="879" t="s">
        <v>22</v>
      </c>
      <c r="H259" s="110">
        <f t="shared" ref="H259:K260" si="111">H264+H268+H272+H276+H280+H284+H288</f>
        <v>0</v>
      </c>
      <c r="I259" s="177">
        <f t="shared" si="111"/>
        <v>0</v>
      </c>
      <c r="J259" s="122">
        <f t="shared" si="111"/>
        <v>0</v>
      </c>
      <c r="K259" s="146">
        <f t="shared" si="111"/>
        <v>0</v>
      </c>
      <c r="L259" s="269">
        <v>0</v>
      </c>
      <c r="M259" s="106">
        <f t="shared" si="101"/>
        <v>0</v>
      </c>
      <c r="N259" s="170">
        <v>0</v>
      </c>
      <c r="O259" s="106">
        <f t="shared" si="102"/>
        <v>0</v>
      </c>
      <c r="P259" s="1680"/>
    </row>
    <row r="260" spans="1:16" ht="12.75" customHeight="1">
      <c r="A260" s="2192"/>
      <c r="B260" s="2194"/>
      <c r="C260" s="2110"/>
      <c r="D260" s="2100"/>
      <c r="E260" s="1618"/>
      <c r="F260" s="2110"/>
      <c r="G260" s="877" t="s">
        <v>23</v>
      </c>
      <c r="H260" s="211">
        <f t="shared" si="111"/>
        <v>0</v>
      </c>
      <c r="I260" s="212">
        <f t="shared" si="111"/>
        <v>0</v>
      </c>
      <c r="J260" s="213">
        <f t="shared" si="111"/>
        <v>0</v>
      </c>
      <c r="K260" s="214">
        <f t="shared" si="111"/>
        <v>0</v>
      </c>
      <c r="L260" s="690">
        <v>0</v>
      </c>
      <c r="M260" s="381">
        <f t="shared" si="101"/>
        <v>0</v>
      </c>
      <c r="N260" s="691">
        <v>0</v>
      </c>
      <c r="O260" s="381">
        <f t="shared" si="102"/>
        <v>0</v>
      </c>
      <c r="P260" s="1680"/>
    </row>
    <row r="261" spans="1:16" ht="15" customHeight="1">
      <c r="A261" s="2193"/>
      <c r="B261" s="2195"/>
      <c r="C261" s="2110"/>
      <c r="D261" s="2100"/>
      <c r="E261" s="1618"/>
      <c r="F261" s="2110"/>
      <c r="G261" s="2120" t="s">
        <v>1116</v>
      </c>
      <c r="H261" s="2121"/>
      <c r="I261" s="2121"/>
      <c r="J261" s="2121"/>
      <c r="K261" s="1692"/>
      <c r="L261" s="2139"/>
      <c r="M261" s="2140"/>
      <c r="N261" s="2140"/>
      <c r="O261" s="2141"/>
      <c r="P261" s="1680"/>
    </row>
    <row r="262" spans="1:16" ht="16.5" customHeight="1">
      <c r="A262" s="2193"/>
      <c r="B262" s="2195"/>
      <c r="C262" s="1680" t="s">
        <v>563</v>
      </c>
      <c r="D262" s="1805" t="s">
        <v>810</v>
      </c>
      <c r="E262" s="1804" t="s">
        <v>810</v>
      </c>
      <c r="F262" s="1243" t="s">
        <v>19</v>
      </c>
      <c r="G262" s="109" t="s">
        <v>20</v>
      </c>
      <c r="H262" s="189">
        <f>H263+H264+H265</f>
        <v>0</v>
      </c>
      <c r="I262" s="173">
        <f>I263+I264+I265</f>
        <v>0</v>
      </c>
      <c r="J262" s="130">
        <f>J263+J264+J265</f>
        <v>0</v>
      </c>
      <c r="K262" s="143">
        <f>K263+K264+K265</f>
        <v>0</v>
      </c>
      <c r="L262" s="299">
        <v>0</v>
      </c>
      <c r="M262" s="143">
        <f t="shared" ref="M262:M263" si="112">J262-H262</f>
        <v>0</v>
      </c>
      <c r="N262" s="173">
        <v>0</v>
      </c>
      <c r="O262" s="143">
        <f t="shared" ref="O262:O263" si="113">K262-H262</f>
        <v>0</v>
      </c>
      <c r="P262" s="1680"/>
    </row>
    <row r="263" spans="1:16" ht="12.75" customHeight="1">
      <c r="A263" s="2193"/>
      <c r="B263" s="2195"/>
      <c r="C263" s="1680"/>
      <c r="D263" s="1588"/>
      <c r="E263" s="1525"/>
      <c r="F263" s="1244"/>
      <c r="G263" s="879" t="s">
        <v>21</v>
      </c>
      <c r="H263" s="186">
        <f>H296+H329+H362+H390</f>
        <v>0</v>
      </c>
      <c r="I263" s="170">
        <f>I296+I329+I362+I390</f>
        <v>0</v>
      </c>
      <c r="J263" s="2">
        <f>J296+J329+J362+J390</f>
        <v>0</v>
      </c>
      <c r="K263" s="106">
        <f>K296+K329+K362+K390</f>
        <v>0</v>
      </c>
      <c r="L263" s="269">
        <v>0</v>
      </c>
      <c r="M263" s="106">
        <f t="shared" si="112"/>
        <v>0</v>
      </c>
      <c r="N263" s="170">
        <v>0</v>
      </c>
      <c r="O263" s="106">
        <f t="shared" si="113"/>
        <v>0</v>
      </c>
      <c r="P263" s="1680"/>
    </row>
    <row r="264" spans="1:16" ht="12.75" customHeight="1">
      <c r="A264" s="2193"/>
      <c r="B264" s="2195"/>
      <c r="C264" s="1680"/>
      <c r="D264" s="1588"/>
      <c r="E264" s="1525"/>
      <c r="F264" s="1244"/>
      <c r="G264" s="879" t="s">
        <v>22</v>
      </c>
      <c r="H264" s="186">
        <f t="shared" ref="H264:K265" si="114">H297+H330+H363+H391</f>
        <v>0</v>
      </c>
      <c r="I264" s="170">
        <f t="shared" si="114"/>
        <v>0</v>
      </c>
      <c r="J264" s="2">
        <f t="shared" si="114"/>
        <v>0</v>
      </c>
      <c r="K264" s="106">
        <f t="shared" si="114"/>
        <v>0</v>
      </c>
      <c r="L264" s="269">
        <v>0</v>
      </c>
      <c r="M264" s="106">
        <f t="shared" ref="M264:M293" si="115">J264-H264</f>
        <v>0</v>
      </c>
      <c r="N264" s="170">
        <v>0</v>
      </c>
      <c r="O264" s="106">
        <f t="shared" ref="O264:O293" si="116">K264-H264</f>
        <v>0</v>
      </c>
      <c r="P264" s="1680"/>
    </row>
    <row r="265" spans="1:16" ht="12.75" customHeight="1">
      <c r="A265" s="2193"/>
      <c r="B265" s="2195"/>
      <c r="C265" s="1680"/>
      <c r="D265" s="1588"/>
      <c r="E265" s="1525"/>
      <c r="F265" s="1245"/>
      <c r="G265" s="879" t="s">
        <v>23</v>
      </c>
      <c r="H265" s="186">
        <f t="shared" si="114"/>
        <v>0</v>
      </c>
      <c r="I265" s="170">
        <f t="shared" si="114"/>
        <v>0</v>
      </c>
      <c r="J265" s="2">
        <f t="shared" si="114"/>
        <v>0</v>
      </c>
      <c r="K265" s="106">
        <f t="shared" si="114"/>
        <v>0</v>
      </c>
      <c r="L265" s="269">
        <v>0</v>
      </c>
      <c r="M265" s="106">
        <f t="shared" si="115"/>
        <v>0</v>
      </c>
      <c r="N265" s="170">
        <v>0</v>
      </c>
      <c r="O265" s="106">
        <f t="shared" si="116"/>
        <v>0</v>
      </c>
      <c r="P265" s="1680"/>
    </row>
    <row r="266" spans="1:16" ht="16.5" customHeight="1">
      <c r="A266" s="2193"/>
      <c r="B266" s="2195"/>
      <c r="C266" s="1680" t="s">
        <v>164</v>
      </c>
      <c r="D266" s="1805" t="s">
        <v>810</v>
      </c>
      <c r="E266" s="1804" t="s">
        <v>810</v>
      </c>
      <c r="F266" s="1243" t="s">
        <v>19</v>
      </c>
      <c r="G266" s="109" t="s">
        <v>20</v>
      </c>
      <c r="H266" s="189">
        <f>H267+H268+H269</f>
        <v>0</v>
      </c>
      <c r="I266" s="173">
        <f>I267+I268+I269</f>
        <v>0</v>
      </c>
      <c r="J266" s="130">
        <f>J267+J268+J269</f>
        <v>0</v>
      </c>
      <c r="K266" s="143">
        <f>K267+K268+K269</f>
        <v>0</v>
      </c>
      <c r="L266" s="299">
        <v>0</v>
      </c>
      <c r="M266" s="143">
        <f t="shared" si="115"/>
        <v>0</v>
      </c>
      <c r="N266" s="173">
        <v>0</v>
      </c>
      <c r="O266" s="143">
        <f t="shared" si="116"/>
        <v>0</v>
      </c>
      <c r="P266" s="1680"/>
    </row>
    <row r="267" spans="1:16" ht="12.75" customHeight="1">
      <c r="A267" s="2193"/>
      <c r="B267" s="2195"/>
      <c r="C267" s="1680"/>
      <c r="D267" s="1588"/>
      <c r="E267" s="1525"/>
      <c r="F267" s="1244"/>
      <c r="G267" s="879" t="s">
        <v>21</v>
      </c>
      <c r="H267" s="186">
        <f>H300+H333+H366</f>
        <v>0</v>
      </c>
      <c r="I267" s="170">
        <f>I300+I333+I366</f>
        <v>0</v>
      </c>
      <c r="J267" s="2">
        <f>J300+J333+J366</f>
        <v>0</v>
      </c>
      <c r="K267" s="106">
        <f>K300+K333+K366</f>
        <v>0</v>
      </c>
      <c r="L267" s="269">
        <v>0</v>
      </c>
      <c r="M267" s="106">
        <f t="shared" si="115"/>
        <v>0</v>
      </c>
      <c r="N267" s="170">
        <v>0</v>
      </c>
      <c r="O267" s="106">
        <f t="shared" si="116"/>
        <v>0</v>
      </c>
      <c r="P267" s="1680"/>
    </row>
    <row r="268" spans="1:16" ht="12.75" customHeight="1">
      <c r="A268" s="2193"/>
      <c r="B268" s="2195"/>
      <c r="C268" s="1680"/>
      <c r="D268" s="1588"/>
      <c r="E268" s="1525"/>
      <c r="F268" s="1244"/>
      <c r="G268" s="879" t="s">
        <v>22</v>
      </c>
      <c r="H268" s="186">
        <f t="shared" ref="H268:K269" si="117">H301+H334+H367</f>
        <v>0</v>
      </c>
      <c r="I268" s="170">
        <f t="shared" si="117"/>
        <v>0</v>
      </c>
      <c r="J268" s="2">
        <f t="shared" si="117"/>
        <v>0</v>
      </c>
      <c r="K268" s="106">
        <f t="shared" si="117"/>
        <v>0</v>
      </c>
      <c r="L268" s="269">
        <v>0</v>
      </c>
      <c r="M268" s="106">
        <f t="shared" si="115"/>
        <v>0</v>
      </c>
      <c r="N268" s="170">
        <v>0</v>
      </c>
      <c r="O268" s="106">
        <f t="shared" si="116"/>
        <v>0</v>
      </c>
      <c r="P268" s="1680"/>
    </row>
    <row r="269" spans="1:16" ht="12.75" customHeight="1">
      <c r="A269" s="2193"/>
      <c r="B269" s="2195"/>
      <c r="C269" s="1680"/>
      <c r="D269" s="1588"/>
      <c r="E269" s="1525"/>
      <c r="F269" s="1245"/>
      <c r="G269" s="879" t="s">
        <v>23</v>
      </c>
      <c r="H269" s="186">
        <f t="shared" si="117"/>
        <v>0</v>
      </c>
      <c r="I269" s="170">
        <f t="shared" si="117"/>
        <v>0</v>
      </c>
      <c r="J269" s="2">
        <f t="shared" si="117"/>
        <v>0</v>
      </c>
      <c r="K269" s="106">
        <f t="shared" si="117"/>
        <v>0</v>
      </c>
      <c r="L269" s="269">
        <v>0</v>
      </c>
      <c r="M269" s="106">
        <f t="shared" si="115"/>
        <v>0</v>
      </c>
      <c r="N269" s="170">
        <v>0</v>
      </c>
      <c r="O269" s="106">
        <f t="shared" si="116"/>
        <v>0</v>
      </c>
      <c r="P269" s="1680"/>
    </row>
    <row r="270" spans="1:16" ht="16.5" customHeight="1">
      <c r="A270" s="2193"/>
      <c r="B270" s="2195"/>
      <c r="C270" s="1680" t="s">
        <v>562</v>
      </c>
      <c r="D270" s="1805" t="s">
        <v>810</v>
      </c>
      <c r="E270" s="1804" t="s">
        <v>810</v>
      </c>
      <c r="F270" s="1243" t="s">
        <v>19</v>
      </c>
      <c r="G270" s="109" t="s">
        <v>20</v>
      </c>
      <c r="H270" s="189">
        <f>H271+H272+H273</f>
        <v>0</v>
      </c>
      <c r="I270" s="173">
        <f>I271+I272+I273</f>
        <v>0</v>
      </c>
      <c r="J270" s="130">
        <f>J271+J272+J273</f>
        <v>0</v>
      </c>
      <c r="K270" s="143">
        <f>K271+K272+K273</f>
        <v>0</v>
      </c>
      <c r="L270" s="299">
        <v>0</v>
      </c>
      <c r="M270" s="143">
        <f t="shared" ref="M270:M271" si="118">J270-H270</f>
        <v>0</v>
      </c>
      <c r="N270" s="173">
        <v>0</v>
      </c>
      <c r="O270" s="143">
        <f t="shared" ref="O270:O271" si="119">K270-H270</f>
        <v>0</v>
      </c>
      <c r="P270" s="1680"/>
    </row>
    <row r="271" spans="1:16" ht="12.75" customHeight="1">
      <c r="A271" s="2193"/>
      <c r="B271" s="2195"/>
      <c r="C271" s="1680"/>
      <c r="D271" s="1588"/>
      <c r="E271" s="1525"/>
      <c r="F271" s="1244"/>
      <c r="G271" s="879" t="s">
        <v>21</v>
      </c>
      <c r="H271" s="186">
        <f t="shared" ref="H271:K273" si="120">H304+H337+H370</f>
        <v>0</v>
      </c>
      <c r="I271" s="170">
        <f t="shared" si="120"/>
        <v>0</v>
      </c>
      <c r="J271" s="2">
        <f t="shared" si="120"/>
        <v>0</v>
      </c>
      <c r="K271" s="106">
        <f t="shared" si="120"/>
        <v>0</v>
      </c>
      <c r="L271" s="269">
        <v>0</v>
      </c>
      <c r="M271" s="106">
        <f t="shared" si="118"/>
        <v>0</v>
      </c>
      <c r="N271" s="170">
        <v>0</v>
      </c>
      <c r="O271" s="106">
        <f t="shared" si="119"/>
        <v>0</v>
      </c>
      <c r="P271" s="1680"/>
    </row>
    <row r="272" spans="1:16" ht="12.75" customHeight="1">
      <c r="A272" s="2193"/>
      <c r="B272" s="2195"/>
      <c r="C272" s="1680"/>
      <c r="D272" s="1588"/>
      <c r="E272" s="1525"/>
      <c r="F272" s="1244"/>
      <c r="G272" s="879" t="s">
        <v>22</v>
      </c>
      <c r="H272" s="186">
        <f t="shared" si="120"/>
        <v>0</v>
      </c>
      <c r="I272" s="170">
        <f t="shared" si="120"/>
        <v>0</v>
      </c>
      <c r="J272" s="2">
        <f t="shared" si="120"/>
        <v>0</v>
      </c>
      <c r="K272" s="106">
        <f t="shared" si="120"/>
        <v>0</v>
      </c>
      <c r="L272" s="269">
        <v>0</v>
      </c>
      <c r="M272" s="106">
        <f t="shared" si="115"/>
        <v>0</v>
      </c>
      <c r="N272" s="170">
        <v>0</v>
      </c>
      <c r="O272" s="106">
        <f t="shared" si="116"/>
        <v>0</v>
      </c>
      <c r="P272" s="1680"/>
    </row>
    <row r="273" spans="1:16" ht="12.75" customHeight="1">
      <c r="A273" s="2193"/>
      <c r="B273" s="2195"/>
      <c r="C273" s="1680"/>
      <c r="D273" s="1588"/>
      <c r="E273" s="1525"/>
      <c r="F273" s="1245"/>
      <c r="G273" s="879" t="s">
        <v>23</v>
      </c>
      <c r="H273" s="186">
        <f t="shared" si="120"/>
        <v>0</v>
      </c>
      <c r="I273" s="170">
        <f t="shared" si="120"/>
        <v>0</v>
      </c>
      <c r="J273" s="2">
        <f t="shared" si="120"/>
        <v>0</v>
      </c>
      <c r="K273" s="106">
        <f t="shared" si="120"/>
        <v>0</v>
      </c>
      <c r="L273" s="269">
        <v>0</v>
      </c>
      <c r="M273" s="106">
        <f t="shared" si="115"/>
        <v>0</v>
      </c>
      <c r="N273" s="170">
        <v>0</v>
      </c>
      <c r="O273" s="106">
        <f t="shared" si="116"/>
        <v>0</v>
      </c>
      <c r="P273" s="1680"/>
    </row>
    <row r="274" spans="1:16" ht="16.5" customHeight="1">
      <c r="A274" s="2193"/>
      <c r="B274" s="2195"/>
      <c r="C274" s="1680" t="s">
        <v>118</v>
      </c>
      <c r="D274" s="1805" t="s">
        <v>810</v>
      </c>
      <c r="E274" s="1804" t="s">
        <v>810</v>
      </c>
      <c r="F274" s="1243" t="s">
        <v>19</v>
      </c>
      <c r="G274" s="109" t="s">
        <v>20</v>
      </c>
      <c r="H274" s="189">
        <f>H275+H276+H277</f>
        <v>0</v>
      </c>
      <c r="I274" s="173">
        <f>I275+I276+I277</f>
        <v>0</v>
      </c>
      <c r="J274" s="130">
        <f>J275+J276+J277</f>
        <v>0</v>
      </c>
      <c r="K274" s="143">
        <f>K275+K276+K277</f>
        <v>0</v>
      </c>
      <c r="L274" s="299">
        <v>0</v>
      </c>
      <c r="M274" s="143">
        <f t="shared" si="115"/>
        <v>0</v>
      </c>
      <c r="N274" s="173">
        <v>0</v>
      </c>
      <c r="O274" s="143">
        <f t="shared" si="116"/>
        <v>0</v>
      </c>
      <c r="P274" s="1680"/>
    </row>
    <row r="275" spans="1:16" ht="12.75" customHeight="1">
      <c r="A275" s="2193"/>
      <c r="B275" s="2195"/>
      <c r="C275" s="1680"/>
      <c r="D275" s="1588"/>
      <c r="E275" s="1525"/>
      <c r="F275" s="1244"/>
      <c r="G275" s="879" t="s">
        <v>21</v>
      </c>
      <c r="H275" s="186">
        <f t="shared" ref="H275:K277" si="121">H308+H341+H374</f>
        <v>0</v>
      </c>
      <c r="I275" s="170">
        <f t="shared" si="121"/>
        <v>0</v>
      </c>
      <c r="J275" s="2">
        <f t="shared" si="121"/>
        <v>0</v>
      </c>
      <c r="K275" s="106">
        <f t="shared" si="121"/>
        <v>0</v>
      </c>
      <c r="L275" s="269">
        <v>0</v>
      </c>
      <c r="M275" s="106">
        <f t="shared" si="115"/>
        <v>0</v>
      </c>
      <c r="N275" s="170">
        <v>0</v>
      </c>
      <c r="O275" s="106">
        <f t="shared" si="116"/>
        <v>0</v>
      </c>
      <c r="P275" s="1680"/>
    </row>
    <row r="276" spans="1:16" ht="12.75" customHeight="1">
      <c r="A276" s="2193"/>
      <c r="B276" s="2195"/>
      <c r="C276" s="1680"/>
      <c r="D276" s="1588"/>
      <c r="E276" s="1525"/>
      <c r="F276" s="1244"/>
      <c r="G276" s="879" t="s">
        <v>22</v>
      </c>
      <c r="H276" s="186">
        <f t="shared" si="121"/>
        <v>0</v>
      </c>
      <c r="I276" s="170">
        <f t="shared" si="121"/>
        <v>0</v>
      </c>
      <c r="J276" s="2">
        <f t="shared" si="121"/>
        <v>0</v>
      </c>
      <c r="K276" s="106">
        <f t="shared" si="121"/>
        <v>0</v>
      </c>
      <c r="L276" s="269">
        <v>0</v>
      </c>
      <c r="M276" s="106">
        <f t="shared" si="115"/>
        <v>0</v>
      </c>
      <c r="N276" s="170">
        <v>0</v>
      </c>
      <c r="O276" s="106">
        <f t="shared" si="116"/>
        <v>0</v>
      </c>
      <c r="P276" s="1680"/>
    </row>
    <row r="277" spans="1:16" ht="12.75" customHeight="1">
      <c r="A277" s="2193"/>
      <c r="B277" s="2195"/>
      <c r="C277" s="1680"/>
      <c r="D277" s="1588"/>
      <c r="E277" s="1525"/>
      <c r="F277" s="1245"/>
      <c r="G277" s="879" t="s">
        <v>23</v>
      </c>
      <c r="H277" s="186">
        <f t="shared" si="121"/>
        <v>0</v>
      </c>
      <c r="I277" s="170">
        <f t="shared" si="121"/>
        <v>0</v>
      </c>
      <c r="J277" s="2">
        <f t="shared" si="121"/>
        <v>0</v>
      </c>
      <c r="K277" s="106">
        <f t="shared" si="121"/>
        <v>0</v>
      </c>
      <c r="L277" s="269">
        <v>0</v>
      </c>
      <c r="M277" s="106">
        <f t="shared" si="115"/>
        <v>0</v>
      </c>
      <c r="N277" s="170">
        <v>0</v>
      </c>
      <c r="O277" s="106">
        <f t="shared" si="116"/>
        <v>0</v>
      </c>
      <c r="P277" s="1680"/>
    </row>
    <row r="278" spans="1:16" ht="16.5" customHeight="1">
      <c r="A278" s="2193"/>
      <c r="B278" s="2195"/>
      <c r="C278" s="1680" t="s">
        <v>166</v>
      </c>
      <c r="D278" s="1805" t="s">
        <v>810</v>
      </c>
      <c r="E278" s="1804" t="s">
        <v>810</v>
      </c>
      <c r="F278" s="1243" t="s">
        <v>19</v>
      </c>
      <c r="G278" s="109" t="s">
        <v>20</v>
      </c>
      <c r="H278" s="189">
        <f>H279+H280+H281</f>
        <v>0</v>
      </c>
      <c r="I278" s="173">
        <f>I279+I280+I281</f>
        <v>0</v>
      </c>
      <c r="J278" s="130">
        <f>J279+J280+J281</f>
        <v>0</v>
      </c>
      <c r="K278" s="143">
        <f>K279+K280+K281</f>
        <v>0</v>
      </c>
      <c r="L278" s="299">
        <v>0</v>
      </c>
      <c r="M278" s="143">
        <f t="shared" ref="M278:M279" si="122">J278-H278</f>
        <v>0</v>
      </c>
      <c r="N278" s="173">
        <v>0</v>
      </c>
      <c r="O278" s="143">
        <f t="shared" ref="O278:O279" si="123">K278-H278</f>
        <v>0</v>
      </c>
      <c r="P278" s="1680"/>
    </row>
    <row r="279" spans="1:16" ht="12.75" customHeight="1">
      <c r="A279" s="2193"/>
      <c r="B279" s="2195"/>
      <c r="C279" s="1680"/>
      <c r="D279" s="1588"/>
      <c r="E279" s="1525"/>
      <c r="F279" s="1244"/>
      <c r="G279" s="879" t="s">
        <v>21</v>
      </c>
      <c r="H279" s="186">
        <f t="shared" ref="H279:K281" si="124">H312+H345+H378</f>
        <v>0</v>
      </c>
      <c r="I279" s="170">
        <f t="shared" si="124"/>
        <v>0</v>
      </c>
      <c r="J279" s="2">
        <f t="shared" si="124"/>
        <v>0</v>
      </c>
      <c r="K279" s="106">
        <f t="shared" si="124"/>
        <v>0</v>
      </c>
      <c r="L279" s="269">
        <v>0</v>
      </c>
      <c r="M279" s="106">
        <f t="shared" si="122"/>
        <v>0</v>
      </c>
      <c r="N279" s="170">
        <v>0</v>
      </c>
      <c r="O279" s="106">
        <f t="shared" si="123"/>
        <v>0</v>
      </c>
      <c r="P279" s="1680"/>
    </row>
    <row r="280" spans="1:16" ht="12.75" customHeight="1">
      <c r="A280" s="2193"/>
      <c r="B280" s="2195"/>
      <c r="C280" s="1680"/>
      <c r="D280" s="1588"/>
      <c r="E280" s="1525"/>
      <c r="F280" s="1244"/>
      <c r="G280" s="879" t="s">
        <v>22</v>
      </c>
      <c r="H280" s="186">
        <f t="shared" si="124"/>
        <v>0</v>
      </c>
      <c r="I280" s="170">
        <f t="shared" si="124"/>
        <v>0</v>
      </c>
      <c r="J280" s="2">
        <f t="shared" si="124"/>
        <v>0</v>
      </c>
      <c r="K280" s="106">
        <f t="shared" si="124"/>
        <v>0</v>
      </c>
      <c r="L280" s="269">
        <v>0</v>
      </c>
      <c r="M280" s="106">
        <f t="shared" si="115"/>
        <v>0</v>
      </c>
      <c r="N280" s="170">
        <v>0</v>
      </c>
      <c r="O280" s="106">
        <f t="shared" si="116"/>
        <v>0</v>
      </c>
      <c r="P280" s="1680"/>
    </row>
    <row r="281" spans="1:16" ht="12.75" customHeight="1">
      <c r="A281" s="2193"/>
      <c r="B281" s="2195"/>
      <c r="C281" s="1680"/>
      <c r="D281" s="1588"/>
      <c r="E281" s="1525"/>
      <c r="F281" s="1245"/>
      <c r="G281" s="879" t="s">
        <v>23</v>
      </c>
      <c r="H281" s="186">
        <f t="shared" si="124"/>
        <v>0</v>
      </c>
      <c r="I281" s="170">
        <f t="shared" si="124"/>
        <v>0</v>
      </c>
      <c r="J281" s="2">
        <f t="shared" si="124"/>
        <v>0</v>
      </c>
      <c r="K281" s="106">
        <f t="shared" si="124"/>
        <v>0</v>
      </c>
      <c r="L281" s="269">
        <v>0</v>
      </c>
      <c r="M281" s="106">
        <f t="shared" si="115"/>
        <v>0</v>
      </c>
      <c r="N281" s="170">
        <v>0</v>
      </c>
      <c r="O281" s="106">
        <f t="shared" si="116"/>
        <v>0</v>
      </c>
      <c r="P281" s="1680"/>
    </row>
    <row r="282" spans="1:16" ht="16.5" customHeight="1">
      <c r="A282" s="2193"/>
      <c r="B282" s="2195"/>
      <c r="C282" s="1680" t="s">
        <v>165</v>
      </c>
      <c r="D282" s="1805" t="s">
        <v>810</v>
      </c>
      <c r="E282" s="1804" t="s">
        <v>810</v>
      </c>
      <c r="F282" s="1243" t="s">
        <v>19</v>
      </c>
      <c r="G282" s="109" t="s">
        <v>20</v>
      </c>
      <c r="H282" s="189">
        <f>H283+H284+H285</f>
        <v>0</v>
      </c>
      <c r="I282" s="173">
        <f>I283+I284+I285</f>
        <v>0</v>
      </c>
      <c r="J282" s="130">
        <f>J283+J284+J285</f>
        <v>0</v>
      </c>
      <c r="K282" s="143">
        <f>K283+K284+K285</f>
        <v>0</v>
      </c>
      <c r="L282" s="299">
        <v>0</v>
      </c>
      <c r="M282" s="143">
        <f t="shared" si="115"/>
        <v>0</v>
      </c>
      <c r="N282" s="173">
        <v>0</v>
      </c>
      <c r="O282" s="143">
        <f t="shared" si="116"/>
        <v>0</v>
      </c>
      <c r="P282" s="1680"/>
    </row>
    <row r="283" spans="1:16" ht="12.75" customHeight="1">
      <c r="A283" s="2193"/>
      <c r="B283" s="2195"/>
      <c r="C283" s="1680"/>
      <c r="D283" s="1588"/>
      <c r="E283" s="1525"/>
      <c r="F283" s="1244"/>
      <c r="G283" s="879" t="s">
        <v>21</v>
      </c>
      <c r="H283" s="186">
        <f t="shared" ref="H283:K285" si="125">H316+H349+H382</f>
        <v>0</v>
      </c>
      <c r="I283" s="170">
        <f t="shared" si="125"/>
        <v>0</v>
      </c>
      <c r="J283" s="2">
        <f t="shared" si="125"/>
        <v>0</v>
      </c>
      <c r="K283" s="106">
        <f t="shared" si="125"/>
        <v>0</v>
      </c>
      <c r="L283" s="269">
        <v>0</v>
      </c>
      <c r="M283" s="106">
        <f t="shared" si="115"/>
        <v>0</v>
      </c>
      <c r="N283" s="170">
        <v>0</v>
      </c>
      <c r="O283" s="106">
        <f t="shared" si="116"/>
        <v>0</v>
      </c>
      <c r="P283" s="1680"/>
    </row>
    <row r="284" spans="1:16" ht="12.75" customHeight="1">
      <c r="A284" s="2193"/>
      <c r="B284" s="2195"/>
      <c r="C284" s="1680"/>
      <c r="D284" s="1588"/>
      <c r="E284" s="1525"/>
      <c r="F284" s="1244"/>
      <c r="G284" s="879" t="s">
        <v>22</v>
      </c>
      <c r="H284" s="186">
        <f t="shared" si="125"/>
        <v>0</v>
      </c>
      <c r="I284" s="170">
        <f t="shared" si="125"/>
        <v>0</v>
      </c>
      <c r="J284" s="2">
        <f t="shared" si="125"/>
        <v>0</v>
      </c>
      <c r="K284" s="106">
        <f t="shared" si="125"/>
        <v>0</v>
      </c>
      <c r="L284" s="269">
        <v>0</v>
      </c>
      <c r="M284" s="106">
        <f t="shared" si="115"/>
        <v>0</v>
      </c>
      <c r="N284" s="170">
        <v>0</v>
      </c>
      <c r="O284" s="106">
        <f t="shared" si="116"/>
        <v>0</v>
      </c>
      <c r="P284" s="1680"/>
    </row>
    <row r="285" spans="1:16" ht="12.75" customHeight="1">
      <c r="A285" s="2193"/>
      <c r="B285" s="2195"/>
      <c r="C285" s="1680"/>
      <c r="D285" s="1588"/>
      <c r="E285" s="1525"/>
      <c r="F285" s="1245"/>
      <c r="G285" s="879" t="s">
        <v>23</v>
      </c>
      <c r="H285" s="186">
        <f t="shared" si="125"/>
        <v>0</v>
      </c>
      <c r="I285" s="170">
        <f t="shared" si="125"/>
        <v>0</v>
      </c>
      <c r="J285" s="2">
        <f t="shared" si="125"/>
        <v>0</v>
      </c>
      <c r="K285" s="106">
        <f t="shared" si="125"/>
        <v>0</v>
      </c>
      <c r="L285" s="269">
        <v>0</v>
      </c>
      <c r="M285" s="106">
        <f t="shared" si="115"/>
        <v>0</v>
      </c>
      <c r="N285" s="170">
        <v>0</v>
      </c>
      <c r="O285" s="106">
        <f t="shared" si="116"/>
        <v>0</v>
      </c>
      <c r="P285" s="1680"/>
    </row>
    <row r="286" spans="1:16" ht="16.5" customHeight="1">
      <c r="A286" s="2193"/>
      <c r="B286" s="2195"/>
      <c r="C286" s="1680" t="s">
        <v>167</v>
      </c>
      <c r="D286" s="1805" t="s">
        <v>810</v>
      </c>
      <c r="E286" s="1804" t="s">
        <v>810</v>
      </c>
      <c r="F286" s="1243" t="s">
        <v>19</v>
      </c>
      <c r="G286" s="109" t="s">
        <v>20</v>
      </c>
      <c r="H286" s="189">
        <f>H287+H288+H289</f>
        <v>0</v>
      </c>
      <c r="I286" s="173">
        <f>I287+I288+I289</f>
        <v>0</v>
      </c>
      <c r="J286" s="130">
        <f>J287+J288+J289</f>
        <v>0</v>
      </c>
      <c r="K286" s="143">
        <f>K287+K288+K289</f>
        <v>0</v>
      </c>
      <c r="L286" s="299">
        <v>0</v>
      </c>
      <c r="M286" s="143">
        <f t="shared" ref="M286:M287" si="126">J286-H286</f>
        <v>0</v>
      </c>
      <c r="N286" s="173">
        <v>0</v>
      </c>
      <c r="O286" s="143">
        <f t="shared" ref="O286:O287" si="127">K286-H286</f>
        <v>0</v>
      </c>
      <c r="P286" s="1680"/>
    </row>
    <row r="287" spans="1:16" ht="12.75" customHeight="1">
      <c r="A287" s="2193"/>
      <c r="B287" s="2195"/>
      <c r="C287" s="1680"/>
      <c r="D287" s="1588"/>
      <c r="E287" s="1525"/>
      <c r="F287" s="1244"/>
      <c r="G287" s="879" t="s">
        <v>21</v>
      </c>
      <c r="H287" s="186">
        <f t="shared" ref="H287:K289" si="128">H320+H353+H386</f>
        <v>0</v>
      </c>
      <c r="I287" s="170">
        <f t="shared" si="128"/>
        <v>0</v>
      </c>
      <c r="J287" s="2">
        <f t="shared" si="128"/>
        <v>0</v>
      </c>
      <c r="K287" s="106">
        <f t="shared" si="128"/>
        <v>0</v>
      </c>
      <c r="L287" s="269">
        <v>0</v>
      </c>
      <c r="M287" s="106">
        <f t="shared" si="126"/>
        <v>0</v>
      </c>
      <c r="N287" s="170">
        <v>0</v>
      </c>
      <c r="O287" s="106">
        <f t="shared" si="127"/>
        <v>0</v>
      </c>
      <c r="P287" s="1680"/>
    </row>
    <row r="288" spans="1:16" ht="12.75" customHeight="1">
      <c r="A288" s="2193"/>
      <c r="B288" s="2195"/>
      <c r="C288" s="1680"/>
      <c r="D288" s="1588"/>
      <c r="E288" s="1525"/>
      <c r="F288" s="1244"/>
      <c r="G288" s="879" t="s">
        <v>22</v>
      </c>
      <c r="H288" s="110">
        <f t="shared" si="128"/>
        <v>0</v>
      </c>
      <c r="I288" s="177">
        <f t="shared" si="128"/>
        <v>0</v>
      </c>
      <c r="J288" s="122">
        <f t="shared" si="128"/>
        <v>0</v>
      </c>
      <c r="K288" s="146">
        <f t="shared" si="128"/>
        <v>0</v>
      </c>
      <c r="L288" s="269">
        <v>0</v>
      </c>
      <c r="M288" s="106">
        <f t="shared" si="115"/>
        <v>0</v>
      </c>
      <c r="N288" s="170">
        <v>0</v>
      </c>
      <c r="O288" s="146">
        <f t="shared" si="116"/>
        <v>0</v>
      </c>
      <c r="P288" s="1680"/>
    </row>
    <row r="289" spans="1:16" ht="12.75" customHeight="1">
      <c r="A289" s="2193"/>
      <c r="B289" s="2195"/>
      <c r="C289" s="1680"/>
      <c r="D289" s="1588"/>
      <c r="E289" s="1525"/>
      <c r="F289" s="1245"/>
      <c r="G289" s="879" t="s">
        <v>23</v>
      </c>
      <c r="H289" s="110">
        <f t="shared" si="128"/>
        <v>0</v>
      </c>
      <c r="I289" s="177">
        <f t="shared" si="128"/>
        <v>0</v>
      </c>
      <c r="J289" s="122">
        <f t="shared" si="128"/>
        <v>0</v>
      </c>
      <c r="K289" s="146">
        <f t="shared" si="128"/>
        <v>0</v>
      </c>
      <c r="L289" s="269">
        <v>0</v>
      </c>
      <c r="M289" s="106">
        <f t="shared" si="115"/>
        <v>0</v>
      </c>
      <c r="N289" s="170">
        <v>0</v>
      </c>
      <c r="O289" s="146">
        <f t="shared" si="116"/>
        <v>0</v>
      </c>
      <c r="P289" s="1680"/>
    </row>
    <row r="290" spans="1:16" ht="17.25" customHeight="1">
      <c r="A290" s="2192" t="s">
        <v>173</v>
      </c>
      <c r="B290" s="2194" t="s">
        <v>417</v>
      </c>
      <c r="C290" s="1666"/>
      <c r="D290" s="1588" t="s">
        <v>87</v>
      </c>
      <c r="E290" s="1525" t="s">
        <v>87</v>
      </c>
      <c r="F290" s="1666" t="s">
        <v>87</v>
      </c>
      <c r="G290" s="109" t="s">
        <v>20</v>
      </c>
      <c r="H290" s="189">
        <f>H291+H292+H293</f>
        <v>0</v>
      </c>
      <c r="I290" s="173">
        <f>I291+I292+I293</f>
        <v>0</v>
      </c>
      <c r="J290" s="130">
        <f>J291+J292+J293</f>
        <v>0</v>
      </c>
      <c r="K290" s="143">
        <f>K291+K292+K293</f>
        <v>0</v>
      </c>
      <c r="L290" s="299">
        <v>0</v>
      </c>
      <c r="M290" s="143">
        <f t="shared" si="115"/>
        <v>0</v>
      </c>
      <c r="N290" s="173">
        <v>0</v>
      </c>
      <c r="O290" s="143">
        <f t="shared" si="116"/>
        <v>0</v>
      </c>
      <c r="P290" s="1680"/>
    </row>
    <row r="291" spans="1:16" ht="13.5" customHeight="1">
      <c r="A291" s="2192"/>
      <c r="B291" s="2194"/>
      <c r="C291" s="2110"/>
      <c r="D291" s="2100"/>
      <c r="E291" s="1618"/>
      <c r="F291" s="2110"/>
      <c r="G291" s="879" t="s">
        <v>21</v>
      </c>
      <c r="H291" s="186">
        <f>H296+H300+H304+H308+H312+H316+H320</f>
        <v>0</v>
      </c>
      <c r="I291" s="170">
        <f>I296+I300+I304+I308+I312+I316+I320</f>
        <v>0</v>
      </c>
      <c r="J291" s="2">
        <f>J296+J300+J304+J308+J312+J316+J320</f>
        <v>0</v>
      </c>
      <c r="K291" s="106">
        <f>K296+K300+K304+K308+K312+K316+K320</f>
        <v>0</v>
      </c>
      <c r="L291" s="269">
        <v>0</v>
      </c>
      <c r="M291" s="106">
        <f t="shared" si="115"/>
        <v>0</v>
      </c>
      <c r="N291" s="170">
        <v>0</v>
      </c>
      <c r="O291" s="106">
        <f t="shared" si="116"/>
        <v>0</v>
      </c>
      <c r="P291" s="1680"/>
    </row>
    <row r="292" spans="1:16" ht="13.5" customHeight="1">
      <c r="A292" s="2192"/>
      <c r="B292" s="2194"/>
      <c r="C292" s="2110"/>
      <c r="D292" s="2100"/>
      <c r="E292" s="1618"/>
      <c r="F292" s="2110"/>
      <c r="G292" s="879" t="s">
        <v>22</v>
      </c>
      <c r="H292" s="110">
        <f t="shared" ref="H292:K293" si="129">H297+H301+H305+H309+H313+H317+H321</f>
        <v>0</v>
      </c>
      <c r="I292" s="177">
        <f t="shared" si="129"/>
        <v>0</v>
      </c>
      <c r="J292" s="122">
        <f t="shared" si="129"/>
        <v>0</v>
      </c>
      <c r="K292" s="146">
        <f t="shared" si="129"/>
        <v>0</v>
      </c>
      <c r="L292" s="269">
        <v>0</v>
      </c>
      <c r="M292" s="106">
        <f t="shared" si="115"/>
        <v>0</v>
      </c>
      <c r="N292" s="170">
        <v>0</v>
      </c>
      <c r="O292" s="146">
        <f t="shared" si="116"/>
        <v>0</v>
      </c>
      <c r="P292" s="1680"/>
    </row>
    <row r="293" spans="1:16" ht="13.5" customHeight="1">
      <c r="A293" s="2192"/>
      <c r="B293" s="2194"/>
      <c r="C293" s="2110"/>
      <c r="D293" s="2100"/>
      <c r="E293" s="1618"/>
      <c r="F293" s="2110"/>
      <c r="G293" s="877" t="s">
        <v>23</v>
      </c>
      <c r="H293" s="211">
        <f t="shared" si="129"/>
        <v>0</v>
      </c>
      <c r="I293" s="212">
        <f t="shared" si="129"/>
        <v>0</v>
      </c>
      <c r="J293" s="213">
        <f t="shared" si="129"/>
        <v>0</v>
      </c>
      <c r="K293" s="214">
        <f t="shared" si="129"/>
        <v>0</v>
      </c>
      <c r="L293" s="690">
        <v>0</v>
      </c>
      <c r="M293" s="381">
        <f t="shared" si="115"/>
        <v>0</v>
      </c>
      <c r="N293" s="691">
        <v>0</v>
      </c>
      <c r="O293" s="214">
        <f t="shared" si="116"/>
        <v>0</v>
      </c>
      <c r="P293" s="1680"/>
    </row>
    <row r="294" spans="1:16" ht="13.5" customHeight="1">
      <c r="A294" s="2192"/>
      <c r="B294" s="2194"/>
      <c r="C294" s="2110"/>
      <c r="D294" s="2100"/>
      <c r="E294" s="1618"/>
      <c r="F294" s="2110"/>
      <c r="G294" s="2120" t="s">
        <v>1116</v>
      </c>
      <c r="H294" s="2121"/>
      <c r="I294" s="2121"/>
      <c r="J294" s="2121"/>
      <c r="K294" s="1692"/>
      <c r="L294" s="2139"/>
      <c r="M294" s="2140"/>
      <c r="N294" s="2140"/>
      <c r="O294" s="2141"/>
      <c r="P294" s="1680"/>
    </row>
    <row r="295" spans="1:16" ht="17.25" customHeight="1">
      <c r="A295" s="2192"/>
      <c r="B295" s="2195"/>
      <c r="C295" s="1680" t="s">
        <v>563</v>
      </c>
      <c r="D295" s="1805" t="s">
        <v>810</v>
      </c>
      <c r="E295" s="1804" t="s">
        <v>810</v>
      </c>
      <c r="F295" s="1243" t="s">
        <v>19</v>
      </c>
      <c r="G295" s="215" t="s">
        <v>20</v>
      </c>
      <c r="H295" s="371">
        <f>H296+H297+H298</f>
        <v>0</v>
      </c>
      <c r="I295" s="372">
        <f>I296+I297+I298</f>
        <v>0</v>
      </c>
      <c r="J295" s="373">
        <f>J296+J297+J298</f>
        <v>0</v>
      </c>
      <c r="K295" s="374">
        <f>K296+K297+K298</f>
        <v>0</v>
      </c>
      <c r="L295" s="689">
        <v>0</v>
      </c>
      <c r="M295" s="374">
        <f t="shared" ref="M295:M296" si="130">J295-H295</f>
        <v>0</v>
      </c>
      <c r="N295" s="372">
        <v>0</v>
      </c>
      <c r="O295" s="374">
        <f t="shared" ref="O295:O296" si="131">K295-H295</f>
        <v>0</v>
      </c>
      <c r="P295" s="2150"/>
    </row>
    <row r="296" spans="1:16" ht="13.5" customHeight="1">
      <c r="A296" s="2192"/>
      <c r="B296" s="2195"/>
      <c r="C296" s="1680"/>
      <c r="D296" s="1588"/>
      <c r="E296" s="1525"/>
      <c r="F296" s="1244"/>
      <c r="G296" s="113" t="s">
        <v>21</v>
      </c>
      <c r="H296" s="376">
        <v>0</v>
      </c>
      <c r="I296" s="228">
        <v>0</v>
      </c>
      <c r="J296" s="377">
        <v>0</v>
      </c>
      <c r="K296" s="375">
        <v>0</v>
      </c>
      <c r="L296" s="685">
        <v>0</v>
      </c>
      <c r="M296" s="375">
        <f t="shared" si="130"/>
        <v>0</v>
      </c>
      <c r="N296" s="228">
        <v>0</v>
      </c>
      <c r="O296" s="375">
        <f t="shared" si="131"/>
        <v>0</v>
      </c>
      <c r="P296" s="2150"/>
    </row>
    <row r="297" spans="1:16" ht="13.5" customHeight="1">
      <c r="A297" s="2192"/>
      <c r="B297" s="2195"/>
      <c r="C297" s="1680"/>
      <c r="D297" s="1588"/>
      <c r="E297" s="1525"/>
      <c r="F297" s="1244"/>
      <c r="G297" s="113" t="s">
        <v>22</v>
      </c>
      <c r="H297" s="376">
        <v>0</v>
      </c>
      <c r="I297" s="228">
        <v>0</v>
      </c>
      <c r="J297" s="377">
        <v>0</v>
      </c>
      <c r="K297" s="375">
        <v>0</v>
      </c>
      <c r="L297" s="685">
        <v>0</v>
      </c>
      <c r="M297" s="375">
        <f t="shared" ref="M297:M326" si="132">J297-H297</f>
        <v>0</v>
      </c>
      <c r="N297" s="228">
        <v>0</v>
      </c>
      <c r="O297" s="375">
        <f t="shared" ref="O297:O326" si="133">K297-H297</f>
        <v>0</v>
      </c>
      <c r="P297" s="2150"/>
    </row>
    <row r="298" spans="1:16" ht="13.5" customHeight="1">
      <c r="A298" s="2192"/>
      <c r="B298" s="2195"/>
      <c r="C298" s="1680"/>
      <c r="D298" s="1588"/>
      <c r="E298" s="1525"/>
      <c r="F298" s="1245"/>
      <c r="G298" s="113" t="s">
        <v>23</v>
      </c>
      <c r="H298" s="376">
        <v>0</v>
      </c>
      <c r="I298" s="228">
        <v>0</v>
      </c>
      <c r="J298" s="377">
        <v>0</v>
      </c>
      <c r="K298" s="375">
        <v>0</v>
      </c>
      <c r="L298" s="685">
        <v>0</v>
      </c>
      <c r="M298" s="375">
        <f t="shared" si="132"/>
        <v>0</v>
      </c>
      <c r="N298" s="228">
        <v>0</v>
      </c>
      <c r="O298" s="375">
        <f t="shared" si="133"/>
        <v>0</v>
      </c>
      <c r="P298" s="2150"/>
    </row>
    <row r="299" spans="1:16" ht="17.25" customHeight="1">
      <c r="A299" s="2192"/>
      <c r="B299" s="2195"/>
      <c r="C299" s="1680" t="s">
        <v>164</v>
      </c>
      <c r="D299" s="1805" t="s">
        <v>810</v>
      </c>
      <c r="E299" s="1804" t="s">
        <v>810</v>
      </c>
      <c r="F299" s="1243" t="s">
        <v>19</v>
      </c>
      <c r="G299" s="190" t="s">
        <v>20</v>
      </c>
      <c r="H299" s="378">
        <f>H300+H301+H302</f>
        <v>0</v>
      </c>
      <c r="I299" s="227">
        <f>I300+I301+I302</f>
        <v>0</v>
      </c>
      <c r="J299" s="379">
        <f>J300+J301+J302</f>
        <v>0</v>
      </c>
      <c r="K299" s="380">
        <f>K300+K301+K302</f>
        <v>0</v>
      </c>
      <c r="L299" s="686">
        <v>0</v>
      </c>
      <c r="M299" s="380">
        <f t="shared" si="132"/>
        <v>0</v>
      </c>
      <c r="N299" s="227">
        <v>0</v>
      </c>
      <c r="O299" s="380">
        <f t="shared" si="133"/>
        <v>0</v>
      </c>
      <c r="P299" s="2110" t="s">
        <v>87</v>
      </c>
    </row>
    <row r="300" spans="1:16" ht="13.5" customHeight="1">
      <c r="A300" s="2192"/>
      <c r="B300" s="2195"/>
      <c r="C300" s="1680"/>
      <c r="D300" s="1588"/>
      <c r="E300" s="1525"/>
      <c r="F300" s="1244"/>
      <c r="G300" s="113" t="s">
        <v>21</v>
      </c>
      <c r="H300" s="376">
        <v>0</v>
      </c>
      <c r="I300" s="228">
        <v>0</v>
      </c>
      <c r="J300" s="377">
        <v>0</v>
      </c>
      <c r="K300" s="375">
        <v>0</v>
      </c>
      <c r="L300" s="685">
        <v>0</v>
      </c>
      <c r="M300" s="375">
        <f t="shared" si="132"/>
        <v>0</v>
      </c>
      <c r="N300" s="228">
        <v>0</v>
      </c>
      <c r="O300" s="375">
        <f t="shared" si="133"/>
        <v>0</v>
      </c>
      <c r="P300" s="2110"/>
    </row>
    <row r="301" spans="1:16" ht="13.5" customHeight="1">
      <c r="A301" s="2192"/>
      <c r="B301" s="2195"/>
      <c r="C301" s="1680"/>
      <c r="D301" s="1588"/>
      <c r="E301" s="1525"/>
      <c r="F301" s="1244"/>
      <c r="G301" s="113" t="s">
        <v>22</v>
      </c>
      <c r="H301" s="112">
        <v>0</v>
      </c>
      <c r="I301" s="192">
        <v>0</v>
      </c>
      <c r="J301" s="124">
        <v>0</v>
      </c>
      <c r="K301" s="148">
        <v>0</v>
      </c>
      <c r="L301" s="685">
        <v>0</v>
      </c>
      <c r="M301" s="684">
        <f t="shared" si="132"/>
        <v>0</v>
      </c>
      <c r="N301" s="228">
        <v>0</v>
      </c>
      <c r="O301" s="148">
        <f t="shared" si="133"/>
        <v>0</v>
      </c>
      <c r="P301" s="2110"/>
    </row>
    <row r="302" spans="1:16" ht="13.5" customHeight="1">
      <c r="A302" s="2192"/>
      <c r="B302" s="2195"/>
      <c r="C302" s="1680"/>
      <c r="D302" s="1588"/>
      <c r="E302" s="1525"/>
      <c r="F302" s="1245"/>
      <c r="G302" s="113" t="s">
        <v>23</v>
      </c>
      <c r="H302" s="112">
        <v>0</v>
      </c>
      <c r="I302" s="192">
        <v>0</v>
      </c>
      <c r="J302" s="124">
        <v>0</v>
      </c>
      <c r="K302" s="148">
        <v>0</v>
      </c>
      <c r="L302" s="685">
        <v>0</v>
      </c>
      <c r="M302" s="684">
        <f t="shared" si="132"/>
        <v>0</v>
      </c>
      <c r="N302" s="228">
        <v>0</v>
      </c>
      <c r="O302" s="148">
        <f t="shared" si="133"/>
        <v>0</v>
      </c>
      <c r="P302" s="2110"/>
    </row>
    <row r="303" spans="1:16" ht="17.25" customHeight="1">
      <c r="A303" s="2192"/>
      <c r="B303" s="2195"/>
      <c r="C303" s="1680" t="s">
        <v>562</v>
      </c>
      <c r="D303" s="1805" t="s">
        <v>19</v>
      </c>
      <c r="E303" s="1804" t="s">
        <v>19</v>
      </c>
      <c r="F303" s="1243" t="s">
        <v>19</v>
      </c>
      <c r="G303" s="190" t="s">
        <v>20</v>
      </c>
      <c r="H303" s="195">
        <f>H304+H305+H306</f>
        <v>0</v>
      </c>
      <c r="I303" s="193">
        <f>I304+I305+I306</f>
        <v>0</v>
      </c>
      <c r="J303" s="133">
        <f>J304+J305+J306</f>
        <v>0</v>
      </c>
      <c r="K303" s="149">
        <f>K304+K305+K306</f>
        <v>0</v>
      </c>
      <c r="L303" s="685">
        <v>0</v>
      </c>
      <c r="M303" s="684">
        <f t="shared" si="132"/>
        <v>0</v>
      </c>
      <c r="N303" s="228">
        <v>0</v>
      </c>
      <c r="O303" s="161">
        <f t="shared" si="133"/>
        <v>0</v>
      </c>
      <c r="P303" s="2110" t="s">
        <v>87</v>
      </c>
    </row>
    <row r="304" spans="1:16" ht="13.5" customHeight="1">
      <c r="A304" s="2192"/>
      <c r="B304" s="2195"/>
      <c r="C304" s="1680"/>
      <c r="D304" s="1588"/>
      <c r="E304" s="1525"/>
      <c r="F304" s="1244"/>
      <c r="G304" s="113" t="s">
        <v>21</v>
      </c>
      <c r="H304" s="112">
        <v>0</v>
      </c>
      <c r="I304" s="192">
        <v>0</v>
      </c>
      <c r="J304" s="124">
        <v>0</v>
      </c>
      <c r="K304" s="148">
        <v>0</v>
      </c>
      <c r="L304" s="685">
        <v>0</v>
      </c>
      <c r="M304" s="684">
        <f t="shared" si="132"/>
        <v>0</v>
      </c>
      <c r="N304" s="228">
        <v>0</v>
      </c>
      <c r="O304" s="161">
        <f t="shared" si="133"/>
        <v>0</v>
      </c>
      <c r="P304" s="2110"/>
    </row>
    <row r="305" spans="1:16" ht="13.5" customHeight="1">
      <c r="A305" s="2192"/>
      <c r="B305" s="2195"/>
      <c r="C305" s="1680"/>
      <c r="D305" s="1588"/>
      <c r="E305" s="1525"/>
      <c r="F305" s="1244"/>
      <c r="G305" s="113" t="s">
        <v>22</v>
      </c>
      <c r="H305" s="112">
        <v>0</v>
      </c>
      <c r="I305" s="192">
        <v>0</v>
      </c>
      <c r="J305" s="124">
        <v>0</v>
      </c>
      <c r="K305" s="148">
        <v>0</v>
      </c>
      <c r="L305" s="685">
        <v>0</v>
      </c>
      <c r="M305" s="684">
        <f t="shared" si="132"/>
        <v>0</v>
      </c>
      <c r="N305" s="228">
        <v>0</v>
      </c>
      <c r="O305" s="161">
        <f t="shared" si="133"/>
        <v>0</v>
      </c>
      <c r="P305" s="2110"/>
    </row>
    <row r="306" spans="1:16" ht="13.5" customHeight="1">
      <c r="A306" s="2192"/>
      <c r="B306" s="2195"/>
      <c r="C306" s="1680"/>
      <c r="D306" s="1588"/>
      <c r="E306" s="1525"/>
      <c r="F306" s="1245"/>
      <c r="G306" s="113" t="s">
        <v>23</v>
      </c>
      <c r="H306" s="112">
        <v>0</v>
      </c>
      <c r="I306" s="192">
        <v>0</v>
      </c>
      <c r="J306" s="124">
        <v>0</v>
      </c>
      <c r="K306" s="148">
        <v>0</v>
      </c>
      <c r="L306" s="685">
        <v>0</v>
      </c>
      <c r="M306" s="684">
        <f t="shared" si="132"/>
        <v>0</v>
      </c>
      <c r="N306" s="228">
        <v>0</v>
      </c>
      <c r="O306" s="161">
        <f t="shared" si="133"/>
        <v>0</v>
      </c>
      <c r="P306" s="2110"/>
    </row>
    <row r="307" spans="1:16" ht="17.25" customHeight="1">
      <c r="A307" s="2193"/>
      <c r="B307" s="2195"/>
      <c r="C307" s="1680" t="s">
        <v>118</v>
      </c>
      <c r="D307" s="1805" t="s">
        <v>810</v>
      </c>
      <c r="E307" s="1804" t="s">
        <v>810</v>
      </c>
      <c r="F307" s="1243" t="s">
        <v>19</v>
      </c>
      <c r="G307" s="190" t="s">
        <v>20</v>
      </c>
      <c r="H307" s="378">
        <f>H308+H309+H310</f>
        <v>0</v>
      </c>
      <c r="I307" s="227">
        <f>I308+I309+I310</f>
        <v>0</v>
      </c>
      <c r="J307" s="379">
        <f>J308+J309+J310</f>
        <v>0</v>
      </c>
      <c r="K307" s="380">
        <f>K308+K309+K310</f>
        <v>0</v>
      </c>
      <c r="L307" s="686">
        <v>0</v>
      </c>
      <c r="M307" s="380">
        <f t="shared" si="132"/>
        <v>0</v>
      </c>
      <c r="N307" s="227">
        <v>0</v>
      </c>
      <c r="O307" s="380">
        <f t="shared" si="133"/>
        <v>0</v>
      </c>
      <c r="P307" s="2128"/>
    </row>
    <row r="308" spans="1:16" ht="13.5" customHeight="1">
      <c r="A308" s="2193"/>
      <c r="B308" s="2195"/>
      <c r="C308" s="1680"/>
      <c r="D308" s="1588"/>
      <c r="E308" s="1525"/>
      <c r="F308" s="1244"/>
      <c r="G308" s="113" t="s">
        <v>21</v>
      </c>
      <c r="H308" s="376">
        <v>0</v>
      </c>
      <c r="I308" s="228">
        <v>0</v>
      </c>
      <c r="J308" s="377">
        <v>0</v>
      </c>
      <c r="K308" s="375">
        <v>0</v>
      </c>
      <c r="L308" s="685">
        <v>0</v>
      </c>
      <c r="M308" s="375">
        <f t="shared" si="132"/>
        <v>0</v>
      </c>
      <c r="N308" s="228">
        <v>0</v>
      </c>
      <c r="O308" s="375">
        <f t="shared" si="133"/>
        <v>0</v>
      </c>
      <c r="P308" s="2128"/>
    </row>
    <row r="309" spans="1:16" ht="13.5" customHeight="1">
      <c r="A309" s="2193"/>
      <c r="B309" s="2195"/>
      <c r="C309" s="1680"/>
      <c r="D309" s="1588"/>
      <c r="E309" s="1525"/>
      <c r="F309" s="1244"/>
      <c r="G309" s="113" t="s">
        <v>22</v>
      </c>
      <c r="H309" s="376">
        <v>0</v>
      </c>
      <c r="I309" s="228">
        <v>0</v>
      </c>
      <c r="J309" s="377">
        <v>0</v>
      </c>
      <c r="K309" s="375">
        <v>0</v>
      </c>
      <c r="L309" s="685">
        <v>0</v>
      </c>
      <c r="M309" s="375">
        <f t="shared" si="132"/>
        <v>0</v>
      </c>
      <c r="N309" s="228">
        <v>0</v>
      </c>
      <c r="O309" s="375">
        <f t="shared" si="133"/>
        <v>0</v>
      </c>
      <c r="P309" s="2128"/>
    </row>
    <row r="310" spans="1:16" ht="13.5" customHeight="1">
      <c r="A310" s="2193"/>
      <c r="B310" s="2195"/>
      <c r="C310" s="1680"/>
      <c r="D310" s="1588"/>
      <c r="E310" s="1525"/>
      <c r="F310" s="1245"/>
      <c r="G310" s="113" t="s">
        <v>23</v>
      </c>
      <c r="H310" s="376">
        <v>0</v>
      </c>
      <c r="I310" s="228">
        <v>0</v>
      </c>
      <c r="J310" s="377">
        <v>0</v>
      </c>
      <c r="K310" s="375">
        <v>0</v>
      </c>
      <c r="L310" s="685">
        <v>0</v>
      </c>
      <c r="M310" s="375">
        <f t="shared" si="132"/>
        <v>0</v>
      </c>
      <c r="N310" s="228">
        <v>0</v>
      </c>
      <c r="O310" s="375">
        <f t="shared" si="133"/>
        <v>0</v>
      </c>
      <c r="P310" s="2128"/>
    </row>
    <row r="311" spans="1:16" ht="17.25" customHeight="1">
      <c r="A311" s="2193"/>
      <c r="B311" s="2195"/>
      <c r="C311" s="1680" t="s">
        <v>166</v>
      </c>
      <c r="D311" s="1805" t="s">
        <v>810</v>
      </c>
      <c r="E311" s="1804" t="s">
        <v>810</v>
      </c>
      <c r="F311" s="1243" t="s">
        <v>19</v>
      </c>
      <c r="G311" s="190" t="s">
        <v>20</v>
      </c>
      <c r="H311" s="378">
        <f>H312+H313+H314</f>
        <v>0</v>
      </c>
      <c r="I311" s="227">
        <f>I312+I313+I314</f>
        <v>0</v>
      </c>
      <c r="J311" s="379">
        <f>J312+J313+J314</f>
        <v>0</v>
      </c>
      <c r="K311" s="380">
        <f>K312+K313+K314</f>
        <v>0</v>
      </c>
      <c r="L311" s="686">
        <v>0</v>
      </c>
      <c r="M311" s="380">
        <f t="shared" ref="M311:M312" si="134">J311-H311</f>
        <v>0</v>
      </c>
      <c r="N311" s="227">
        <v>0</v>
      </c>
      <c r="O311" s="380">
        <f t="shared" ref="O311:O312" si="135">K311-H311</f>
        <v>0</v>
      </c>
      <c r="P311" s="2128"/>
    </row>
    <row r="312" spans="1:16" ht="13.5" customHeight="1">
      <c r="A312" s="2193"/>
      <c r="B312" s="2195"/>
      <c r="C312" s="1680"/>
      <c r="D312" s="1588"/>
      <c r="E312" s="1525"/>
      <c r="F312" s="1244"/>
      <c r="G312" s="113" t="s">
        <v>21</v>
      </c>
      <c r="H312" s="376">
        <v>0</v>
      </c>
      <c r="I312" s="228">
        <v>0</v>
      </c>
      <c r="J312" s="377">
        <v>0</v>
      </c>
      <c r="K312" s="375">
        <v>0</v>
      </c>
      <c r="L312" s="685">
        <v>0</v>
      </c>
      <c r="M312" s="375">
        <f t="shared" si="134"/>
        <v>0</v>
      </c>
      <c r="N312" s="228">
        <v>0</v>
      </c>
      <c r="O312" s="375">
        <f t="shared" si="135"/>
        <v>0</v>
      </c>
      <c r="P312" s="2128"/>
    </row>
    <row r="313" spans="1:16" ht="13.5" customHeight="1">
      <c r="A313" s="2193"/>
      <c r="B313" s="2195"/>
      <c r="C313" s="1680"/>
      <c r="D313" s="1588"/>
      <c r="E313" s="1525"/>
      <c r="F313" s="1244"/>
      <c r="G313" s="113" t="s">
        <v>22</v>
      </c>
      <c r="H313" s="376">
        <v>0</v>
      </c>
      <c r="I313" s="228">
        <v>0</v>
      </c>
      <c r="J313" s="377">
        <v>0</v>
      </c>
      <c r="K313" s="375">
        <v>0</v>
      </c>
      <c r="L313" s="685">
        <v>0</v>
      </c>
      <c r="M313" s="375">
        <f t="shared" si="132"/>
        <v>0</v>
      </c>
      <c r="N313" s="228">
        <v>0</v>
      </c>
      <c r="O313" s="375">
        <f t="shared" si="133"/>
        <v>0</v>
      </c>
      <c r="P313" s="2128"/>
    </row>
    <row r="314" spans="1:16" ht="13.5" customHeight="1">
      <c r="A314" s="2193"/>
      <c r="B314" s="2195"/>
      <c r="C314" s="1680"/>
      <c r="D314" s="1588"/>
      <c r="E314" s="1525"/>
      <c r="F314" s="1245"/>
      <c r="G314" s="113" t="s">
        <v>23</v>
      </c>
      <c r="H314" s="376">
        <v>0</v>
      </c>
      <c r="I314" s="228">
        <v>0</v>
      </c>
      <c r="J314" s="377">
        <v>0</v>
      </c>
      <c r="K314" s="375">
        <v>0</v>
      </c>
      <c r="L314" s="685">
        <v>0</v>
      </c>
      <c r="M314" s="375">
        <f t="shared" si="132"/>
        <v>0</v>
      </c>
      <c r="N314" s="228">
        <v>0</v>
      </c>
      <c r="O314" s="375">
        <f t="shared" si="133"/>
        <v>0</v>
      </c>
      <c r="P314" s="2128"/>
    </row>
    <row r="315" spans="1:16" ht="17.25" customHeight="1">
      <c r="A315" s="2193"/>
      <c r="B315" s="2195"/>
      <c r="C315" s="1680" t="s">
        <v>165</v>
      </c>
      <c r="D315" s="1805" t="s">
        <v>810</v>
      </c>
      <c r="E315" s="1804" t="s">
        <v>810</v>
      </c>
      <c r="F315" s="1243" t="s">
        <v>19</v>
      </c>
      <c r="G315" s="190" t="s">
        <v>20</v>
      </c>
      <c r="H315" s="378">
        <f>H316+H317+H318</f>
        <v>0</v>
      </c>
      <c r="I315" s="227">
        <f>I316+I317+I318</f>
        <v>0</v>
      </c>
      <c r="J315" s="379">
        <f>J316+J317+J318</f>
        <v>0</v>
      </c>
      <c r="K315" s="380">
        <f>K316+K317+K318</f>
        <v>0</v>
      </c>
      <c r="L315" s="686">
        <v>0</v>
      </c>
      <c r="M315" s="380">
        <f t="shared" si="132"/>
        <v>0</v>
      </c>
      <c r="N315" s="227">
        <v>0</v>
      </c>
      <c r="O315" s="380">
        <f t="shared" si="133"/>
        <v>0</v>
      </c>
      <c r="P315" s="2128"/>
    </row>
    <row r="316" spans="1:16" ht="13.5" customHeight="1">
      <c r="A316" s="2193"/>
      <c r="B316" s="2195"/>
      <c r="C316" s="1680"/>
      <c r="D316" s="1588"/>
      <c r="E316" s="1525"/>
      <c r="F316" s="1244"/>
      <c r="G316" s="113" t="s">
        <v>21</v>
      </c>
      <c r="H316" s="376">
        <v>0</v>
      </c>
      <c r="I316" s="228">
        <v>0</v>
      </c>
      <c r="J316" s="377">
        <v>0</v>
      </c>
      <c r="K316" s="375">
        <v>0</v>
      </c>
      <c r="L316" s="685">
        <v>0</v>
      </c>
      <c r="M316" s="375">
        <f t="shared" si="132"/>
        <v>0</v>
      </c>
      <c r="N316" s="228">
        <v>0</v>
      </c>
      <c r="O316" s="375">
        <f t="shared" si="133"/>
        <v>0</v>
      </c>
      <c r="P316" s="2128"/>
    </row>
    <row r="317" spans="1:16" ht="13.5" customHeight="1">
      <c r="A317" s="2193"/>
      <c r="B317" s="2195"/>
      <c r="C317" s="1680"/>
      <c r="D317" s="1588"/>
      <c r="E317" s="1525"/>
      <c r="F317" s="1244"/>
      <c r="G317" s="113" t="s">
        <v>22</v>
      </c>
      <c r="H317" s="112">
        <v>0</v>
      </c>
      <c r="I317" s="192">
        <v>0</v>
      </c>
      <c r="J317" s="124">
        <v>0</v>
      </c>
      <c r="K317" s="148">
        <v>0</v>
      </c>
      <c r="L317" s="685">
        <v>0</v>
      </c>
      <c r="M317" s="684">
        <f t="shared" si="132"/>
        <v>0</v>
      </c>
      <c r="N317" s="228">
        <v>0</v>
      </c>
      <c r="O317" s="148">
        <f t="shared" si="133"/>
        <v>0</v>
      </c>
      <c r="P317" s="2128"/>
    </row>
    <row r="318" spans="1:16" ht="13.5" customHeight="1">
      <c r="A318" s="2193"/>
      <c r="B318" s="2195"/>
      <c r="C318" s="1680"/>
      <c r="D318" s="1588"/>
      <c r="E318" s="1525"/>
      <c r="F318" s="1245"/>
      <c r="G318" s="113" t="s">
        <v>23</v>
      </c>
      <c r="H318" s="112">
        <v>0</v>
      </c>
      <c r="I318" s="192">
        <v>0</v>
      </c>
      <c r="J318" s="124">
        <v>0</v>
      </c>
      <c r="K318" s="148">
        <v>0</v>
      </c>
      <c r="L318" s="685">
        <v>0</v>
      </c>
      <c r="M318" s="684">
        <f t="shared" si="132"/>
        <v>0</v>
      </c>
      <c r="N318" s="228">
        <v>0</v>
      </c>
      <c r="O318" s="148">
        <f t="shared" si="133"/>
        <v>0</v>
      </c>
      <c r="P318" s="2128"/>
    </row>
    <row r="319" spans="1:16" ht="17.25" customHeight="1">
      <c r="A319" s="2193"/>
      <c r="B319" s="2195"/>
      <c r="C319" s="1680" t="s">
        <v>167</v>
      </c>
      <c r="D319" s="1805" t="s">
        <v>19</v>
      </c>
      <c r="E319" s="1804" t="s">
        <v>19</v>
      </c>
      <c r="F319" s="1243" t="s">
        <v>19</v>
      </c>
      <c r="G319" s="190" t="s">
        <v>20</v>
      </c>
      <c r="H319" s="195">
        <f>H320+H321+H322</f>
        <v>0</v>
      </c>
      <c r="I319" s="193">
        <f>I320+I321+I322</f>
        <v>0</v>
      </c>
      <c r="J319" s="133">
        <f>J320+J321+J322</f>
        <v>0</v>
      </c>
      <c r="K319" s="149">
        <f>K320+K321+K322</f>
        <v>0</v>
      </c>
      <c r="L319" s="685">
        <v>0</v>
      </c>
      <c r="M319" s="684">
        <f t="shared" si="132"/>
        <v>0</v>
      </c>
      <c r="N319" s="228">
        <v>0</v>
      </c>
      <c r="O319" s="161">
        <f t="shared" si="133"/>
        <v>0</v>
      </c>
      <c r="P319" s="2110" t="s">
        <v>87</v>
      </c>
    </row>
    <row r="320" spans="1:16" ht="13.5" customHeight="1">
      <c r="A320" s="2193"/>
      <c r="B320" s="2195"/>
      <c r="C320" s="1680"/>
      <c r="D320" s="1588"/>
      <c r="E320" s="1525"/>
      <c r="F320" s="1244"/>
      <c r="G320" s="113" t="s">
        <v>21</v>
      </c>
      <c r="H320" s="112">
        <v>0</v>
      </c>
      <c r="I320" s="192">
        <v>0</v>
      </c>
      <c r="J320" s="124">
        <v>0</v>
      </c>
      <c r="K320" s="148">
        <v>0</v>
      </c>
      <c r="L320" s="685">
        <v>0</v>
      </c>
      <c r="M320" s="684">
        <f t="shared" si="132"/>
        <v>0</v>
      </c>
      <c r="N320" s="228">
        <v>0</v>
      </c>
      <c r="O320" s="161">
        <f t="shared" si="133"/>
        <v>0</v>
      </c>
      <c r="P320" s="2110"/>
    </row>
    <row r="321" spans="1:16" ht="13.5" customHeight="1">
      <c r="A321" s="2193"/>
      <c r="B321" s="2195"/>
      <c r="C321" s="1680"/>
      <c r="D321" s="1588"/>
      <c r="E321" s="1525"/>
      <c r="F321" s="1244"/>
      <c r="G321" s="113" t="s">
        <v>22</v>
      </c>
      <c r="H321" s="112">
        <v>0</v>
      </c>
      <c r="I321" s="192">
        <v>0</v>
      </c>
      <c r="J321" s="124">
        <v>0</v>
      </c>
      <c r="K321" s="148">
        <v>0</v>
      </c>
      <c r="L321" s="685">
        <v>0</v>
      </c>
      <c r="M321" s="684">
        <f t="shared" si="132"/>
        <v>0</v>
      </c>
      <c r="N321" s="228">
        <v>0</v>
      </c>
      <c r="O321" s="161">
        <f t="shared" si="133"/>
        <v>0</v>
      </c>
      <c r="P321" s="2110"/>
    </row>
    <row r="322" spans="1:16" ht="13.5" customHeight="1">
      <c r="A322" s="2193"/>
      <c r="B322" s="2195"/>
      <c r="C322" s="1680"/>
      <c r="D322" s="1588"/>
      <c r="E322" s="1525"/>
      <c r="F322" s="1245"/>
      <c r="G322" s="113" t="s">
        <v>23</v>
      </c>
      <c r="H322" s="112">
        <v>0</v>
      </c>
      <c r="I322" s="192">
        <v>0</v>
      </c>
      <c r="J322" s="124">
        <v>0</v>
      </c>
      <c r="K322" s="148">
        <v>0</v>
      </c>
      <c r="L322" s="685">
        <v>0</v>
      </c>
      <c r="M322" s="684">
        <f t="shared" si="132"/>
        <v>0</v>
      </c>
      <c r="N322" s="228">
        <v>0</v>
      </c>
      <c r="O322" s="161">
        <f t="shared" si="133"/>
        <v>0</v>
      </c>
      <c r="P322" s="2110"/>
    </row>
    <row r="323" spans="1:16" ht="15.75" customHeight="1">
      <c r="A323" s="2192" t="s">
        <v>174</v>
      </c>
      <c r="B323" s="2194" t="s">
        <v>418</v>
      </c>
      <c r="C323" s="1666"/>
      <c r="D323" s="1588" t="s">
        <v>87</v>
      </c>
      <c r="E323" s="1525" t="s">
        <v>87</v>
      </c>
      <c r="F323" s="1666" t="s">
        <v>87</v>
      </c>
      <c r="G323" s="109" t="s">
        <v>20</v>
      </c>
      <c r="H323" s="189">
        <f>H324+H325+H326</f>
        <v>0</v>
      </c>
      <c r="I323" s="173">
        <f>I324+I325+I326</f>
        <v>0</v>
      </c>
      <c r="J323" s="130">
        <f>J324+J325+J326</f>
        <v>0</v>
      </c>
      <c r="K323" s="143">
        <f>K324+K325+K326</f>
        <v>0</v>
      </c>
      <c r="L323" s="299">
        <v>0</v>
      </c>
      <c r="M323" s="143">
        <f t="shared" ref="M323:M324" si="136">J323-H323</f>
        <v>0</v>
      </c>
      <c r="N323" s="173">
        <v>0</v>
      </c>
      <c r="O323" s="143">
        <f t="shared" ref="O323:O324" si="137">K323-H323</f>
        <v>0</v>
      </c>
      <c r="P323" s="1680"/>
    </row>
    <row r="324" spans="1:16" ht="14.25" customHeight="1">
      <c r="A324" s="2192"/>
      <c r="B324" s="2194"/>
      <c r="C324" s="2110"/>
      <c r="D324" s="2100"/>
      <c r="E324" s="1618"/>
      <c r="F324" s="2110"/>
      <c r="G324" s="879" t="s">
        <v>21</v>
      </c>
      <c r="H324" s="186">
        <f>H329+H333+H337+H341+H345+H349+H353</f>
        <v>0</v>
      </c>
      <c r="I324" s="170">
        <f>I329+I333+I337+I341+I345+I349+I353</f>
        <v>0</v>
      </c>
      <c r="J324" s="2">
        <f>J329+J333+J337+J341+J345+J349+J353</f>
        <v>0</v>
      </c>
      <c r="K324" s="106">
        <f>K329+K333+K337+K341+K345+K349+K353</f>
        <v>0</v>
      </c>
      <c r="L324" s="269">
        <v>0</v>
      </c>
      <c r="M324" s="106">
        <f t="shared" si="136"/>
        <v>0</v>
      </c>
      <c r="N324" s="170">
        <v>0</v>
      </c>
      <c r="O324" s="106">
        <f t="shared" si="137"/>
        <v>0</v>
      </c>
      <c r="P324" s="1680"/>
    </row>
    <row r="325" spans="1:16" ht="14.25" customHeight="1">
      <c r="A325" s="2192"/>
      <c r="B325" s="2194"/>
      <c r="C325" s="2110"/>
      <c r="D325" s="2100"/>
      <c r="E325" s="1618"/>
      <c r="F325" s="2110"/>
      <c r="G325" s="879" t="s">
        <v>22</v>
      </c>
      <c r="H325" s="110">
        <f t="shared" ref="H325:K326" si="138">H330+H334+H338+H342+H346+H350+H354</f>
        <v>0</v>
      </c>
      <c r="I325" s="177">
        <f t="shared" si="138"/>
        <v>0</v>
      </c>
      <c r="J325" s="122">
        <f t="shared" si="138"/>
        <v>0</v>
      </c>
      <c r="K325" s="146">
        <f t="shared" si="138"/>
        <v>0</v>
      </c>
      <c r="L325" s="269">
        <v>0</v>
      </c>
      <c r="M325" s="106">
        <f t="shared" si="132"/>
        <v>0</v>
      </c>
      <c r="N325" s="170">
        <v>0</v>
      </c>
      <c r="O325" s="106">
        <f t="shared" si="133"/>
        <v>0</v>
      </c>
      <c r="P325" s="1680"/>
    </row>
    <row r="326" spans="1:16" ht="14.25" customHeight="1">
      <c r="A326" s="2192"/>
      <c r="B326" s="2194"/>
      <c r="C326" s="2110"/>
      <c r="D326" s="2100"/>
      <c r="E326" s="1618"/>
      <c r="F326" s="2110"/>
      <c r="G326" s="877" t="s">
        <v>23</v>
      </c>
      <c r="H326" s="211">
        <f t="shared" si="138"/>
        <v>0</v>
      </c>
      <c r="I326" s="212">
        <f t="shared" si="138"/>
        <v>0</v>
      </c>
      <c r="J326" s="213">
        <f t="shared" si="138"/>
        <v>0</v>
      </c>
      <c r="K326" s="214">
        <f t="shared" si="138"/>
        <v>0</v>
      </c>
      <c r="L326" s="690">
        <v>0</v>
      </c>
      <c r="M326" s="381">
        <f t="shared" si="132"/>
        <v>0</v>
      </c>
      <c r="N326" s="691">
        <v>0</v>
      </c>
      <c r="O326" s="381">
        <f t="shared" si="133"/>
        <v>0</v>
      </c>
      <c r="P326" s="1680"/>
    </row>
    <row r="327" spans="1:16" ht="14.25" customHeight="1">
      <c r="A327" s="2192"/>
      <c r="B327" s="2194"/>
      <c r="C327" s="2110"/>
      <c r="D327" s="2100"/>
      <c r="E327" s="1618"/>
      <c r="F327" s="2110"/>
      <c r="G327" s="2120" t="s">
        <v>1116</v>
      </c>
      <c r="H327" s="2121"/>
      <c r="I327" s="2121"/>
      <c r="J327" s="2121"/>
      <c r="K327" s="1692"/>
      <c r="L327" s="2139"/>
      <c r="M327" s="2140"/>
      <c r="N327" s="2140"/>
      <c r="O327" s="2141"/>
      <c r="P327" s="1680"/>
    </row>
    <row r="328" spans="1:16" ht="15.75" customHeight="1">
      <c r="A328" s="2192"/>
      <c r="B328" s="2195"/>
      <c r="C328" s="1680" t="s">
        <v>563</v>
      </c>
      <c r="D328" s="1805" t="s">
        <v>810</v>
      </c>
      <c r="E328" s="1804" t="s">
        <v>810</v>
      </c>
      <c r="F328" s="1243" t="s">
        <v>19</v>
      </c>
      <c r="G328" s="215" t="s">
        <v>20</v>
      </c>
      <c r="H328" s="371">
        <f>H329+H330+H331</f>
        <v>0</v>
      </c>
      <c r="I328" s="372">
        <f>I329+I330+I331</f>
        <v>0</v>
      </c>
      <c r="J328" s="373">
        <f>J329+J330+J331</f>
        <v>0</v>
      </c>
      <c r="K328" s="374">
        <f>K329+K330+K331</f>
        <v>0</v>
      </c>
      <c r="L328" s="689">
        <v>0</v>
      </c>
      <c r="M328" s="374">
        <f t="shared" ref="M328:M329" si="139">J328-H328</f>
        <v>0</v>
      </c>
      <c r="N328" s="372">
        <v>0</v>
      </c>
      <c r="O328" s="374">
        <f t="shared" ref="O328:O329" si="140">K328-H328</f>
        <v>0</v>
      </c>
      <c r="P328" s="2200"/>
    </row>
    <row r="329" spans="1:16" ht="14.25" customHeight="1">
      <c r="A329" s="2192"/>
      <c r="B329" s="2195"/>
      <c r="C329" s="1680"/>
      <c r="D329" s="1588"/>
      <c r="E329" s="1525"/>
      <c r="F329" s="1244"/>
      <c r="G329" s="113" t="s">
        <v>21</v>
      </c>
      <c r="H329" s="376">
        <v>0</v>
      </c>
      <c r="I329" s="228">
        <v>0</v>
      </c>
      <c r="J329" s="377">
        <v>0</v>
      </c>
      <c r="K329" s="375">
        <v>0</v>
      </c>
      <c r="L329" s="685">
        <v>0</v>
      </c>
      <c r="M329" s="375">
        <f t="shared" si="139"/>
        <v>0</v>
      </c>
      <c r="N329" s="228">
        <v>0</v>
      </c>
      <c r="O329" s="375">
        <f t="shared" si="140"/>
        <v>0</v>
      </c>
      <c r="P329" s="2200"/>
    </row>
    <row r="330" spans="1:16" ht="14.25" customHeight="1">
      <c r="A330" s="2192"/>
      <c r="B330" s="2195"/>
      <c r="C330" s="1680"/>
      <c r="D330" s="1588"/>
      <c r="E330" s="1525"/>
      <c r="F330" s="1244"/>
      <c r="G330" s="113" t="s">
        <v>22</v>
      </c>
      <c r="H330" s="376">
        <v>0</v>
      </c>
      <c r="I330" s="228">
        <v>0</v>
      </c>
      <c r="J330" s="377">
        <v>0</v>
      </c>
      <c r="K330" s="375">
        <v>0</v>
      </c>
      <c r="L330" s="685">
        <v>0</v>
      </c>
      <c r="M330" s="375">
        <f t="shared" ref="M330:M359" si="141">J330-H330</f>
        <v>0</v>
      </c>
      <c r="N330" s="228">
        <v>0</v>
      </c>
      <c r="O330" s="375">
        <f t="shared" ref="O330:O359" si="142">K330-H330</f>
        <v>0</v>
      </c>
      <c r="P330" s="2200"/>
    </row>
    <row r="331" spans="1:16" ht="14.25" customHeight="1">
      <c r="A331" s="2192"/>
      <c r="B331" s="2195"/>
      <c r="C331" s="1680"/>
      <c r="D331" s="1588"/>
      <c r="E331" s="1525"/>
      <c r="F331" s="1245"/>
      <c r="G331" s="113" t="s">
        <v>23</v>
      </c>
      <c r="H331" s="376">
        <v>0</v>
      </c>
      <c r="I331" s="228">
        <v>0</v>
      </c>
      <c r="J331" s="377">
        <v>0</v>
      </c>
      <c r="K331" s="375">
        <v>0</v>
      </c>
      <c r="L331" s="685">
        <v>0</v>
      </c>
      <c r="M331" s="375">
        <f t="shared" si="141"/>
        <v>0</v>
      </c>
      <c r="N331" s="228">
        <v>0</v>
      </c>
      <c r="O331" s="375">
        <f t="shared" si="142"/>
        <v>0</v>
      </c>
      <c r="P331" s="2200"/>
    </row>
    <row r="332" spans="1:16" ht="15.75" customHeight="1">
      <c r="A332" s="2192"/>
      <c r="B332" s="2195"/>
      <c r="C332" s="1680" t="s">
        <v>164</v>
      </c>
      <c r="D332" s="1805" t="s">
        <v>810</v>
      </c>
      <c r="E332" s="1804" t="s">
        <v>810</v>
      </c>
      <c r="F332" s="1243" t="s">
        <v>19</v>
      </c>
      <c r="G332" s="190" t="s">
        <v>20</v>
      </c>
      <c r="H332" s="378">
        <f>H333+H334+H335</f>
        <v>0</v>
      </c>
      <c r="I332" s="227">
        <f>I333+I334+I335</f>
        <v>0</v>
      </c>
      <c r="J332" s="379">
        <f>J333+J334+J335</f>
        <v>0</v>
      </c>
      <c r="K332" s="380">
        <f>K333+K334+K335</f>
        <v>0</v>
      </c>
      <c r="L332" s="686">
        <v>0</v>
      </c>
      <c r="M332" s="380">
        <f t="shared" si="141"/>
        <v>0</v>
      </c>
      <c r="N332" s="227">
        <v>0</v>
      </c>
      <c r="O332" s="380">
        <f t="shared" si="142"/>
        <v>0</v>
      </c>
      <c r="P332" s="2199"/>
    </row>
    <row r="333" spans="1:16" ht="14.25" customHeight="1">
      <c r="A333" s="2192"/>
      <c r="B333" s="2195"/>
      <c r="C333" s="1680"/>
      <c r="D333" s="1588"/>
      <c r="E333" s="1525"/>
      <c r="F333" s="1244"/>
      <c r="G333" s="113" t="s">
        <v>21</v>
      </c>
      <c r="H333" s="376">
        <v>0</v>
      </c>
      <c r="I333" s="228">
        <v>0</v>
      </c>
      <c r="J333" s="377">
        <v>0</v>
      </c>
      <c r="K333" s="375">
        <v>0</v>
      </c>
      <c r="L333" s="685">
        <v>0</v>
      </c>
      <c r="M333" s="375">
        <f t="shared" si="141"/>
        <v>0</v>
      </c>
      <c r="N333" s="228">
        <v>0</v>
      </c>
      <c r="O333" s="375">
        <f t="shared" si="142"/>
        <v>0</v>
      </c>
      <c r="P333" s="2199"/>
    </row>
    <row r="334" spans="1:16" ht="14.25" customHeight="1">
      <c r="A334" s="2192"/>
      <c r="B334" s="2195"/>
      <c r="C334" s="1680"/>
      <c r="D334" s="1588"/>
      <c r="E334" s="1525"/>
      <c r="F334" s="1244"/>
      <c r="G334" s="113" t="s">
        <v>22</v>
      </c>
      <c r="H334" s="376">
        <v>0</v>
      </c>
      <c r="I334" s="228">
        <v>0</v>
      </c>
      <c r="J334" s="377">
        <v>0</v>
      </c>
      <c r="K334" s="375">
        <v>0</v>
      </c>
      <c r="L334" s="685">
        <v>0</v>
      </c>
      <c r="M334" s="375">
        <f t="shared" si="141"/>
        <v>0</v>
      </c>
      <c r="N334" s="228">
        <v>0</v>
      </c>
      <c r="O334" s="375">
        <f t="shared" si="142"/>
        <v>0</v>
      </c>
      <c r="P334" s="2199"/>
    </row>
    <row r="335" spans="1:16" ht="14.25" customHeight="1">
      <c r="A335" s="2192"/>
      <c r="B335" s="2195"/>
      <c r="C335" s="1680"/>
      <c r="D335" s="1588"/>
      <c r="E335" s="1525"/>
      <c r="F335" s="1245"/>
      <c r="G335" s="113" t="s">
        <v>23</v>
      </c>
      <c r="H335" s="376">
        <v>0</v>
      </c>
      <c r="I335" s="228">
        <v>0</v>
      </c>
      <c r="J335" s="377">
        <v>0</v>
      </c>
      <c r="K335" s="375">
        <v>0</v>
      </c>
      <c r="L335" s="685">
        <v>0</v>
      </c>
      <c r="M335" s="375">
        <f t="shared" si="141"/>
        <v>0</v>
      </c>
      <c r="N335" s="228">
        <v>0</v>
      </c>
      <c r="O335" s="375">
        <f t="shared" si="142"/>
        <v>0</v>
      </c>
      <c r="P335" s="2199"/>
    </row>
    <row r="336" spans="1:16" ht="15.75" customHeight="1">
      <c r="A336" s="2192"/>
      <c r="B336" s="2195"/>
      <c r="C336" s="1680" t="s">
        <v>562</v>
      </c>
      <c r="D336" s="1805" t="s">
        <v>810</v>
      </c>
      <c r="E336" s="1804" t="s">
        <v>810</v>
      </c>
      <c r="F336" s="1243" t="s">
        <v>19</v>
      </c>
      <c r="G336" s="190" t="s">
        <v>20</v>
      </c>
      <c r="H336" s="378">
        <f>H337+H338+H339</f>
        <v>0</v>
      </c>
      <c r="I336" s="227">
        <f>I337+I338+I339</f>
        <v>0</v>
      </c>
      <c r="J336" s="379">
        <f>J337+J338+J339</f>
        <v>0</v>
      </c>
      <c r="K336" s="380">
        <f>K337+K338+K339</f>
        <v>0</v>
      </c>
      <c r="L336" s="686">
        <v>0</v>
      </c>
      <c r="M336" s="380">
        <f t="shared" ref="M336:M337" si="143">J336-H336</f>
        <v>0</v>
      </c>
      <c r="N336" s="227">
        <v>0</v>
      </c>
      <c r="O336" s="380">
        <f t="shared" ref="O336:O337" si="144">K336-H336</f>
        <v>0</v>
      </c>
      <c r="P336" s="2199"/>
    </row>
    <row r="337" spans="1:16" ht="14.25" customHeight="1">
      <c r="A337" s="2192"/>
      <c r="B337" s="2195"/>
      <c r="C337" s="1680"/>
      <c r="D337" s="1588"/>
      <c r="E337" s="1525"/>
      <c r="F337" s="1244"/>
      <c r="G337" s="113" t="s">
        <v>21</v>
      </c>
      <c r="H337" s="376">
        <v>0</v>
      </c>
      <c r="I337" s="228">
        <v>0</v>
      </c>
      <c r="J337" s="377">
        <v>0</v>
      </c>
      <c r="K337" s="375">
        <v>0</v>
      </c>
      <c r="L337" s="685">
        <v>0</v>
      </c>
      <c r="M337" s="375">
        <f t="shared" si="143"/>
        <v>0</v>
      </c>
      <c r="N337" s="228">
        <v>0</v>
      </c>
      <c r="O337" s="375">
        <f t="shared" si="144"/>
        <v>0</v>
      </c>
      <c r="P337" s="2199"/>
    </row>
    <row r="338" spans="1:16" ht="14.25" customHeight="1">
      <c r="A338" s="2192"/>
      <c r="B338" s="2195"/>
      <c r="C338" s="1680"/>
      <c r="D338" s="1588"/>
      <c r="E338" s="1525"/>
      <c r="F338" s="1244"/>
      <c r="G338" s="113" t="s">
        <v>22</v>
      </c>
      <c r="H338" s="376">
        <v>0</v>
      </c>
      <c r="I338" s="228">
        <v>0</v>
      </c>
      <c r="J338" s="377">
        <v>0</v>
      </c>
      <c r="K338" s="375">
        <v>0</v>
      </c>
      <c r="L338" s="685">
        <v>0</v>
      </c>
      <c r="M338" s="375">
        <f t="shared" si="141"/>
        <v>0</v>
      </c>
      <c r="N338" s="228">
        <v>0</v>
      </c>
      <c r="O338" s="375">
        <f t="shared" si="142"/>
        <v>0</v>
      </c>
      <c r="P338" s="2199"/>
    </row>
    <row r="339" spans="1:16" ht="14.25" customHeight="1">
      <c r="A339" s="2192"/>
      <c r="B339" s="2195"/>
      <c r="C339" s="1680"/>
      <c r="D339" s="1588"/>
      <c r="E339" s="1525"/>
      <c r="F339" s="1245"/>
      <c r="G339" s="113" t="s">
        <v>23</v>
      </c>
      <c r="H339" s="376">
        <v>0</v>
      </c>
      <c r="I339" s="228">
        <v>0</v>
      </c>
      <c r="J339" s="377">
        <v>0</v>
      </c>
      <c r="K339" s="375">
        <v>0</v>
      </c>
      <c r="L339" s="685">
        <v>0</v>
      </c>
      <c r="M339" s="375">
        <f t="shared" si="141"/>
        <v>0</v>
      </c>
      <c r="N339" s="228">
        <v>0</v>
      </c>
      <c r="O339" s="375">
        <f t="shared" si="142"/>
        <v>0</v>
      </c>
      <c r="P339" s="2199"/>
    </row>
    <row r="340" spans="1:16" ht="15.75" customHeight="1">
      <c r="A340" s="2193"/>
      <c r="B340" s="2195"/>
      <c r="C340" s="1680" t="s">
        <v>118</v>
      </c>
      <c r="D340" s="1805" t="s">
        <v>810</v>
      </c>
      <c r="E340" s="1804" t="s">
        <v>810</v>
      </c>
      <c r="F340" s="1243" t="s">
        <v>19</v>
      </c>
      <c r="G340" s="190" t="s">
        <v>20</v>
      </c>
      <c r="H340" s="378">
        <f>H341+H342+H343</f>
        <v>0</v>
      </c>
      <c r="I340" s="227">
        <f>I341+I342+I343</f>
        <v>0</v>
      </c>
      <c r="J340" s="379">
        <f>J341+J342+J343</f>
        <v>0</v>
      </c>
      <c r="K340" s="380">
        <f>K341+K342+K343</f>
        <v>0</v>
      </c>
      <c r="L340" s="686">
        <v>0</v>
      </c>
      <c r="M340" s="380">
        <f t="shared" si="141"/>
        <v>0</v>
      </c>
      <c r="N340" s="227">
        <v>0</v>
      </c>
      <c r="O340" s="380">
        <f t="shared" si="142"/>
        <v>0</v>
      </c>
      <c r="P340" s="2199"/>
    </row>
    <row r="341" spans="1:16" ht="14.25" customHeight="1">
      <c r="A341" s="2193"/>
      <c r="B341" s="2195"/>
      <c r="C341" s="1680"/>
      <c r="D341" s="1588"/>
      <c r="E341" s="1525"/>
      <c r="F341" s="1244"/>
      <c r="G341" s="113" t="s">
        <v>21</v>
      </c>
      <c r="H341" s="376">
        <v>0</v>
      </c>
      <c r="I341" s="228">
        <v>0</v>
      </c>
      <c r="J341" s="377">
        <v>0</v>
      </c>
      <c r="K341" s="375">
        <v>0</v>
      </c>
      <c r="L341" s="685">
        <v>0</v>
      </c>
      <c r="M341" s="375">
        <f t="shared" si="141"/>
        <v>0</v>
      </c>
      <c r="N341" s="228">
        <v>0</v>
      </c>
      <c r="O341" s="375">
        <f t="shared" si="142"/>
        <v>0</v>
      </c>
      <c r="P341" s="2199"/>
    </row>
    <row r="342" spans="1:16" ht="14.25" customHeight="1">
      <c r="A342" s="2193"/>
      <c r="B342" s="2195"/>
      <c r="C342" s="1680"/>
      <c r="D342" s="1588"/>
      <c r="E342" s="1525"/>
      <c r="F342" s="1244"/>
      <c r="G342" s="113" t="s">
        <v>22</v>
      </c>
      <c r="H342" s="376">
        <v>0</v>
      </c>
      <c r="I342" s="228">
        <v>0</v>
      </c>
      <c r="J342" s="377">
        <v>0</v>
      </c>
      <c r="K342" s="375">
        <v>0</v>
      </c>
      <c r="L342" s="685">
        <v>0</v>
      </c>
      <c r="M342" s="375">
        <f t="shared" si="141"/>
        <v>0</v>
      </c>
      <c r="N342" s="228">
        <v>0</v>
      </c>
      <c r="O342" s="375">
        <f t="shared" si="142"/>
        <v>0</v>
      </c>
      <c r="P342" s="2199"/>
    </row>
    <row r="343" spans="1:16" ht="14.25" customHeight="1">
      <c r="A343" s="2193"/>
      <c r="B343" s="2195"/>
      <c r="C343" s="1680"/>
      <c r="D343" s="1588"/>
      <c r="E343" s="1525"/>
      <c r="F343" s="1245"/>
      <c r="G343" s="113" t="s">
        <v>23</v>
      </c>
      <c r="H343" s="376">
        <v>0</v>
      </c>
      <c r="I343" s="228">
        <v>0</v>
      </c>
      <c r="J343" s="377">
        <v>0</v>
      </c>
      <c r="K343" s="375">
        <v>0</v>
      </c>
      <c r="L343" s="685">
        <v>0</v>
      </c>
      <c r="M343" s="375">
        <f t="shared" si="141"/>
        <v>0</v>
      </c>
      <c r="N343" s="228">
        <v>0</v>
      </c>
      <c r="O343" s="375">
        <f t="shared" si="142"/>
        <v>0</v>
      </c>
      <c r="P343" s="2199"/>
    </row>
    <row r="344" spans="1:16" ht="15.75" customHeight="1">
      <c r="A344" s="2193"/>
      <c r="B344" s="2195"/>
      <c r="C344" s="1680" t="s">
        <v>166</v>
      </c>
      <c r="D344" s="1805" t="s">
        <v>810</v>
      </c>
      <c r="E344" s="1804" t="s">
        <v>810</v>
      </c>
      <c r="F344" s="1243" t="s">
        <v>19</v>
      </c>
      <c r="G344" s="190" t="s">
        <v>20</v>
      </c>
      <c r="H344" s="378">
        <f>H345+H346+H347</f>
        <v>0</v>
      </c>
      <c r="I344" s="227">
        <f>I345+I346+I347</f>
        <v>0</v>
      </c>
      <c r="J344" s="379">
        <f>J345+J346+J347</f>
        <v>0</v>
      </c>
      <c r="K344" s="380">
        <f>K345+K346+K347</f>
        <v>0</v>
      </c>
      <c r="L344" s="686">
        <v>0</v>
      </c>
      <c r="M344" s="380">
        <f t="shared" ref="M344:M345" si="145">J344-H344</f>
        <v>0</v>
      </c>
      <c r="N344" s="227">
        <v>0</v>
      </c>
      <c r="O344" s="380">
        <f t="shared" ref="O344:O345" si="146">K344-H344</f>
        <v>0</v>
      </c>
      <c r="P344" s="2200"/>
    </row>
    <row r="345" spans="1:16" ht="14.25" customHeight="1">
      <c r="A345" s="2193"/>
      <c r="B345" s="2195"/>
      <c r="C345" s="1680"/>
      <c r="D345" s="1588"/>
      <c r="E345" s="1525"/>
      <c r="F345" s="1244"/>
      <c r="G345" s="113" t="s">
        <v>21</v>
      </c>
      <c r="H345" s="376">
        <v>0</v>
      </c>
      <c r="I345" s="228">
        <v>0</v>
      </c>
      <c r="J345" s="377">
        <v>0</v>
      </c>
      <c r="K345" s="375">
        <v>0</v>
      </c>
      <c r="L345" s="685">
        <v>0</v>
      </c>
      <c r="M345" s="375">
        <f t="shared" si="145"/>
        <v>0</v>
      </c>
      <c r="N345" s="228">
        <v>0</v>
      </c>
      <c r="O345" s="375">
        <f t="shared" si="146"/>
        <v>0</v>
      </c>
      <c r="P345" s="2200"/>
    </row>
    <row r="346" spans="1:16" ht="14.25" customHeight="1">
      <c r="A346" s="2193"/>
      <c r="B346" s="2195"/>
      <c r="C346" s="1680"/>
      <c r="D346" s="1588"/>
      <c r="E346" s="1525"/>
      <c r="F346" s="1244"/>
      <c r="G346" s="113" t="s">
        <v>22</v>
      </c>
      <c r="H346" s="376">
        <v>0</v>
      </c>
      <c r="I346" s="228">
        <v>0</v>
      </c>
      <c r="J346" s="377">
        <v>0</v>
      </c>
      <c r="K346" s="375">
        <v>0</v>
      </c>
      <c r="L346" s="685">
        <v>0</v>
      </c>
      <c r="M346" s="375">
        <f t="shared" si="141"/>
        <v>0</v>
      </c>
      <c r="N346" s="228">
        <v>0</v>
      </c>
      <c r="O346" s="375">
        <f t="shared" si="142"/>
        <v>0</v>
      </c>
      <c r="P346" s="2200"/>
    </row>
    <row r="347" spans="1:16" ht="14.25" customHeight="1">
      <c r="A347" s="2193"/>
      <c r="B347" s="2195"/>
      <c r="C347" s="1680"/>
      <c r="D347" s="1588"/>
      <c r="E347" s="1525"/>
      <c r="F347" s="1245"/>
      <c r="G347" s="113" t="s">
        <v>23</v>
      </c>
      <c r="H347" s="376">
        <v>0</v>
      </c>
      <c r="I347" s="228">
        <v>0</v>
      </c>
      <c r="J347" s="377">
        <v>0</v>
      </c>
      <c r="K347" s="375">
        <v>0</v>
      </c>
      <c r="L347" s="685">
        <v>0</v>
      </c>
      <c r="M347" s="375">
        <f t="shared" si="141"/>
        <v>0</v>
      </c>
      <c r="N347" s="228">
        <v>0</v>
      </c>
      <c r="O347" s="375">
        <f t="shared" si="142"/>
        <v>0</v>
      </c>
      <c r="P347" s="2200"/>
    </row>
    <row r="348" spans="1:16" ht="15.75" customHeight="1">
      <c r="A348" s="2193"/>
      <c r="B348" s="2195"/>
      <c r="C348" s="1680" t="s">
        <v>165</v>
      </c>
      <c r="D348" s="1805" t="s">
        <v>810</v>
      </c>
      <c r="E348" s="1804" t="s">
        <v>810</v>
      </c>
      <c r="F348" s="1243" t="s">
        <v>19</v>
      </c>
      <c r="G348" s="190" t="s">
        <v>20</v>
      </c>
      <c r="H348" s="378">
        <f>H349+H350+H351</f>
        <v>0</v>
      </c>
      <c r="I348" s="227">
        <f>I349+I350+I351</f>
        <v>0</v>
      </c>
      <c r="J348" s="379">
        <f>J349+J350+J351</f>
        <v>0</v>
      </c>
      <c r="K348" s="380">
        <f>K349+K350+K351</f>
        <v>0</v>
      </c>
      <c r="L348" s="686">
        <v>0</v>
      </c>
      <c r="M348" s="380">
        <f t="shared" si="141"/>
        <v>0</v>
      </c>
      <c r="N348" s="227">
        <v>0</v>
      </c>
      <c r="O348" s="380">
        <f t="shared" si="142"/>
        <v>0</v>
      </c>
      <c r="P348" s="2199"/>
    </row>
    <row r="349" spans="1:16" ht="14.25" customHeight="1">
      <c r="A349" s="2193"/>
      <c r="B349" s="2195"/>
      <c r="C349" s="1680"/>
      <c r="D349" s="1588"/>
      <c r="E349" s="1525"/>
      <c r="F349" s="1244"/>
      <c r="G349" s="113" t="s">
        <v>21</v>
      </c>
      <c r="H349" s="376">
        <v>0</v>
      </c>
      <c r="I349" s="228">
        <v>0</v>
      </c>
      <c r="J349" s="377">
        <v>0</v>
      </c>
      <c r="K349" s="375">
        <v>0</v>
      </c>
      <c r="L349" s="685">
        <v>0</v>
      </c>
      <c r="M349" s="375">
        <f t="shared" si="141"/>
        <v>0</v>
      </c>
      <c r="N349" s="228">
        <v>0</v>
      </c>
      <c r="O349" s="375">
        <f t="shared" si="142"/>
        <v>0</v>
      </c>
      <c r="P349" s="2199"/>
    </row>
    <row r="350" spans="1:16" ht="14.25" customHeight="1">
      <c r="A350" s="2193"/>
      <c r="B350" s="2195"/>
      <c r="C350" s="1680"/>
      <c r="D350" s="1588"/>
      <c r="E350" s="1525"/>
      <c r="F350" s="1244"/>
      <c r="G350" s="113" t="s">
        <v>22</v>
      </c>
      <c r="H350" s="376">
        <v>0</v>
      </c>
      <c r="I350" s="228">
        <v>0</v>
      </c>
      <c r="J350" s="377">
        <v>0</v>
      </c>
      <c r="K350" s="375">
        <v>0</v>
      </c>
      <c r="L350" s="685">
        <v>0</v>
      </c>
      <c r="M350" s="375">
        <f t="shared" si="141"/>
        <v>0</v>
      </c>
      <c r="N350" s="228">
        <v>0</v>
      </c>
      <c r="O350" s="375">
        <f t="shared" si="142"/>
        <v>0</v>
      </c>
      <c r="P350" s="2199"/>
    </row>
    <row r="351" spans="1:16" ht="14.25" customHeight="1">
      <c r="A351" s="2193"/>
      <c r="B351" s="2195"/>
      <c r="C351" s="1680"/>
      <c r="D351" s="1588"/>
      <c r="E351" s="1525"/>
      <c r="F351" s="1245"/>
      <c r="G351" s="113" t="s">
        <v>23</v>
      </c>
      <c r="H351" s="376">
        <v>0</v>
      </c>
      <c r="I351" s="228">
        <v>0</v>
      </c>
      <c r="J351" s="377">
        <v>0</v>
      </c>
      <c r="K351" s="375">
        <v>0</v>
      </c>
      <c r="L351" s="685">
        <v>0</v>
      </c>
      <c r="M351" s="375">
        <f t="shared" si="141"/>
        <v>0</v>
      </c>
      <c r="N351" s="228">
        <v>0</v>
      </c>
      <c r="O351" s="375">
        <f t="shared" si="142"/>
        <v>0</v>
      </c>
      <c r="P351" s="2199"/>
    </row>
    <row r="352" spans="1:16" ht="15.75" customHeight="1">
      <c r="A352" s="2193"/>
      <c r="B352" s="2195"/>
      <c r="C352" s="1680" t="s">
        <v>167</v>
      </c>
      <c r="D352" s="1805" t="s">
        <v>810</v>
      </c>
      <c r="E352" s="1804" t="s">
        <v>810</v>
      </c>
      <c r="F352" s="1243" t="s">
        <v>19</v>
      </c>
      <c r="G352" s="190" t="s">
        <v>20</v>
      </c>
      <c r="H352" s="378">
        <f>H353+H354+H355</f>
        <v>0</v>
      </c>
      <c r="I352" s="227">
        <f>I353+I354+I355</f>
        <v>0</v>
      </c>
      <c r="J352" s="379">
        <f>J353+J354+J355</f>
        <v>0</v>
      </c>
      <c r="K352" s="380">
        <f>K353+K354+K355</f>
        <v>0</v>
      </c>
      <c r="L352" s="686">
        <v>0</v>
      </c>
      <c r="M352" s="380">
        <f t="shared" ref="M352:M353" si="147">J352-H352</f>
        <v>0</v>
      </c>
      <c r="N352" s="227">
        <v>0</v>
      </c>
      <c r="O352" s="380">
        <f t="shared" ref="O352:O353" si="148">K352-H352</f>
        <v>0</v>
      </c>
      <c r="P352" s="2199"/>
    </row>
    <row r="353" spans="1:16" ht="14.25" customHeight="1">
      <c r="A353" s="2193"/>
      <c r="B353" s="2195"/>
      <c r="C353" s="1680"/>
      <c r="D353" s="1588"/>
      <c r="E353" s="1525"/>
      <c r="F353" s="1244"/>
      <c r="G353" s="113" t="s">
        <v>21</v>
      </c>
      <c r="H353" s="376">
        <v>0</v>
      </c>
      <c r="I353" s="228">
        <v>0</v>
      </c>
      <c r="J353" s="377">
        <v>0</v>
      </c>
      <c r="K353" s="375">
        <v>0</v>
      </c>
      <c r="L353" s="685">
        <v>0</v>
      </c>
      <c r="M353" s="375">
        <f t="shared" si="147"/>
        <v>0</v>
      </c>
      <c r="N353" s="228">
        <v>0</v>
      </c>
      <c r="O353" s="375">
        <f t="shared" si="148"/>
        <v>0</v>
      </c>
      <c r="P353" s="2199"/>
    </row>
    <row r="354" spans="1:16" ht="14.25" customHeight="1">
      <c r="A354" s="2193"/>
      <c r="B354" s="2195"/>
      <c r="C354" s="1680"/>
      <c r="D354" s="1588"/>
      <c r="E354" s="1525"/>
      <c r="F354" s="1244"/>
      <c r="G354" s="113" t="s">
        <v>22</v>
      </c>
      <c r="H354" s="376">
        <v>0</v>
      </c>
      <c r="I354" s="228">
        <v>0</v>
      </c>
      <c r="J354" s="377">
        <v>0</v>
      </c>
      <c r="K354" s="375">
        <v>0</v>
      </c>
      <c r="L354" s="685">
        <v>0</v>
      </c>
      <c r="M354" s="375">
        <f t="shared" si="141"/>
        <v>0</v>
      </c>
      <c r="N354" s="228">
        <v>0</v>
      </c>
      <c r="O354" s="375">
        <f t="shared" si="142"/>
        <v>0</v>
      </c>
      <c r="P354" s="2199"/>
    </row>
    <row r="355" spans="1:16" ht="14.25" customHeight="1">
      <c r="A355" s="2193"/>
      <c r="B355" s="2195"/>
      <c r="C355" s="1680"/>
      <c r="D355" s="1588"/>
      <c r="E355" s="1525"/>
      <c r="F355" s="1245"/>
      <c r="G355" s="113" t="s">
        <v>23</v>
      </c>
      <c r="H355" s="376">
        <v>0</v>
      </c>
      <c r="I355" s="228">
        <v>0</v>
      </c>
      <c r="J355" s="377">
        <v>0</v>
      </c>
      <c r="K355" s="375">
        <v>0</v>
      </c>
      <c r="L355" s="685">
        <v>0</v>
      </c>
      <c r="M355" s="375">
        <f t="shared" si="141"/>
        <v>0</v>
      </c>
      <c r="N355" s="228">
        <v>0</v>
      </c>
      <c r="O355" s="375">
        <f t="shared" si="142"/>
        <v>0</v>
      </c>
      <c r="P355" s="2199"/>
    </row>
    <row r="356" spans="1:16" ht="15.75" customHeight="1">
      <c r="A356" s="2192" t="s">
        <v>419</v>
      </c>
      <c r="B356" s="2194" t="s">
        <v>566</v>
      </c>
      <c r="C356" s="1666"/>
      <c r="D356" s="1588" t="s">
        <v>87</v>
      </c>
      <c r="E356" s="1525" t="s">
        <v>87</v>
      </c>
      <c r="F356" s="1666" t="s">
        <v>87</v>
      </c>
      <c r="G356" s="109" t="s">
        <v>20</v>
      </c>
      <c r="H356" s="189">
        <f>H357+H358+H359</f>
        <v>0</v>
      </c>
      <c r="I356" s="173">
        <f>I357+I358+I359</f>
        <v>0</v>
      </c>
      <c r="J356" s="130">
        <f>J357+J358+J359</f>
        <v>0</v>
      </c>
      <c r="K356" s="143">
        <f>K357+K358+K359</f>
        <v>0</v>
      </c>
      <c r="L356" s="299">
        <v>0</v>
      </c>
      <c r="M356" s="143">
        <f t="shared" si="141"/>
        <v>0</v>
      </c>
      <c r="N356" s="173">
        <v>0</v>
      </c>
      <c r="O356" s="143">
        <f t="shared" si="142"/>
        <v>0</v>
      </c>
      <c r="P356" s="2199"/>
    </row>
    <row r="357" spans="1:16" ht="12.75" customHeight="1">
      <c r="A357" s="2192"/>
      <c r="B357" s="2194"/>
      <c r="C357" s="2110"/>
      <c r="D357" s="2100"/>
      <c r="E357" s="1618"/>
      <c r="F357" s="2110"/>
      <c r="G357" s="879" t="s">
        <v>21</v>
      </c>
      <c r="H357" s="186">
        <f>H362+H366+H370+H374+H378+H382+H386</f>
        <v>0</v>
      </c>
      <c r="I357" s="170">
        <f>I362+I366+I370+I374+I378+I382+I386</f>
        <v>0</v>
      </c>
      <c r="J357" s="2">
        <f>J362+J366+J370+J374+J378+J382+J386</f>
        <v>0</v>
      </c>
      <c r="K357" s="106">
        <f>K362+K366+K370+K374+K378+K382+K386</f>
        <v>0</v>
      </c>
      <c r="L357" s="269">
        <v>0</v>
      </c>
      <c r="M357" s="106">
        <f t="shared" si="141"/>
        <v>0</v>
      </c>
      <c r="N357" s="170">
        <v>0</v>
      </c>
      <c r="O357" s="106">
        <f t="shared" si="142"/>
        <v>0</v>
      </c>
      <c r="P357" s="2199"/>
    </row>
    <row r="358" spans="1:16" ht="12.75" customHeight="1">
      <c r="A358" s="2192"/>
      <c r="B358" s="2194"/>
      <c r="C358" s="2110"/>
      <c r="D358" s="2100"/>
      <c r="E358" s="1618"/>
      <c r="F358" s="2110"/>
      <c r="G358" s="879" t="s">
        <v>22</v>
      </c>
      <c r="H358" s="110">
        <f t="shared" ref="H358:K359" si="149">H363+H367+H371+H375+H379+H383+H387</f>
        <v>0</v>
      </c>
      <c r="I358" s="177">
        <f t="shared" si="149"/>
        <v>0</v>
      </c>
      <c r="J358" s="122">
        <f t="shared" si="149"/>
        <v>0</v>
      </c>
      <c r="K358" s="146">
        <f t="shared" si="149"/>
        <v>0</v>
      </c>
      <c r="L358" s="269">
        <v>0</v>
      </c>
      <c r="M358" s="106">
        <f t="shared" si="141"/>
        <v>0</v>
      </c>
      <c r="N358" s="170">
        <v>0</v>
      </c>
      <c r="O358" s="146">
        <f t="shared" si="142"/>
        <v>0</v>
      </c>
      <c r="P358" s="2199"/>
    </row>
    <row r="359" spans="1:16" ht="12.75" customHeight="1">
      <c r="A359" s="2192"/>
      <c r="B359" s="2194"/>
      <c r="C359" s="2110"/>
      <c r="D359" s="2100"/>
      <c r="E359" s="1618"/>
      <c r="F359" s="2110"/>
      <c r="G359" s="877" t="s">
        <v>23</v>
      </c>
      <c r="H359" s="211">
        <f t="shared" si="149"/>
        <v>0</v>
      </c>
      <c r="I359" s="212">
        <f t="shared" si="149"/>
        <v>0</v>
      </c>
      <c r="J359" s="213">
        <f t="shared" si="149"/>
        <v>0</v>
      </c>
      <c r="K359" s="214">
        <f t="shared" si="149"/>
        <v>0</v>
      </c>
      <c r="L359" s="690">
        <v>0</v>
      </c>
      <c r="M359" s="381">
        <f t="shared" si="141"/>
        <v>0</v>
      </c>
      <c r="N359" s="691">
        <v>0</v>
      </c>
      <c r="O359" s="214">
        <f t="shared" si="142"/>
        <v>0</v>
      </c>
      <c r="P359" s="2199"/>
    </row>
    <row r="360" spans="1:16" ht="12.75" customHeight="1">
      <c r="A360" s="2192"/>
      <c r="B360" s="2194"/>
      <c r="C360" s="2110"/>
      <c r="D360" s="2100"/>
      <c r="E360" s="1618"/>
      <c r="F360" s="2110"/>
      <c r="G360" s="2120" t="s">
        <v>1116</v>
      </c>
      <c r="H360" s="2121"/>
      <c r="I360" s="2121"/>
      <c r="J360" s="2121"/>
      <c r="K360" s="1692"/>
      <c r="L360" s="2139"/>
      <c r="M360" s="2140"/>
      <c r="N360" s="2140"/>
      <c r="O360" s="2141"/>
      <c r="P360" s="2199"/>
    </row>
    <row r="361" spans="1:16" ht="15.75" customHeight="1">
      <c r="A361" s="2192"/>
      <c r="B361" s="2195"/>
      <c r="C361" s="1680" t="s">
        <v>563</v>
      </c>
      <c r="D361" s="1805" t="s">
        <v>810</v>
      </c>
      <c r="E361" s="1804" t="s">
        <v>810</v>
      </c>
      <c r="F361" s="1243" t="s">
        <v>19</v>
      </c>
      <c r="G361" s="215" t="s">
        <v>20</v>
      </c>
      <c r="H361" s="371">
        <f>H362+H363+H364</f>
        <v>0</v>
      </c>
      <c r="I361" s="372">
        <f>I362+I363+I364</f>
        <v>0</v>
      </c>
      <c r="J361" s="373">
        <f>J362+J363+J364</f>
        <v>0</v>
      </c>
      <c r="K361" s="374">
        <f>K362+K363+K364</f>
        <v>0</v>
      </c>
      <c r="L361" s="689">
        <v>0</v>
      </c>
      <c r="M361" s="374">
        <f t="shared" ref="M361:M362" si="150">J361-H361</f>
        <v>0</v>
      </c>
      <c r="N361" s="372">
        <v>0</v>
      </c>
      <c r="O361" s="374">
        <f t="shared" ref="O361:O362" si="151">K361-H361</f>
        <v>0</v>
      </c>
      <c r="P361" s="2200"/>
    </row>
    <row r="362" spans="1:16" ht="12.75" customHeight="1">
      <c r="A362" s="2192"/>
      <c r="B362" s="2195"/>
      <c r="C362" s="1680"/>
      <c r="D362" s="1588"/>
      <c r="E362" s="1525"/>
      <c r="F362" s="1244"/>
      <c r="G362" s="113" t="s">
        <v>21</v>
      </c>
      <c r="H362" s="376">
        <v>0</v>
      </c>
      <c r="I362" s="228">
        <v>0</v>
      </c>
      <c r="J362" s="377">
        <v>0</v>
      </c>
      <c r="K362" s="375">
        <v>0</v>
      </c>
      <c r="L362" s="685">
        <v>0</v>
      </c>
      <c r="M362" s="375">
        <f t="shared" si="150"/>
        <v>0</v>
      </c>
      <c r="N362" s="228">
        <v>0</v>
      </c>
      <c r="O362" s="375">
        <f t="shared" si="151"/>
        <v>0</v>
      </c>
      <c r="P362" s="2200"/>
    </row>
    <row r="363" spans="1:16" ht="12.75" customHeight="1">
      <c r="A363" s="2192"/>
      <c r="B363" s="2195"/>
      <c r="C363" s="1680"/>
      <c r="D363" s="1588"/>
      <c r="E363" s="1525"/>
      <c r="F363" s="1244"/>
      <c r="G363" s="113" t="s">
        <v>22</v>
      </c>
      <c r="H363" s="376">
        <v>0</v>
      </c>
      <c r="I363" s="228">
        <v>0</v>
      </c>
      <c r="J363" s="377">
        <v>0</v>
      </c>
      <c r="K363" s="375">
        <v>0</v>
      </c>
      <c r="L363" s="685">
        <v>0</v>
      </c>
      <c r="M363" s="684">
        <v>0</v>
      </c>
      <c r="N363" s="228">
        <v>0</v>
      </c>
      <c r="O363" s="375">
        <f t="shared" ref="O363:O396" si="152">K363-H363</f>
        <v>0</v>
      </c>
      <c r="P363" s="2200"/>
    </row>
    <row r="364" spans="1:16" ht="12.75" customHeight="1">
      <c r="A364" s="2192"/>
      <c r="B364" s="2195"/>
      <c r="C364" s="1680"/>
      <c r="D364" s="1588"/>
      <c r="E364" s="1525"/>
      <c r="F364" s="1245"/>
      <c r="G364" s="113" t="s">
        <v>23</v>
      </c>
      <c r="H364" s="376">
        <v>0</v>
      </c>
      <c r="I364" s="228">
        <v>0</v>
      </c>
      <c r="J364" s="377">
        <v>0</v>
      </c>
      <c r="K364" s="375">
        <v>0</v>
      </c>
      <c r="L364" s="685">
        <v>0</v>
      </c>
      <c r="M364" s="684">
        <f t="shared" ref="M364:M396" si="153">J364-H364</f>
        <v>0</v>
      </c>
      <c r="N364" s="228">
        <v>0</v>
      </c>
      <c r="O364" s="375">
        <f t="shared" si="152"/>
        <v>0</v>
      </c>
      <c r="P364" s="2200"/>
    </row>
    <row r="365" spans="1:16" ht="15.75" customHeight="1">
      <c r="A365" s="2192"/>
      <c r="B365" s="2195"/>
      <c r="C365" s="1680" t="s">
        <v>164</v>
      </c>
      <c r="D365" s="1805" t="s">
        <v>19</v>
      </c>
      <c r="E365" s="1804" t="s">
        <v>19</v>
      </c>
      <c r="F365" s="1602" t="s">
        <v>19</v>
      </c>
      <c r="G365" s="190" t="s">
        <v>20</v>
      </c>
      <c r="H365" s="378">
        <f>H366+H367+H368</f>
        <v>0</v>
      </c>
      <c r="I365" s="227">
        <f>I366+I367+I368</f>
        <v>0</v>
      </c>
      <c r="J365" s="379">
        <f>J366+J367+J368</f>
        <v>0</v>
      </c>
      <c r="K365" s="380">
        <f>K366+K367+K368</f>
        <v>0</v>
      </c>
      <c r="L365" s="685">
        <v>0</v>
      </c>
      <c r="M365" s="684">
        <f t="shared" si="153"/>
        <v>0</v>
      </c>
      <c r="N365" s="228">
        <v>0</v>
      </c>
      <c r="O365" s="380">
        <f t="shared" si="152"/>
        <v>0</v>
      </c>
      <c r="P365" s="2199" t="s">
        <v>87</v>
      </c>
    </row>
    <row r="366" spans="1:16" ht="12.75" customHeight="1">
      <c r="A366" s="2192"/>
      <c r="B366" s="2195"/>
      <c r="C366" s="1680"/>
      <c r="D366" s="2100"/>
      <c r="E366" s="1618"/>
      <c r="F366" s="1603"/>
      <c r="G366" s="113" t="s">
        <v>21</v>
      </c>
      <c r="H366" s="376">
        <v>0</v>
      </c>
      <c r="I366" s="228">
        <v>0</v>
      </c>
      <c r="J366" s="377">
        <v>0</v>
      </c>
      <c r="K366" s="375">
        <v>0</v>
      </c>
      <c r="L366" s="685">
        <v>0</v>
      </c>
      <c r="M366" s="684">
        <f t="shared" si="153"/>
        <v>0</v>
      </c>
      <c r="N366" s="228">
        <v>0</v>
      </c>
      <c r="O366" s="380">
        <f t="shared" si="152"/>
        <v>0</v>
      </c>
      <c r="P366" s="2199"/>
    </row>
    <row r="367" spans="1:16" ht="12.75" customHeight="1">
      <c r="A367" s="2192"/>
      <c r="B367" s="2195"/>
      <c r="C367" s="1680"/>
      <c r="D367" s="2100"/>
      <c r="E367" s="1618"/>
      <c r="F367" s="1603"/>
      <c r="G367" s="113" t="s">
        <v>22</v>
      </c>
      <c r="H367" s="376">
        <v>0</v>
      </c>
      <c r="I367" s="228">
        <v>0</v>
      </c>
      <c r="J367" s="377">
        <v>0</v>
      </c>
      <c r="K367" s="375">
        <v>0</v>
      </c>
      <c r="L367" s="685">
        <v>0</v>
      </c>
      <c r="M367" s="684">
        <f t="shared" si="153"/>
        <v>0</v>
      </c>
      <c r="N367" s="228">
        <v>0</v>
      </c>
      <c r="O367" s="380">
        <f t="shared" si="152"/>
        <v>0</v>
      </c>
      <c r="P367" s="2199"/>
    </row>
    <row r="368" spans="1:16" ht="12.75" customHeight="1">
      <c r="A368" s="2192"/>
      <c r="B368" s="2195"/>
      <c r="C368" s="1680"/>
      <c r="D368" s="2100"/>
      <c r="E368" s="1618"/>
      <c r="F368" s="1604"/>
      <c r="G368" s="113" t="s">
        <v>23</v>
      </c>
      <c r="H368" s="376">
        <v>0</v>
      </c>
      <c r="I368" s="228">
        <v>0</v>
      </c>
      <c r="J368" s="377">
        <v>0</v>
      </c>
      <c r="K368" s="375">
        <v>0</v>
      </c>
      <c r="L368" s="685">
        <v>0</v>
      </c>
      <c r="M368" s="684">
        <f t="shared" si="153"/>
        <v>0</v>
      </c>
      <c r="N368" s="228">
        <v>0</v>
      </c>
      <c r="O368" s="380">
        <f t="shared" si="152"/>
        <v>0</v>
      </c>
      <c r="P368" s="2199"/>
    </row>
    <row r="369" spans="1:16" ht="15.75" customHeight="1">
      <c r="A369" s="2192"/>
      <c r="B369" s="2195"/>
      <c r="C369" s="1680" t="s">
        <v>562</v>
      </c>
      <c r="D369" s="1805" t="s">
        <v>19</v>
      </c>
      <c r="E369" s="1804" t="s">
        <v>19</v>
      </c>
      <c r="F369" s="1602" t="s">
        <v>19</v>
      </c>
      <c r="G369" s="190" t="s">
        <v>20</v>
      </c>
      <c r="H369" s="378">
        <f>H370+H371+H372</f>
        <v>0</v>
      </c>
      <c r="I369" s="227">
        <f>I370+I371+I372</f>
        <v>0</v>
      </c>
      <c r="J369" s="379">
        <f>J370+J371+J372</f>
        <v>0</v>
      </c>
      <c r="K369" s="380">
        <f>K370+K371+K372</f>
        <v>0</v>
      </c>
      <c r="L369" s="685">
        <v>0</v>
      </c>
      <c r="M369" s="684">
        <f t="shared" si="153"/>
        <v>0</v>
      </c>
      <c r="N369" s="228">
        <v>0</v>
      </c>
      <c r="O369" s="380">
        <f t="shared" si="152"/>
        <v>0</v>
      </c>
      <c r="P369" s="2199" t="s">
        <v>87</v>
      </c>
    </row>
    <row r="370" spans="1:16" ht="12.75" customHeight="1">
      <c r="A370" s="2192"/>
      <c r="B370" s="2195"/>
      <c r="C370" s="1680"/>
      <c r="D370" s="2100"/>
      <c r="E370" s="1618"/>
      <c r="F370" s="1603"/>
      <c r="G370" s="113" t="s">
        <v>21</v>
      </c>
      <c r="H370" s="376">
        <v>0</v>
      </c>
      <c r="I370" s="228">
        <v>0</v>
      </c>
      <c r="J370" s="377">
        <v>0</v>
      </c>
      <c r="K370" s="375">
        <v>0</v>
      </c>
      <c r="L370" s="685">
        <v>0</v>
      </c>
      <c r="M370" s="684">
        <f t="shared" si="153"/>
        <v>0</v>
      </c>
      <c r="N370" s="228">
        <v>0</v>
      </c>
      <c r="O370" s="380">
        <f t="shared" si="152"/>
        <v>0</v>
      </c>
      <c r="P370" s="2199"/>
    </row>
    <row r="371" spans="1:16" ht="12.75" customHeight="1">
      <c r="A371" s="2192"/>
      <c r="B371" s="2195"/>
      <c r="C371" s="1680"/>
      <c r="D371" s="2100"/>
      <c r="E371" s="1618"/>
      <c r="F371" s="1603"/>
      <c r="G371" s="113" t="s">
        <v>22</v>
      </c>
      <c r="H371" s="376">
        <v>0</v>
      </c>
      <c r="I371" s="228">
        <v>0</v>
      </c>
      <c r="J371" s="377">
        <v>0</v>
      </c>
      <c r="K371" s="375">
        <v>0</v>
      </c>
      <c r="L371" s="685">
        <v>0</v>
      </c>
      <c r="M371" s="684">
        <f t="shared" si="153"/>
        <v>0</v>
      </c>
      <c r="N371" s="228">
        <v>0</v>
      </c>
      <c r="O371" s="380">
        <f t="shared" si="152"/>
        <v>0</v>
      </c>
      <c r="P371" s="2199"/>
    </row>
    <row r="372" spans="1:16" ht="12.75" customHeight="1">
      <c r="A372" s="2192"/>
      <c r="B372" s="2195"/>
      <c r="C372" s="1680"/>
      <c r="D372" s="2100"/>
      <c r="E372" s="1618"/>
      <c r="F372" s="1604"/>
      <c r="G372" s="113" t="s">
        <v>23</v>
      </c>
      <c r="H372" s="376">
        <v>0</v>
      </c>
      <c r="I372" s="228">
        <v>0</v>
      </c>
      <c r="J372" s="377">
        <v>0</v>
      </c>
      <c r="K372" s="375">
        <v>0</v>
      </c>
      <c r="L372" s="685">
        <v>0</v>
      </c>
      <c r="M372" s="684">
        <f t="shared" si="153"/>
        <v>0</v>
      </c>
      <c r="N372" s="228">
        <v>0</v>
      </c>
      <c r="O372" s="380">
        <f t="shared" si="152"/>
        <v>0</v>
      </c>
      <c r="P372" s="2199"/>
    </row>
    <row r="373" spans="1:16" ht="15.75" customHeight="1">
      <c r="A373" s="2193"/>
      <c r="B373" s="2195"/>
      <c r="C373" s="1680" t="s">
        <v>118</v>
      </c>
      <c r="D373" s="1805" t="s">
        <v>810</v>
      </c>
      <c r="E373" s="1804" t="s">
        <v>810</v>
      </c>
      <c r="F373" s="1243" t="s">
        <v>19</v>
      </c>
      <c r="G373" s="190" t="s">
        <v>20</v>
      </c>
      <c r="H373" s="378">
        <f>H374+H375+H376</f>
        <v>0</v>
      </c>
      <c r="I373" s="227">
        <f>I374+I375+I376</f>
        <v>0</v>
      </c>
      <c r="J373" s="379">
        <f>J374+J375+J376</f>
        <v>0</v>
      </c>
      <c r="K373" s="380">
        <f>K374+K375+K376</f>
        <v>0</v>
      </c>
      <c r="L373" s="686">
        <v>0</v>
      </c>
      <c r="M373" s="380">
        <f t="shared" si="153"/>
        <v>0</v>
      </c>
      <c r="N373" s="227">
        <v>0</v>
      </c>
      <c r="O373" s="380">
        <f t="shared" si="152"/>
        <v>0</v>
      </c>
      <c r="P373" s="2199"/>
    </row>
    <row r="374" spans="1:16" ht="12.75" customHeight="1">
      <c r="A374" s="2193"/>
      <c r="B374" s="2195"/>
      <c r="C374" s="1680"/>
      <c r="D374" s="1588"/>
      <c r="E374" s="1525"/>
      <c r="F374" s="1244"/>
      <c r="G374" s="113" t="s">
        <v>21</v>
      </c>
      <c r="H374" s="376">
        <v>0</v>
      </c>
      <c r="I374" s="228">
        <v>0</v>
      </c>
      <c r="J374" s="377">
        <v>0</v>
      </c>
      <c r="K374" s="375">
        <v>0</v>
      </c>
      <c r="L374" s="685">
        <v>0</v>
      </c>
      <c r="M374" s="375">
        <f t="shared" si="153"/>
        <v>0</v>
      </c>
      <c r="N374" s="228">
        <v>0</v>
      </c>
      <c r="O374" s="375">
        <f t="shared" si="152"/>
        <v>0</v>
      </c>
      <c r="P374" s="2199"/>
    </row>
    <row r="375" spans="1:16" ht="12.75" customHeight="1">
      <c r="A375" s="2193"/>
      <c r="B375" s="2195"/>
      <c r="C375" s="1680"/>
      <c r="D375" s="1588"/>
      <c r="E375" s="1525"/>
      <c r="F375" s="1244"/>
      <c r="G375" s="113" t="s">
        <v>22</v>
      </c>
      <c r="H375" s="376">
        <v>0</v>
      </c>
      <c r="I375" s="228">
        <v>0</v>
      </c>
      <c r="J375" s="377">
        <v>0</v>
      </c>
      <c r="K375" s="375">
        <v>0</v>
      </c>
      <c r="L375" s="685">
        <v>0</v>
      </c>
      <c r="M375" s="375">
        <f t="shared" si="153"/>
        <v>0</v>
      </c>
      <c r="N375" s="228">
        <v>0</v>
      </c>
      <c r="O375" s="375">
        <f t="shared" si="152"/>
        <v>0</v>
      </c>
      <c r="P375" s="2199"/>
    </row>
    <row r="376" spans="1:16" ht="12.75" customHeight="1">
      <c r="A376" s="2193"/>
      <c r="B376" s="2195"/>
      <c r="C376" s="1680"/>
      <c r="D376" s="1588"/>
      <c r="E376" s="1525"/>
      <c r="F376" s="1245"/>
      <c r="G376" s="113" t="s">
        <v>23</v>
      </c>
      <c r="H376" s="376">
        <v>0</v>
      </c>
      <c r="I376" s="228">
        <v>0</v>
      </c>
      <c r="J376" s="377">
        <v>0</v>
      </c>
      <c r="K376" s="375">
        <v>0</v>
      </c>
      <c r="L376" s="685">
        <v>0</v>
      </c>
      <c r="M376" s="375">
        <f t="shared" si="153"/>
        <v>0</v>
      </c>
      <c r="N376" s="228">
        <v>0</v>
      </c>
      <c r="O376" s="375">
        <f t="shared" si="152"/>
        <v>0</v>
      </c>
      <c r="P376" s="2199"/>
    </row>
    <row r="377" spans="1:16" ht="15.75" customHeight="1">
      <c r="A377" s="2193"/>
      <c r="B377" s="2195"/>
      <c r="C377" s="1680" t="s">
        <v>166</v>
      </c>
      <c r="D377" s="1805" t="s">
        <v>19</v>
      </c>
      <c r="E377" s="1804" t="s">
        <v>19</v>
      </c>
      <c r="F377" s="1602" t="s">
        <v>19</v>
      </c>
      <c r="G377" s="190" t="s">
        <v>20</v>
      </c>
      <c r="H377" s="378">
        <f>H378+H379+H380</f>
        <v>0</v>
      </c>
      <c r="I377" s="227">
        <f>I378+I379+I380</f>
        <v>0</v>
      </c>
      <c r="J377" s="379">
        <f>J378+J379+J380</f>
        <v>0</v>
      </c>
      <c r="K377" s="380">
        <f>K378+K379+K380</f>
        <v>0</v>
      </c>
      <c r="L377" s="685">
        <v>0</v>
      </c>
      <c r="M377" s="375">
        <f t="shared" si="153"/>
        <v>0</v>
      </c>
      <c r="N377" s="228">
        <v>0</v>
      </c>
      <c r="O377" s="161">
        <f t="shared" si="152"/>
        <v>0</v>
      </c>
      <c r="P377" s="2199" t="s">
        <v>87</v>
      </c>
    </row>
    <row r="378" spans="1:16" ht="12.75" customHeight="1">
      <c r="A378" s="2193"/>
      <c r="B378" s="2195"/>
      <c r="C378" s="1680"/>
      <c r="D378" s="2100"/>
      <c r="E378" s="1618"/>
      <c r="F378" s="1603"/>
      <c r="G378" s="113" t="s">
        <v>21</v>
      </c>
      <c r="H378" s="376">
        <v>0</v>
      </c>
      <c r="I378" s="228">
        <v>0</v>
      </c>
      <c r="J378" s="377">
        <v>0</v>
      </c>
      <c r="K378" s="375">
        <v>0</v>
      </c>
      <c r="L378" s="685">
        <v>0</v>
      </c>
      <c r="M378" s="375">
        <f t="shared" si="153"/>
        <v>0</v>
      </c>
      <c r="N378" s="228">
        <v>0</v>
      </c>
      <c r="O378" s="161">
        <f t="shared" si="152"/>
        <v>0</v>
      </c>
      <c r="P378" s="2199"/>
    </row>
    <row r="379" spans="1:16" ht="12.75" customHeight="1">
      <c r="A379" s="2193"/>
      <c r="B379" s="2195"/>
      <c r="C379" s="1680"/>
      <c r="D379" s="2100"/>
      <c r="E379" s="1618"/>
      <c r="F379" s="1603"/>
      <c r="G379" s="113" t="s">
        <v>22</v>
      </c>
      <c r="H379" s="376">
        <v>0</v>
      </c>
      <c r="I379" s="228">
        <v>0</v>
      </c>
      <c r="J379" s="377">
        <v>0</v>
      </c>
      <c r="K379" s="375">
        <v>0</v>
      </c>
      <c r="L379" s="685">
        <v>0</v>
      </c>
      <c r="M379" s="375">
        <f t="shared" si="153"/>
        <v>0</v>
      </c>
      <c r="N379" s="228">
        <v>0</v>
      </c>
      <c r="O379" s="161">
        <f t="shared" si="152"/>
        <v>0</v>
      </c>
      <c r="P379" s="2199"/>
    </row>
    <row r="380" spans="1:16" ht="12.75" customHeight="1">
      <c r="A380" s="2193"/>
      <c r="B380" s="2195"/>
      <c r="C380" s="1680"/>
      <c r="D380" s="2100"/>
      <c r="E380" s="1618"/>
      <c r="F380" s="1604"/>
      <c r="G380" s="113" t="s">
        <v>23</v>
      </c>
      <c r="H380" s="376">
        <v>0</v>
      </c>
      <c r="I380" s="228">
        <v>0</v>
      </c>
      <c r="J380" s="377">
        <v>0</v>
      </c>
      <c r="K380" s="375">
        <v>0</v>
      </c>
      <c r="L380" s="685">
        <v>0</v>
      </c>
      <c r="M380" s="375">
        <f t="shared" si="153"/>
        <v>0</v>
      </c>
      <c r="N380" s="228">
        <v>0</v>
      </c>
      <c r="O380" s="161">
        <f t="shared" si="152"/>
        <v>0</v>
      </c>
      <c r="P380" s="2199"/>
    </row>
    <row r="381" spans="1:16" ht="15.75" customHeight="1">
      <c r="A381" s="2193"/>
      <c r="B381" s="2195"/>
      <c r="C381" s="1680" t="s">
        <v>165</v>
      </c>
      <c r="D381" s="1805" t="s">
        <v>19</v>
      </c>
      <c r="E381" s="1804" t="s">
        <v>19</v>
      </c>
      <c r="F381" s="1602" t="s">
        <v>19</v>
      </c>
      <c r="G381" s="190" t="s">
        <v>20</v>
      </c>
      <c r="H381" s="378">
        <f>H382+H383+H384</f>
        <v>0</v>
      </c>
      <c r="I381" s="227">
        <f>I382+I383+I384</f>
        <v>0</v>
      </c>
      <c r="J381" s="379">
        <f>J382+J383+J384</f>
        <v>0</v>
      </c>
      <c r="K381" s="380">
        <f>K382+K383+K384</f>
        <v>0</v>
      </c>
      <c r="L381" s="685">
        <v>0</v>
      </c>
      <c r="M381" s="375">
        <f t="shared" si="153"/>
        <v>0</v>
      </c>
      <c r="N381" s="228">
        <v>0</v>
      </c>
      <c r="O381" s="161">
        <f t="shared" si="152"/>
        <v>0</v>
      </c>
      <c r="P381" s="2199" t="s">
        <v>87</v>
      </c>
    </row>
    <row r="382" spans="1:16" ht="12.75" customHeight="1">
      <c r="A382" s="2193"/>
      <c r="B382" s="2195"/>
      <c r="C382" s="1680"/>
      <c r="D382" s="2100"/>
      <c r="E382" s="1618"/>
      <c r="F382" s="1603"/>
      <c r="G382" s="113" t="s">
        <v>21</v>
      </c>
      <c r="H382" s="376">
        <v>0</v>
      </c>
      <c r="I382" s="228">
        <v>0</v>
      </c>
      <c r="J382" s="377">
        <v>0</v>
      </c>
      <c r="K382" s="375">
        <v>0</v>
      </c>
      <c r="L382" s="685">
        <v>0</v>
      </c>
      <c r="M382" s="375">
        <f t="shared" si="153"/>
        <v>0</v>
      </c>
      <c r="N382" s="228">
        <v>0</v>
      </c>
      <c r="O382" s="161">
        <f t="shared" si="152"/>
        <v>0</v>
      </c>
      <c r="P382" s="2199"/>
    </row>
    <row r="383" spans="1:16" ht="12.75" customHeight="1">
      <c r="A383" s="2193"/>
      <c r="B383" s="2195"/>
      <c r="C383" s="1680"/>
      <c r="D383" s="2100"/>
      <c r="E383" s="1618"/>
      <c r="F383" s="1603"/>
      <c r="G383" s="113" t="s">
        <v>22</v>
      </c>
      <c r="H383" s="376">
        <v>0</v>
      </c>
      <c r="I383" s="228">
        <v>0</v>
      </c>
      <c r="J383" s="377">
        <v>0</v>
      </c>
      <c r="K383" s="375">
        <v>0</v>
      </c>
      <c r="L383" s="685">
        <v>0</v>
      </c>
      <c r="M383" s="375">
        <f t="shared" si="153"/>
        <v>0</v>
      </c>
      <c r="N383" s="228">
        <v>0</v>
      </c>
      <c r="O383" s="161">
        <f t="shared" si="152"/>
        <v>0</v>
      </c>
      <c r="P383" s="2199"/>
    </row>
    <row r="384" spans="1:16" ht="12.75" customHeight="1">
      <c r="A384" s="2193"/>
      <c r="B384" s="2195"/>
      <c r="C384" s="1680"/>
      <c r="D384" s="2100"/>
      <c r="E384" s="1618"/>
      <c r="F384" s="1604"/>
      <c r="G384" s="113" t="s">
        <v>23</v>
      </c>
      <c r="H384" s="376">
        <v>0</v>
      </c>
      <c r="I384" s="228">
        <v>0</v>
      </c>
      <c r="J384" s="377">
        <v>0</v>
      </c>
      <c r="K384" s="375">
        <v>0</v>
      </c>
      <c r="L384" s="685">
        <v>0</v>
      </c>
      <c r="M384" s="375">
        <f t="shared" si="153"/>
        <v>0</v>
      </c>
      <c r="N384" s="228">
        <v>0</v>
      </c>
      <c r="O384" s="161">
        <f t="shared" si="152"/>
        <v>0</v>
      </c>
      <c r="P384" s="2199"/>
    </row>
    <row r="385" spans="1:16" ht="15.75" customHeight="1">
      <c r="A385" s="2193"/>
      <c r="B385" s="2195"/>
      <c r="C385" s="1680" t="s">
        <v>167</v>
      </c>
      <c r="D385" s="1805" t="s">
        <v>19</v>
      </c>
      <c r="E385" s="1804" t="s">
        <v>19</v>
      </c>
      <c r="F385" s="1602" t="s">
        <v>19</v>
      </c>
      <c r="G385" s="190" t="s">
        <v>20</v>
      </c>
      <c r="H385" s="378">
        <f>H386+H387+H388</f>
        <v>0</v>
      </c>
      <c r="I385" s="227">
        <f>I386+I387+I388</f>
        <v>0</v>
      </c>
      <c r="J385" s="379">
        <f>J386+J387+J388</f>
        <v>0</v>
      </c>
      <c r="K385" s="380">
        <f>K386+K387+K388</f>
        <v>0</v>
      </c>
      <c r="L385" s="685">
        <v>0</v>
      </c>
      <c r="M385" s="375">
        <f t="shared" si="153"/>
        <v>0</v>
      </c>
      <c r="N385" s="228">
        <v>0</v>
      </c>
      <c r="O385" s="161">
        <f t="shared" si="152"/>
        <v>0</v>
      </c>
      <c r="P385" s="2199" t="s">
        <v>87</v>
      </c>
    </row>
    <row r="386" spans="1:16" ht="12.75" customHeight="1">
      <c r="A386" s="2193"/>
      <c r="B386" s="2195"/>
      <c r="C386" s="1680"/>
      <c r="D386" s="2100"/>
      <c r="E386" s="1618"/>
      <c r="F386" s="1603"/>
      <c r="G386" s="113" t="s">
        <v>21</v>
      </c>
      <c r="H386" s="376">
        <v>0</v>
      </c>
      <c r="I386" s="228">
        <v>0</v>
      </c>
      <c r="J386" s="377">
        <v>0</v>
      </c>
      <c r="K386" s="375">
        <v>0</v>
      </c>
      <c r="L386" s="685">
        <v>0</v>
      </c>
      <c r="M386" s="375">
        <f t="shared" si="153"/>
        <v>0</v>
      </c>
      <c r="N386" s="228">
        <v>0</v>
      </c>
      <c r="O386" s="161">
        <f t="shared" si="152"/>
        <v>0</v>
      </c>
      <c r="P386" s="2199"/>
    </row>
    <row r="387" spans="1:16" ht="12.75" customHeight="1">
      <c r="A387" s="2193"/>
      <c r="B387" s="2195"/>
      <c r="C387" s="1680"/>
      <c r="D387" s="2100"/>
      <c r="E387" s="1618"/>
      <c r="F387" s="1603"/>
      <c r="G387" s="113" t="s">
        <v>22</v>
      </c>
      <c r="H387" s="376">
        <v>0</v>
      </c>
      <c r="I387" s="228">
        <v>0</v>
      </c>
      <c r="J387" s="377">
        <v>0</v>
      </c>
      <c r="K387" s="375">
        <v>0</v>
      </c>
      <c r="L387" s="685">
        <v>0</v>
      </c>
      <c r="M387" s="375">
        <f t="shared" si="153"/>
        <v>0</v>
      </c>
      <c r="N387" s="228">
        <v>0</v>
      </c>
      <c r="O387" s="161">
        <f t="shared" si="152"/>
        <v>0</v>
      </c>
      <c r="P387" s="2199"/>
    </row>
    <row r="388" spans="1:16" ht="12.75" customHeight="1">
      <c r="A388" s="2193"/>
      <c r="B388" s="2195"/>
      <c r="C388" s="1680"/>
      <c r="D388" s="2100"/>
      <c r="E388" s="1618"/>
      <c r="F388" s="1604"/>
      <c r="G388" s="113" t="s">
        <v>23</v>
      </c>
      <c r="H388" s="376">
        <v>0</v>
      </c>
      <c r="I388" s="228">
        <v>0</v>
      </c>
      <c r="J388" s="377">
        <v>0</v>
      </c>
      <c r="K388" s="375">
        <v>0</v>
      </c>
      <c r="L388" s="685">
        <v>0</v>
      </c>
      <c r="M388" s="375">
        <f t="shared" si="153"/>
        <v>0</v>
      </c>
      <c r="N388" s="228">
        <v>0</v>
      </c>
      <c r="O388" s="161">
        <f t="shared" si="152"/>
        <v>0</v>
      </c>
      <c r="P388" s="2199"/>
    </row>
    <row r="389" spans="1:16" ht="17.25" customHeight="1">
      <c r="A389" s="1588" t="s">
        <v>420</v>
      </c>
      <c r="B389" s="1590" t="s">
        <v>421</v>
      </c>
      <c r="C389" s="1666" t="s">
        <v>565</v>
      </c>
      <c r="D389" s="1805" t="s">
        <v>19</v>
      </c>
      <c r="E389" s="1804" t="s">
        <v>19</v>
      </c>
      <c r="F389" s="1602" t="s">
        <v>19</v>
      </c>
      <c r="G389" s="109" t="s">
        <v>20</v>
      </c>
      <c r="H389" s="111">
        <f>H390+H391+H392</f>
        <v>0</v>
      </c>
      <c r="I389" s="176">
        <f>I390+I391+I392</f>
        <v>0</v>
      </c>
      <c r="J389" s="123">
        <f>J390+J391+J392</f>
        <v>0</v>
      </c>
      <c r="K389" s="145">
        <f>K390+K391+K392</f>
        <v>0</v>
      </c>
      <c r="L389" s="299">
        <v>0</v>
      </c>
      <c r="M389" s="143">
        <f t="shared" si="153"/>
        <v>0</v>
      </c>
      <c r="N389" s="173">
        <v>0</v>
      </c>
      <c r="O389" s="143">
        <f t="shared" si="152"/>
        <v>0</v>
      </c>
      <c r="P389" s="2199" t="s">
        <v>87</v>
      </c>
    </row>
    <row r="390" spans="1:16" ht="14.25" customHeight="1">
      <c r="A390" s="1588"/>
      <c r="B390" s="1590"/>
      <c r="C390" s="1666"/>
      <c r="D390" s="2100"/>
      <c r="E390" s="1618"/>
      <c r="F390" s="1603"/>
      <c r="G390" s="879" t="s">
        <v>21</v>
      </c>
      <c r="H390" s="110">
        <v>0</v>
      </c>
      <c r="I390" s="177">
        <v>0</v>
      </c>
      <c r="J390" s="122">
        <v>0</v>
      </c>
      <c r="K390" s="146">
        <v>0</v>
      </c>
      <c r="L390" s="269">
        <v>0</v>
      </c>
      <c r="M390" s="106">
        <f t="shared" si="153"/>
        <v>0</v>
      </c>
      <c r="N390" s="170">
        <v>0</v>
      </c>
      <c r="O390" s="143">
        <f t="shared" si="152"/>
        <v>0</v>
      </c>
      <c r="P390" s="2199"/>
    </row>
    <row r="391" spans="1:16" ht="14.25" customHeight="1">
      <c r="A391" s="1588"/>
      <c r="B391" s="1590"/>
      <c r="C391" s="1666"/>
      <c r="D391" s="2100"/>
      <c r="E391" s="1618"/>
      <c r="F391" s="1603"/>
      <c r="G391" s="879" t="s">
        <v>22</v>
      </c>
      <c r="H391" s="110">
        <v>0</v>
      </c>
      <c r="I391" s="177">
        <v>0</v>
      </c>
      <c r="J391" s="122">
        <v>0</v>
      </c>
      <c r="K391" s="146">
        <v>0</v>
      </c>
      <c r="L391" s="269">
        <v>0</v>
      </c>
      <c r="M391" s="106">
        <f t="shared" si="153"/>
        <v>0</v>
      </c>
      <c r="N391" s="170">
        <v>0</v>
      </c>
      <c r="O391" s="143">
        <f t="shared" si="152"/>
        <v>0</v>
      </c>
      <c r="P391" s="2199"/>
    </row>
    <row r="392" spans="1:16" ht="14.25" customHeight="1">
      <c r="A392" s="1588"/>
      <c r="B392" s="1590"/>
      <c r="C392" s="1666"/>
      <c r="D392" s="2100"/>
      <c r="E392" s="1618"/>
      <c r="F392" s="1604"/>
      <c r="G392" s="879" t="s">
        <v>23</v>
      </c>
      <c r="H392" s="110">
        <v>0</v>
      </c>
      <c r="I392" s="177">
        <v>0</v>
      </c>
      <c r="J392" s="122">
        <v>0</v>
      </c>
      <c r="K392" s="146">
        <v>0</v>
      </c>
      <c r="L392" s="269">
        <v>0</v>
      </c>
      <c r="M392" s="106">
        <f t="shared" si="153"/>
        <v>0</v>
      </c>
      <c r="N392" s="170">
        <v>0</v>
      </c>
      <c r="O392" s="143">
        <f t="shared" si="152"/>
        <v>0</v>
      </c>
      <c r="P392" s="2199"/>
    </row>
    <row r="393" spans="1:16" ht="18" customHeight="1">
      <c r="A393" s="2192" t="s">
        <v>422</v>
      </c>
      <c r="B393" s="2194" t="s">
        <v>695</v>
      </c>
      <c r="C393" s="1666" t="s">
        <v>19</v>
      </c>
      <c r="D393" s="1588" t="s">
        <v>19</v>
      </c>
      <c r="E393" s="1525" t="s">
        <v>19</v>
      </c>
      <c r="F393" s="1666" t="s">
        <v>19</v>
      </c>
      <c r="G393" s="109" t="s">
        <v>20</v>
      </c>
      <c r="H393" s="184">
        <f>H394+H395+H396</f>
        <v>336.09999999999997</v>
      </c>
      <c r="I393" s="168">
        <f>I394+I395+I396</f>
        <v>75.7</v>
      </c>
      <c r="J393" s="105">
        <f>J394+J395+J396</f>
        <v>75.7</v>
      </c>
      <c r="K393" s="48">
        <f>K394+K395+K396</f>
        <v>138.1</v>
      </c>
      <c r="L393" s="676">
        <f>J393/H393*100</f>
        <v>22.523058613507889</v>
      </c>
      <c r="M393" s="141">
        <f t="shared" si="153"/>
        <v>-260.39999999999998</v>
      </c>
      <c r="N393" s="168">
        <f>K393/H393*100</f>
        <v>41.088961618565904</v>
      </c>
      <c r="O393" s="48">
        <f t="shared" si="152"/>
        <v>-197.99999999999997</v>
      </c>
      <c r="P393" s="1680"/>
    </row>
    <row r="394" spans="1:16" ht="15.75" customHeight="1">
      <c r="A394" s="2192"/>
      <c r="B394" s="2194"/>
      <c r="C394" s="2110"/>
      <c r="D394" s="2100"/>
      <c r="E394" s="1618"/>
      <c r="F394" s="2110"/>
      <c r="G394" s="879" t="s">
        <v>21</v>
      </c>
      <c r="H394" s="185">
        <f>H399+H403+H407+H411+H415+H419+H423</f>
        <v>336.09999999999997</v>
      </c>
      <c r="I394" s="169">
        <f>I399+I403+I407+I411+I415+I419+I423</f>
        <v>75.7</v>
      </c>
      <c r="J394" s="1">
        <f>J399+J403+J407+J411+J415+J419+J423</f>
        <v>75.7</v>
      </c>
      <c r="K394" s="103">
        <f>K399+K403+K407+K411+K415+K419+K423</f>
        <v>138.1</v>
      </c>
      <c r="L394" s="677">
        <f>J394/H394*100</f>
        <v>22.523058613507889</v>
      </c>
      <c r="M394" s="155">
        <f t="shared" si="153"/>
        <v>-260.39999999999998</v>
      </c>
      <c r="N394" s="169">
        <f>K394/H394*100</f>
        <v>41.088961618565904</v>
      </c>
      <c r="O394" s="103">
        <f t="shared" si="152"/>
        <v>-197.99999999999997</v>
      </c>
      <c r="P394" s="1680"/>
    </row>
    <row r="395" spans="1:16" ht="15.75" customHeight="1">
      <c r="A395" s="2192"/>
      <c r="B395" s="2194"/>
      <c r="C395" s="2110"/>
      <c r="D395" s="2100"/>
      <c r="E395" s="1618"/>
      <c r="F395" s="2110"/>
      <c r="G395" s="879" t="s">
        <v>22</v>
      </c>
      <c r="H395" s="186">
        <f t="shared" ref="H395:K396" si="154">H400+H404+H408+H412+H416+H420+H424</f>
        <v>0</v>
      </c>
      <c r="I395" s="170">
        <f t="shared" si="154"/>
        <v>0</v>
      </c>
      <c r="J395" s="2">
        <f t="shared" si="154"/>
        <v>0</v>
      </c>
      <c r="K395" s="106">
        <f t="shared" si="154"/>
        <v>0</v>
      </c>
      <c r="L395" s="269">
        <v>0</v>
      </c>
      <c r="M395" s="106">
        <f t="shared" si="153"/>
        <v>0</v>
      </c>
      <c r="N395" s="170">
        <v>0</v>
      </c>
      <c r="O395" s="106">
        <f t="shared" si="152"/>
        <v>0</v>
      </c>
      <c r="P395" s="1680"/>
    </row>
    <row r="396" spans="1:16" ht="15.75" customHeight="1">
      <c r="A396" s="2192"/>
      <c r="B396" s="2194"/>
      <c r="C396" s="2110"/>
      <c r="D396" s="2100"/>
      <c r="E396" s="1618"/>
      <c r="F396" s="2110"/>
      <c r="G396" s="877" t="s">
        <v>23</v>
      </c>
      <c r="H396" s="1146">
        <f t="shared" si="154"/>
        <v>0</v>
      </c>
      <c r="I396" s="691">
        <f t="shared" si="154"/>
        <v>0</v>
      </c>
      <c r="J396" s="1147">
        <f t="shared" si="154"/>
        <v>0</v>
      </c>
      <c r="K396" s="381">
        <f t="shared" si="154"/>
        <v>0</v>
      </c>
      <c r="L396" s="690">
        <v>0</v>
      </c>
      <c r="M396" s="381">
        <f t="shared" si="153"/>
        <v>0</v>
      </c>
      <c r="N396" s="691">
        <v>0</v>
      </c>
      <c r="O396" s="381">
        <f t="shared" si="152"/>
        <v>0</v>
      </c>
      <c r="P396" s="1680"/>
    </row>
    <row r="397" spans="1:16" ht="15.75" customHeight="1">
      <c r="A397" s="2192"/>
      <c r="B397" s="2194"/>
      <c r="C397" s="2110"/>
      <c r="D397" s="2100"/>
      <c r="E397" s="1618"/>
      <c r="F397" s="2110"/>
      <c r="G397" s="2120" t="s">
        <v>163</v>
      </c>
      <c r="H397" s="2121"/>
      <c r="I397" s="2121"/>
      <c r="J397" s="2121"/>
      <c r="K397" s="1692"/>
      <c r="L397" s="2139"/>
      <c r="M397" s="2140"/>
      <c r="N397" s="2140"/>
      <c r="O397" s="2141"/>
      <c r="P397" s="1680"/>
    </row>
    <row r="398" spans="1:16" ht="18" customHeight="1">
      <c r="A398" s="2192"/>
      <c r="B398" s="2194"/>
      <c r="C398" s="1680" t="s">
        <v>563</v>
      </c>
      <c r="D398" s="2100" t="s">
        <v>19</v>
      </c>
      <c r="E398" s="1618" t="s">
        <v>19</v>
      </c>
      <c r="F398" s="2110" t="s">
        <v>19</v>
      </c>
      <c r="G398" s="107" t="s">
        <v>20</v>
      </c>
      <c r="H398" s="184">
        <f>H399+H400+H401</f>
        <v>38.699999999999996</v>
      </c>
      <c r="I398" s="168">
        <f>I399+I400+I401</f>
        <v>17.299999999999997</v>
      </c>
      <c r="J398" s="105">
        <f>J399+J400+J401</f>
        <v>17.299999999999997</v>
      </c>
      <c r="K398" s="48">
        <f>K399+K400+K401</f>
        <v>17.299999999999997</v>
      </c>
      <c r="L398" s="676">
        <f>J398/H398*100</f>
        <v>44.702842377260978</v>
      </c>
      <c r="M398" s="141">
        <f t="shared" ref="M398:M399" si="155">J398-H398</f>
        <v>-21.4</v>
      </c>
      <c r="N398" s="168">
        <f>K398/H398*100</f>
        <v>44.702842377260978</v>
      </c>
      <c r="O398" s="48">
        <f t="shared" ref="O398:O399" si="156">K398-H398</f>
        <v>-21.4</v>
      </c>
      <c r="P398" s="1680"/>
    </row>
    <row r="399" spans="1:16" ht="15.75" customHeight="1">
      <c r="A399" s="2192"/>
      <c r="B399" s="2194"/>
      <c r="C399" s="1680"/>
      <c r="D399" s="2100"/>
      <c r="E399" s="1618"/>
      <c r="F399" s="2110"/>
      <c r="G399" s="879" t="s">
        <v>21</v>
      </c>
      <c r="H399" s="185">
        <f>H432+H465+H493+H497</f>
        <v>38.699999999999996</v>
      </c>
      <c r="I399" s="169">
        <f>I432+I465+I493+I497</f>
        <v>17.299999999999997</v>
      </c>
      <c r="J399" s="1">
        <f>J432+J465+J493+J497</f>
        <v>17.299999999999997</v>
      </c>
      <c r="K399" s="103">
        <f>K432+K465+K493+K497</f>
        <v>17.299999999999997</v>
      </c>
      <c r="L399" s="677">
        <f>J399/H399*100</f>
        <v>44.702842377260978</v>
      </c>
      <c r="M399" s="155">
        <f t="shared" si="155"/>
        <v>-21.4</v>
      </c>
      <c r="N399" s="169">
        <f>K399/H399*100</f>
        <v>44.702842377260978</v>
      </c>
      <c r="O399" s="103">
        <f t="shared" si="156"/>
        <v>-21.4</v>
      </c>
      <c r="P399" s="1680"/>
    </row>
    <row r="400" spans="1:16" ht="15.75" customHeight="1">
      <c r="A400" s="2192"/>
      <c r="B400" s="2194"/>
      <c r="C400" s="1680"/>
      <c r="D400" s="2100"/>
      <c r="E400" s="1618"/>
      <c r="F400" s="2110"/>
      <c r="G400" s="879" t="s">
        <v>22</v>
      </c>
      <c r="H400" s="186">
        <f t="shared" ref="H400:J401" si="157">H433+H466+H494+H498</f>
        <v>0</v>
      </c>
      <c r="I400" s="170">
        <f t="shared" si="157"/>
        <v>0</v>
      </c>
      <c r="J400" s="2">
        <f t="shared" si="157"/>
        <v>0</v>
      </c>
      <c r="K400" s="106">
        <f>K433+K466+K494+K498</f>
        <v>0</v>
      </c>
      <c r="L400" s="269">
        <v>0</v>
      </c>
      <c r="M400" s="106">
        <f t="shared" ref="M400:M429" si="158">J400-H400</f>
        <v>0</v>
      </c>
      <c r="N400" s="170">
        <v>0</v>
      </c>
      <c r="O400" s="106">
        <f t="shared" ref="O400:O429" si="159">K400-H400</f>
        <v>0</v>
      </c>
      <c r="P400" s="1680"/>
    </row>
    <row r="401" spans="1:16" ht="15.75" customHeight="1">
      <c r="A401" s="2192"/>
      <c r="B401" s="2194"/>
      <c r="C401" s="1680"/>
      <c r="D401" s="2100"/>
      <c r="E401" s="1618"/>
      <c r="F401" s="2110"/>
      <c r="G401" s="879" t="s">
        <v>23</v>
      </c>
      <c r="H401" s="186">
        <f t="shared" si="157"/>
        <v>0</v>
      </c>
      <c r="I401" s="170">
        <f t="shared" si="157"/>
        <v>0</v>
      </c>
      <c r="J401" s="2">
        <f t="shared" si="157"/>
        <v>0</v>
      </c>
      <c r="K401" s="106">
        <f>K434+K467+K495+K499</f>
        <v>0</v>
      </c>
      <c r="L401" s="269">
        <v>0</v>
      </c>
      <c r="M401" s="106">
        <f t="shared" si="158"/>
        <v>0</v>
      </c>
      <c r="N401" s="170">
        <v>0</v>
      </c>
      <c r="O401" s="106">
        <f t="shared" si="159"/>
        <v>0</v>
      </c>
      <c r="P401" s="1680"/>
    </row>
    <row r="402" spans="1:16" ht="18" customHeight="1">
      <c r="A402" s="2192"/>
      <c r="B402" s="2194"/>
      <c r="C402" s="1680" t="s">
        <v>164</v>
      </c>
      <c r="D402" s="2100" t="s">
        <v>19</v>
      </c>
      <c r="E402" s="1618" t="s">
        <v>19</v>
      </c>
      <c r="F402" s="2110" t="s">
        <v>19</v>
      </c>
      <c r="G402" s="109" t="s">
        <v>20</v>
      </c>
      <c r="H402" s="184">
        <f>H403+H404+H405</f>
        <v>95</v>
      </c>
      <c r="I402" s="173">
        <f>I403+I404+I405</f>
        <v>0</v>
      </c>
      <c r="J402" s="130">
        <f>J403+J404+J405</f>
        <v>0</v>
      </c>
      <c r="K402" s="143">
        <f>K403+K404+K405</f>
        <v>0</v>
      </c>
      <c r="L402" s="299">
        <v>0</v>
      </c>
      <c r="M402" s="141">
        <f t="shared" si="158"/>
        <v>-95</v>
      </c>
      <c r="N402" s="173">
        <v>0</v>
      </c>
      <c r="O402" s="141">
        <f t="shared" si="159"/>
        <v>-95</v>
      </c>
      <c r="P402" s="1680"/>
    </row>
    <row r="403" spans="1:16" ht="15.75" customHeight="1">
      <c r="A403" s="2192"/>
      <c r="B403" s="2194"/>
      <c r="C403" s="1680"/>
      <c r="D403" s="2100"/>
      <c r="E403" s="1618"/>
      <c r="F403" s="2110"/>
      <c r="G403" s="879" t="s">
        <v>21</v>
      </c>
      <c r="H403" s="185">
        <f>H436+H469</f>
        <v>95</v>
      </c>
      <c r="I403" s="170">
        <f>I436+I469</f>
        <v>0</v>
      </c>
      <c r="J403" s="2">
        <f>J436+J469</f>
        <v>0</v>
      </c>
      <c r="K403" s="106">
        <f>K436+K469</f>
        <v>0</v>
      </c>
      <c r="L403" s="269">
        <v>0</v>
      </c>
      <c r="M403" s="155">
        <f t="shared" si="158"/>
        <v>-95</v>
      </c>
      <c r="N403" s="170">
        <v>0</v>
      </c>
      <c r="O403" s="155">
        <f t="shared" si="159"/>
        <v>-95</v>
      </c>
      <c r="P403" s="1680"/>
    </row>
    <row r="404" spans="1:16" ht="15.75" customHeight="1">
      <c r="A404" s="2192"/>
      <c r="B404" s="2194"/>
      <c r="C404" s="1680"/>
      <c r="D404" s="2100"/>
      <c r="E404" s="1618"/>
      <c r="F404" s="2110"/>
      <c r="G404" s="879" t="s">
        <v>22</v>
      </c>
      <c r="H404" s="186">
        <f t="shared" ref="H404:K405" si="160">H437+H470</f>
        <v>0</v>
      </c>
      <c r="I404" s="170">
        <f t="shared" si="160"/>
        <v>0</v>
      </c>
      <c r="J404" s="2">
        <f t="shared" si="160"/>
        <v>0</v>
      </c>
      <c r="K404" s="106">
        <f t="shared" si="160"/>
        <v>0</v>
      </c>
      <c r="L404" s="269">
        <v>0</v>
      </c>
      <c r="M404" s="106">
        <f t="shared" si="158"/>
        <v>0</v>
      </c>
      <c r="N404" s="170">
        <v>0</v>
      </c>
      <c r="O404" s="106">
        <f t="shared" si="159"/>
        <v>0</v>
      </c>
      <c r="P404" s="1680"/>
    </row>
    <row r="405" spans="1:16" ht="15.75" customHeight="1">
      <c r="A405" s="2192"/>
      <c r="B405" s="2194"/>
      <c r="C405" s="1680"/>
      <c r="D405" s="2100"/>
      <c r="E405" s="1618"/>
      <c r="F405" s="2110"/>
      <c r="G405" s="879" t="s">
        <v>23</v>
      </c>
      <c r="H405" s="186">
        <f t="shared" si="160"/>
        <v>0</v>
      </c>
      <c r="I405" s="170">
        <f t="shared" si="160"/>
        <v>0</v>
      </c>
      <c r="J405" s="2">
        <f t="shared" si="160"/>
        <v>0</v>
      </c>
      <c r="K405" s="106">
        <f t="shared" si="160"/>
        <v>0</v>
      </c>
      <c r="L405" s="269">
        <v>0</v>
      </c>
      <c r="M405" s="106">
        <f t="shared" si="158"/>
        <v>0</v>
      </c>
      <c r="N405" s="170">
        <v>0</v>
      </c>
      <c r="O405" s="106">
        <f t="shared" si="159"/>
        <v>0</v>
      </c>
      <c r="P405" s="1680"/>
    </row>
    <row r="406" spans="1:16" ht="18" customHeight="1">
      <c r="A406" s="2192"/>
      <c r="B406" s="2194"/>
      <c r="C406" s="1680" t="s">
        <v>562</v>
      </c>
      <c r="D406" s="2100" t="s">
        <v>19</v>
      </c>
      <c r="E406" s="1618" t="s">
        <v>19</v>
      </c>
      <c r="F406" s="2110" t="s">
        <v>19</v>
      </c>
      <c r="G406" s="109" t="s">
        <v>20</v>
      </c>
      <c r="H406" s="184">
        <f>H407+H408+H409</f>
        <v>22.6</v>
      </c>
      <c r="I406" s="168">
        <f>I407+I408+I409</f>
        <v>14.5</v>
      </c>
      <c r="J406" s="105">
        <f>J407+J408+J409</f>
        <v>14.5</v>
      </c>
      <c r="K406" s="48">
        <f>K407+K408+K409</f>
        <v>22.5</v>
      </c>
      <c r="L406" s="676">
        <f>J406/H406*100</f>
        <v>64.159292035398224</v>
      </c>
      <c r="M406" s="141">
        <f t="shared" ref="M406:M407" si="161">J406-H406</f>
        <v>-8.1000000000000014</v>
      </c>
      <c r="N406" s="168">
        <f>K406/H406*100</f>
        <v>99.55752212389379</v>
      </c>
      <c r="O406" s="48">
        <f t="shared" si="159"/>
        <v>-0.10000000000000142</v>
      </c>
      <c r="P406" s="1680"/>
    </row>
    <row r="407" spans="1:16" ht="15.75" customHeight="1">
      <c r="A407" s="2192"/>
      <c r="B407" s="2194"/>
      <c r="C407" s="1680"/>
      <c r="D407" s="2100"/>
      <c r="E407" s="1618"/>
      <c r="F407" s="2110"/>
      <c r="G407" s="879" t="s">
        <v>21</v>
      </c>
      <c r="H407" s="185">
        <f t="shared" ref="H407:K409" si="162">H440+H473</f>
        <v>22.6</v>
      </c>
      <c r="I407" s="169">
        <f t="shared" si="162"/>
        <v>14.5</v>
      </c>
      <c r="J407" s="1">
        <f t="shared" si="162"/>
        <v>14.5</v>
      </c>
      <c r="K407" s="103">
        <f t="shared" si="162"/>
        <v>22.5</v>
      </c>
      <c r="L407" s="677">
        <f>J407/H407*100</f>
        <v>64.159292035398224</v>
      </c>
      <c r="M407" s="155">
        <f t="shared" si="161"/>
        <v>-8.1000000000000014</v>
      </c>
      <c r="N407" s="169">
        <f>K407/H407*100</f>
        <v>99.55752212389379</v>
      </c>
      <c r="O407" s="103">
        <f t="shared" si="159"/>
        <v>-0.10000000000000142</v>
      </c>
      <c r="P407" s="1680"/>
    </row>
    <row r="408" spans="1:16" ht="15.75" customHeight="1">
      <c r="A408" s="2192"/>
      <c r="B408" s="2194"/>
      <c r="C408" s="1680"/>
      <c r="D408" s="2100"/>
      <c r="E408" s="1618"/>
      <c r="F408" s="2110"/>
      <c r="G408" s="879" t="s">
        <v>22</v>
      </c>
      <c r="H408" s="186">
        <f t="shared" si="162"/>
        <v>0</v>
      </c>
      <c r="I408" s="170">
        <f t="shared" si="162"/>
        <v>0</v>
      </c>
      <c r="J408" s="2">
        <f t="shared" si="162"/>
        <v>0</v>
      </c>
      <c r="K408" s="106">
        <f t="shared" si="162"/>
        <v>0</v>
      </c>
      <c r="L408" s="269">
        <v>0</v>
      </c>
      <c r="M408" s="106">
        <f t="shared" si="158"/>
        <v>0</v>
      </c>
      <c r="N408" s="170">
        <v>0</v>
      </c>
      <c r="O408" s="106">
        <f t="shared" si="159"/>
        <v>0</v>
      </c>
      <c r="P408" s="1680"/>
    </row>
    <row r="409" spans="1:16" ht="15.75" customHeight="1">
      <c r="A409" s="2192"/>
      <c r="B409" s="2194"/>
      <c r="C409" s="1680"/>
      <c r="D409" s="2100"/>
      <c r="E409" s="1618"/>
      <c r="F409" s="2110"/>
      <c r="G409" s="879" t="s">
        <v>23</v>
      </c>
      <c r="H409" s="186">
        <f t="shared" si="162"/>
        <v>0</v>
      </c>
      <c r="I409" s="170">
        <f t="shared" si="162"/>
        <v>0</v>
      </c>
      <c r="J409" s="2">
        <f t="shared" si="162"/>
        <v>0</v>
      </c>
      <c r="K409" s="106">
        <f t="shared" si="162"/>
        <v>0</v>
      </c>
      <c r="L409" s="269">
        <v>0</v>
      </c>
      <c r="M409" s="106">
        <f t="shared" si="158"/>
        <v>0</v>
      </c>
      <c r="N409" s="170">
        <v>0</v>
      </c>
      <c r="O409" s="106">
        <f t="shared" si="159"/>
        <v>0</v>
      </c>
      <c r="P409" s="1680"/>
    </row>
    <row r="410" spans="1:16" ht="18" customHeight="1">
      <c r="A410" s="2192"/>
      <c r="B410" s="2194"/>
      <c r="C410" s="1680" t="s">
        <v>118</v>
      </c>
      <c r="D410" s="2100" t="s">
        <v>19</v>
      </c>
      <c r="E410" s="1618" t="s">
        <v>19</v>
      </c>
      <c r="F410" s="2110" t="s">
        <v>19</v>
      </c>
      <c r="G410" s="109" t="s">
        <v>20</v>
      </c>
      <c r="H410" s="184">
        <f>H411+H412+H413</f>
        <v>100</v>
      </c>
      <c r="I410" s="168">
        <f>I411+I412+I413</f>
        <v>30.5</v>
      </c>
      <c r="J410" s="105">
        <f>J411+J412+J413</f>
        <v>30.5</v>
      </c>
      <c r="K410" s="48">
        <f>K411+K412+K413</f>
        <v>84.9</v>
      </c>
      <c r="L410" s="676">
        <f>J410/H410*100</f>
        <v>30.5</v>
      </c>
      <c r="M410" s="141">
        <f t="shared" si="158"/>
        <v>-69.5</v>
      </c>
      <c r="N410" s="168">
        <f>K410/H410*100</f>
        <v>84.9</v>
      </c>
      <c r="O410" s="48">
        <f t="shared" ref="O410:O411" si="163">K410-H410</f>
        <v>-15.099999999999994</v>
      </c>
      <c r="P410" s="1680"/>
    </row>
    <row r="411" spans="1:16" ht="15.75" customHeight="1">
      <c r="A411" s="2192"/>
      <c r="B411" s="2194"/>
      <c r="C411" s="1680"/>
      <c r="D411" s="2100"/>
      <c r="E411" s="1618"/>
      <c r="F411" s="2110"/>
      <c r="G411" s="879" t="s">
        <v>21</v>
      </c>
      <c r="H411" s="185">
        <f t="shared" ref="H411:K413" si="164">H444+H477</f>
        <v>100</v>
      </c>
      <c r="I411" s="169">
        <f t="shared" si="164"/>
        <v>30.5</v>
      </c>
      <c r="J411" s="1">
        <f t="shared" si="164"/>
        <v>30.5</v>
      </c>
      <c r="K411" s="103">
        <f t="shared" si="164"/>
        <v>84.9</v>
      </c>
      <c r="L411" s="677">
        <f>J411/H411*100</f>
        <v>30.5</v>
      </c>
      <c r="M411" s="155">
        <f t="shared" si="158"/>
        <v>-69.5</v>
      </c>
      <c r="N411" s="169">
        <f>K411/H411*100</f>
        <v>84.9</v>
      </c>
      <c r="O411" s="103">
        <f t="shared" si="163"/>
        <v>-15.099999999999994</v>
      </c>
      <c r="P411" s="1680"/>
    </row>
    <row r="412" spans="1:16" ht="15.75" customHeight="1">
      <c r="A412" s="2192"/>
      <c r="B412" s="2194"/>
      <c r="C412" s="1680"/>
      <c r="D412" s="2100"/>
      <c r="E412" s="1618"/>
      <c r="F412" s="2110"/>
      <c r="G412" s="879" t="s">
        <v>22</v>
      </c>
      <c r="H412" s="186">
        <f t="shared" si="164"/>
        <v>0</v>
      </c>
      <c r="I412" s="170">
        <f t="shared" si="164"/>
        <v>0</v>
      </c>
      <c r="J412" s="2">
        <f t="shared" si="164"/>
        <v>0</v>
      </c>
      <c r="K412" s="106">
        <f t="shared" si="164"/>
        <v>0</v>
      </c>
      <c r="L412" s="269">
        <v>0</v>
      </c>
      <c r="M412" s="106">
        <f t="shared" si="158"/>
        <v>0</v>
      </c>
      <c r="N412" s="170">
        <v>0</v>
      </c>
      <c r="O412" s="106">
        <f t="shared" si="159"/>
        <v>0</v>
      </c>
      <c r="P412" s="1680"/>
    </row>
    <row r="413" spans="1:16" ht="15.75" customHeight="1">
      <c r="A413" s="2192"/>
      <c r="B413" s="2194"/>
      <c r="C413" s="1680"/>
      <c r="D413" s="2100"/>
      <c r="E413" s="1618"/>
      <c r="F413" s="2110"/>
      <c r="G413" s="879" t="s">
        <v>23</v>
      </c>
      <c r="H413" s="186">
        <f t="shared" si="164"/>
        <v>0</v>
      </c>
      <c r="I413" s="170">
        <f t="shared" si="164"/>
        <v>0</v>
      </c>
      <c r="J413" s="2">
        <f t="shared" si="164"/>
        <v>0</v>
      </c>
      <c r="K413" s="106">
        <f t="shared" si="164"/>
        <v>0</v>
      </c>
      <c r="L413" s="269">
        <v>0</v>
      </c>
      <c r="M413" s="106">
        <f t="shared" si="158"/>
        <v>0</v>
      </c>
      <c r="N413" s="170">
        <v>0</v>
      </c>
      <c r="O413" s="106">
        <f t="shared" si="159"/>
        <v>0</v>
      </c>
      <c r="P413" s="1680"/>
    </row>
    <row r="414" spans="1:16" ht="18" customHeight="1">
      <c r="A414" s="2192"/>
      <c r="B414" s="2194"/>
      <c r="C414" s="1680" t="s">
        <v>166</v>
      </c>
      <c r="D414" s="2100" t="s">
        <v>19</v>
      </c>
      <c r="E414" s="1618" t="s">
        <v>19</v>
      </c>
      <c r="F414" s="2110" t="s">
        <v>19</v>
      </c>
      <c r="G414" s="109" t="s">
        <v>20</v>
      </c>
      <c r="H414" s="184">
        <f>H415+H416+H417</f>
        <v>12</v>
      </c>
      <c r="I414" s="173">
        <f>I415+I416+I417</f>
        <v>0</v>
      </c>
      <c r="J414" s="130">
        <f>J415+J416+J417</f>
        <v>0</v>
      </c>
      <c r="K414" s="143">
        <f>K415+K416+K417</f>
        <v>0</v>
      </c>
      <c r="L414" s="299">
        <v>0</v>
      </c>
      <c r="M414" s="141">
        <f t="shared" ref="M414:M415" si="165">J414-H414</f>
        <v>-12</v>
      </c>
      <c r="N414" s="173">
        <v>0</v>
      </c>
      <c r="O414" s="141">
        <f t="shared" ref="O414:O415" si="166">K414-H414</f>
        <v>-12</v>
      </c>
      <c r="P414" s="1680"/>
    </row>
    <row r="415" spans="1:16" ht="15.75" customHeight="1">
      <c r="A415" s="2192"/>
      <c r="B415" s="2194"/>
      <c r="C415" s="1680"/>
      <c r="D415" s="2100"/>
      <c r="E415" s="1618"/>
      <c r="F415" s="2110"/>
      <c r="G415" s="879" t="s">
        <v>21</v>
      </c>
      <c r="H415" s="185">
        <f t="shared" ref="H415:K417" si="167">H448+H481</f>
        <v>12</v>
      </c>
      <c r="I415" s="170">
        <f t="shared" si="167"/>
        <v>0</v>
      </c>
      <c r="J415" s="2">
        <f t="shared" si="167"/>
        <v>0</v>
      </c>
      <c r="K415" s="106">
        <f t="shared" si="167"/>
        <v>0</v>
      </c>
      <c r="L415" s="269">
        <v>0</v>
      </c>
      <c r="M415" s="155">
        <f t="shared" si="165"/>
        <v>-12</v>
      </c>
      <c r="N415" s="170">
        <v>0</v>
      </c>
      <c r="O415" s="155">
        <f t="shared" si="166"/>
        <v>-12</v>
      </c>
      <c r="P415" s="1680"/>
    </row>
    <row r="416" spans="1:16" ht="15.75" customHeight="1">
      <c r="A416" s="2192"/>
      <c r="B416" s="2194"/>
      <c r="C416" s="1680"/>
      <c r="D416" s="2100"/>
      <c r="E416" s="1618"/>
      <c r="F416" s="2110"/>
      <c r="G416" s="879" t="s">
        <v>22</v>
      </c>
      <c r="H416" s="186">
        <f t="shared" si="167"/>
        <v>0</v>
      </c>
      <c r="I416" s="170">
        <f t="shared" si="167"/>
        <v>0</v>
      </c>
      <c r="J416" s="2">
        <f t="shared" si="167"/>
        <v>0</v>
      </c>
      <c r="K416" s="106">
        <f t="shared" si="167"/>
        <v>0</v>
      </c>
      <c r="L416" s="269">
        <v>0</v>
      </c>
      <c r="M416" s="106">
        <f t="shared" si="158"/>
        <v>0</v>
      </c>
      <c r="N416" s="170">
        <v>0</v>
      </c>
      <c r="O416" s="106">
        <f t="shared" si="159"/>
        <v>0</v>
      </c>
      <c r="P416" s="1680"/>
    </row>
    <row r="417" spans="1:16" ht="15.75" customHeight="1">
      <c r="A417" s="2192"/>
      <c r="B417" s="2194"/>
      <c r="C417" s="1680"/>
      <c r="D417" s="2100"/>
      <c r="E417" s="1618"/>
      <c r="F417" s="2110"/>
      <c r="G417" s="879" t="s">
        <v>23</v>
      </c>
      <c r="H417" s="186">
        <f t="shared" si="167"/>
        <v>0</v>
      </c>
      <c r="I417" s="170">
        <f t="shared" si="167"/>
        <v>0</v>
      </c>
      <c r="J417" s="2">
        <f t="shared" si="167"/>
        <v>0</v>
      </c>
      <c r="K417" s="106">
        <f t="shared" si="167"/>
        <v>0</v>
      </c>
      <c r="L417" s="269">
        <v>0</v>
      </c>
      <c r="M417" s="106">
        <f t="shared" si="158"/>
        <v>0</v>
      </c>
      <c r="N417" s="170">
        <v>0</v>
      </c>
      <c r="O417" s="106">
        <f t="shared" si="159"/>
        <v>0</v>
      </c>
      <c r="P417" s="1680"/>
    </row>
    <row r="418" spans="1:16" ht="18" customHeight="1">
      <c r="A418" s="2193"/>
      <c r="B418" s="2195"/>
      <c r="C418" s="1680" t="s">
        <v>165</v>
      </c>
      <c r="D418" s="2100" t="s">
        <v>19</v>
      </c>
      <c r="E418" s="1618" t="s">
        <v>19</v>
      </c>
      <c r="F418" s="2110" t="s">
        <v>19</v>
      </c>
      <c r="G418" s="109" t="s">
        <v>20</v>
      </c>
      <c r="H418" s="184">
        <f>H419+H420+H421</f>
        <v>53</v>
      </c>
      <c r="I418" s="168">
        <f>I419+I420+I421</f>
        <v>13.4</v>
      </c>
      <c r="J418" s="105">
        <f>J419+J420+J421</f>
        <v>13.4</v>
      </c>
      <c r="K418" s="48">
        <f>K419+K420+K421</f>
        <v>13.4</v>
      </c>
      <c r="L418" s="676">
        <f>J418/H418*100</f>
        <v>25.283018867924529</v>
      </c>
      <c r="M418" s="141">
        <f t="shared" ref="M418:M419" si="168">J418-H418</f>
        <v>-39.6</v>
      </c>
      <c r="N418" s="168">
        <f>K418/H418*100</f>
        <v>25.283018867924529</v>
      </c>
      <c r="O418" s="48">
        <f t="shared" si="159"/>
        <v>-39.6</v>
      </c>
      <c r="P418" s="1680"/>
    </row>
    <row r="419" spans="1:16" ht="15.75" customHeight="1">
      <c r="A419" s="2193"/>
      <c r="B419" s="2195"/>
      <c r="C419" s="1680"/>
      <c r="D419" s="2100"/>
      <c r="E419" s="1618"/>
      <c r="F419" s="2110"/>
      <c r="G419" s="879" t="s">
        <v>21</v>
      </c>
      <c r="H419" s="185">
        <f t="shared" ref="H419:K421" si="169">H452+H485</f>
        <v>53</v>
      </c>
      <c r="I419" s="169">
        <f t="shared" si="169"/>
        <v>13.4</v>
      </c>
      <c r="J419" s="1">
        <f t="shared" si="169"/>
        <v>13.4</v>
      </c>
      <c r="K419" s="103">
        <f t="shared" si="169"/>
        <v>13.4</v>
      </c>
      <c r="L419" s="677">
        <f>J419/H419*100</f>
        <v>25.283018867924529</v>
      </c>
      <c r="M419" s="155">
        <f t="shared" si="168"/>
        <v>-39.6</v>
      </c>
      <c r="N419" s="169">
        <f>K419/H419*100</f>
        <v>25.283018867924529</v>
      </c>
      <c r="O419" s="103">
        <f t="shared" si="159"/>
        <v>-39.6</v>
      </c>
      <c r="P419" s="1680"/>
    </row>
    <row r="420" spans="1:16" ht="15.75" customHeight="1">
      <c r="A420" s="2193"/>
      <c r="B420" s="2195"/>
      <c r="C420" s="1680"/>
      <c r="D420" s="2100"/>
      <c r="E420" s="1618"/>
      <c r="F420" s="2110"/>
      <c r="G420" s="879" t="s">
        <v>22</v>
      </c>
      <c r="H420" s="186">
        <f t="shared" si="169"/>
        <v>0</v>
      </c>
      <c r="I420" s="170">
        <f t="shared" si="169"/>
        <v>0</v>
      </c>
      <c r="J420" s="2">
        <f t="shared" si="169"/>
        <v>0</v>
      </c>
      <c r="K420" s="106">
        <f t="shared" si="169"/>
        <v>0</v>
      </c>
      <c r="L420" s="269">
        <v>0</v>
      </c>
      <c r="M420" s="106">
        <f t="shared" si="158"/>
        <v>0</v>
      </c>
      <c r="N420" s="170">
        <v>0</v>
      </c>
      <c r="O420" s="106">
        <f t="shared" si="159"/>
        <v>0</v>
      </c>
      <c r="P420" s="1680"/>
    </row>
    <row r="421" spans="1:16" ht="15.75" customHeight="1">
      <c r="A421" s="2193"/>
      <c r="B421" s="2195"/>
      <c r="C421" s="1680"/>
      <c r="D421" s="2100"/>
      <c r="E421" s="1618"/>
      <c r="F421" s="2110"/>
      <c r="G421" s="879" t="s">
        <v>23</v>
      </c>
      <c r="H421" s="186">
        <f t="shared" si="169"/>
        <v>0</v>
      </c>
      <c r="I421" s="170">
        <f t="shared" si="169"/>
        <v>0</v>
      </c>
      <c r="J421" s="2">
        <f t="shared" si="169"/>
        <v>0</v>
      </c>
      <c r="K421" s="106">
        <f t="shared" si="169"/>
        <v>0</v>
      </c>
      <c r="L421" s="269">
        <v>0</v>
      </c>
      <c r="M421" s="106">
        <f t="shared" si="158"/>
        <v>0</v>
      </c>
      <c r="N421" s="170">
        <v>0</v>
      </c>
      <c r="O421" s="106">
        <f t="shared" si="159"/>
        <v>0</v>
      </c>
      <c r="P421" s="1680"/>
    </row>
    <row r="422" spans="1:16" ht="18" customHeight="1">
      <c r="A422" s="2193"/>
      <c r="B422" s="2195"/>
      <c r="C422" s="1680" t="s">
        <v>167</v>
      </c>
      <c r="D422" s="2100" t="s">
        <v>19</v>
      </c>
      <c r="E422" s="1618" t="s">
        <v>19</v>
      </c>
      <c r="F422" s="2110" t="s">
        <v>19</v>
      </c>
      <c r="G422" s="109" t="s">
        <v>20</v>
      </c>
      <c r="H422" s="184">
        <f>H423+H424+H425</f>
        <v>14.8</v>
      </c>
      <c r="I422" s="173">
        <f>I423+I424+I425</f>
        <v>0</v>
      </c>
      <c r="J422" s="130">
        <f>J423+J424+J425</f>
        <v>0</v>
      </c>
      <c r="K422" s="143">
        <f>K423+K424+K425</f>
        <v>0</v>
      </c>
      <c r="L422" s="299">
        <v>0</v>
      </c>
      <c r="M422" s="141">
        <f t="shared" ref="M422:M423" si="170">J422-H422</f>
        <v>-14.8</v>
      </c>
      <c r="N422" s="173">
        <v>0</v>
      </c>
      <c r="O422" s="141">
        <f t="shared" ref="O422:O423" si="171">K422-H422</f>
        <v>-14.8</v>
      </c>
      <c r="P422" s="1680"/>
    </row>
    <row r="423" spans="1:16" ht="15.75" customHeight="1">
      <c r="A423" s="2193"/>
      <c r="B423" s="2195"/>
      <c r="C423" s="1680"/>
      <c r="D423" s="2100"/>
      <c r="E423" s="1618"/>
      <c r="F423" s="2110"/>
      <c r="G423" s="879" t="s">
        <v>21</v>
      </c>
      <c r="H423" s="185">
        <f t="shared" ref="H423:K425" si="172">H456+H489</f>
        <v>14.8</v>
      </c>
      <c r="I423" s="170">
        <f t="shared" si="172"/>
        <v>0</v>
      </c>
      <c r="J423" s="2">
        <f t="shared" si="172"/>
        <v>0</v>
      </c>
      <c r="K423" s="106">
        <f t="shared" si="172"/>
        <v>0</v>
      </c>
      <c r="L423" s="269">
        <v>0</v>
      </c>
      <c r="M423" s="155">
        <f t="shared" si="170"/>
        <v>-14.8</v>
      </c>
      <c r="N423" s="170">
        <v>0</v>
      </c>
      <c r="O423" s="155">
        <f t="shared" si="171"/>
        <v>-14.8</v>
      </c>
      <c r="P423" s="1680"/>
    </row>
    <row r="424" spans="1:16" ht="15.75" customHeight="1">
      <c r="A424" s="2193"/>
      <c r="B424" s="2195"/>
      <c r="C424" s="1680"/>
      <c r="D424" s="2100"/>
      <c r="E424" s="1618"/>
      <c r="F424" s="2110"/>
      <c r="G424" s="879" t="s">
        <v>22</v>
      </c>
      <c r="H424" s="186">
        <f t="shared" si="172"/>
        <v>0</v>
      </c>
      <c r="I424" s="170">
        <f t="shared" si="172"/>
        <v>0</v>
      </c>
      <c r="J424" s="2">
        <f t="shared" si="172"/>
        <v>0</v>
      </c>
      <c r="K424" s="106">
        <f t="shared" si="172"/>
        <v>0</v>
      </c>
      <c r="L424" s="269">
        <v>0</v>
      </c>
      <c r="M424" s="106">
        <f t="shared" si="158"/>
        <v>0</v>
      </c>
      <c r="N424" s="170">
        <v>0</v>
      </c>
      <c r="O424" s="106">
        <f t="shared" si="159"/>
        <v>0</v>
      </c>
      <c r="P424" s="1680"/>
    </row>
    <row r="425" spans="1:16" ht="15.75" customHeight="1">
      <c r="A425" s="2193"/>
      <c r="B425" s="2195"/>
      <c r="C425" s="1680"/>
      <c r="D425" s="2100"/>
      <c r="E425" s="1618"/>
      <c r="F425" s="2110"/>
      <c r="G425" s="879" t="s">
        <v>23</v>
      </c>
      <c r="H425" s="186">
        <f t="shared" si="172"/>
        <v>0</v>
      </c>
      <c r="I425" s="170">
        <f t="shared" si="172"/>
        <v>0</v>
      </c>
      <c r="J425" s="2">
        <f t="shared" si="172"/>
        <v>0</v>
      </c>
      <c r="K425" s="106">
        <f t="shared" si="172"/>
        <v>0</v>
      </c>
      <c r="L425" s="269">
        <v>0</v>
      </c>
      <c r="M425" s="106">
        <f t="shared" si="158"/>
        <v>0</v>
      </c>
      <c r="N425" s="170">
        <v>0</v>
      </c>
      <c r="O425" s="106">
        <f t="shared" si="159"/>
        <v>0</v>
      </c>
      <c r="P425" s="1680"/>
    </row>
    <row r="426" spans="1:16" ht="18" customHeight="1">
      <c r="A426" s="2192" t="s">
        <v>423</v>
      </c>
      <c r="B426" s="2194" t="s">
        <v>424</v>
      </c>
      <c r="C426" s="1666"/>
      <c r="D426" s="1588"/>
      <c r="E426" s="1525"/>
      <c r="F426" s="1666"/>
      <c r="G426" s="109" t="s">
        <v>20</v>
      </c>
      <c r="H426" s="189">
        <f>H427+H428+H429</f>
        <v>0</v>
      </c>
      <c r="I426" s="173">
        <f>I427+I428+I429</f>
        <v>0</v>
      </c>
      <c r="J426" s="130">
        <f>J427+J428+J429</f>
        <v>0</v>
      </c>
      <c r="K426" s="143">
        <f>K427+K428+K429</f>
        <v>0</v>
      </c>
      <c r="L426" s="299">
        <v>0</v>
      </c>
      <c r="M426" s="143">
        <f t="shared" si="158"/>
        <v>0</v>
      </c>
      <c r="N426" s="173">
        <v>0</v>
      </c>
      <c r="O426" s="143">
        <f t="shared" si="159"/>
        <v>0</v>
      </c>
      <c r="P426" s="1680"/>
    </row>
    <row r="427" spans="1:16" ht="12.75" customHeight="1">
      <c r="A427" s="2192"/>
      <c r="B427" s="2194"/>
      <c r="C427" s="2110"/>
      <c r="D427" s="2100"/>
      <c r="E427" s="1618"/>
      <c r="F427" s="2110"/>
      <c r="G427" s="879" t="s">
        <v>21</v>
      </c>
      <c r="H427" s="186">
        <f>H432+H436+H440+H444+H448+H452+H456</f>
        <v>0</v>
      </c>
      <c r="I427" s="170">
        <f>I432+I436+I440+I444+I448+I452+I456</f>
        <v>0</v>
      </c>
      <c r="J427" s="2">
        <f>J432+J436+J440+J444+J448+J452+J456</f>
        <v>0</v>
      </c>
      <c r="K427" s="106">
        <f>K432+K436+K440+K444+K448+K452+K456</f>
        <v>0</v>
      </c>
      <c r="L427" s="269">
        <v>0</v>
      </c>
      <c r="M427" s="106">
        <f t="shared" si="158"/>
        <v>0</v>
      </c>
      <c r="N427" s="170">
        <v>0</v>
      </c>
      <c r="O427" s="106">
        <f t="shared" si="159"/>
        <v>0</v>
      </c>
      <c r="P427" s="1680"/>
    </row>
    <row r="428" spans="1:16" ht="12.75" customHeight="1">
      <c r="A428" s="2192"/>
      <c r="B428" s="2194"/>
      <c r="C428" s="2110"/>
      <c r="D428" s="2100"/>
      <c r="E428" s="1618"/>
      <c r="F428" s="2110"/>
      <c r="G428" s="879" t="s">
        <v>22</v>
      </c>
      <c r="H428" s="110">
        <f t="shared" ref="H428:K429" si="173">H433+H437+H441+H445+H449+H453+H457</f>
        <v>0</v>
      </c>
      <c r="I428" s="177">
        <f t="shared" si="173"/>
        <v>0</v>
      </c>
      <c r="J428" s="122">
        <f t="shared" si="173"/>
        <v>0</v>
      </c>
      <c r="K428" s="146">
        <f t="shared" si="173"/>
        <v>0</v>
      </c>
      <c r="L428" s="269">
        <v>0</v>
      </c>
      <c r="M428" s="106">
        <f t="shared" si="158"/>
        <v>0</v>
      </c>
      <c r="N428" s="170">
        <v>0</v>
      </c>
      <c r="O428" s="146">
        <f t="shared" si="159"/>
        <v>0</v>
      </c>
      <c r="P428" s="1680"/>
    </row>
    <row r="429" spans="1:16" ht="12.75" customHeight="1">
      <c r="A429" s="2192"/>
      <c r="B429" s="2194"/>
      <c r="C429" s="2110"/>
      <c r="D429" s="2100"/>
      <c r="E429" s="1618"/>
      <c r="F429" s="2110"/>
      <c r="G429" s="877" t="s">
        <v>23</v>
      </c>
      <c r="H429" s="211">
        <f t="shared" si="173"/>
        <v>0</v>
      </c>
      <c r="I429" s="212">
        <f t="shared" si="173"/>
        <v>0</v>
      </c>
      <c r="J429" s="213">
        <f t="shared" si="173"/>
        <v>0</v>
      </c>
      <c r="K429" s="214">
        <f t="shared" si="173"/>
        <v>0</v>
      </c>
      <c r="L429" s="690">
        <v>0</v>
      </c>
      <c r="M429" s="381">
        <f t="shared" si="158"/>
        <v>0</v>
      </c>
      <c r="N429" s="691">
        <v>0</v>
      </c>
      <c r="O429" s="214">
        <f t="shared" si="159"/>
        <v>0</v>
      </c>
      <c r="P429" s="1680"/>
    </row>
    <row r="430" spans="1:16" ht="12.75" customHeight="1">
      <c r="A430" s="2192"/>
      <c r="B430" s="2194"/>
      <c r="C430" s="2110"/>
      <c r="D430" s="2100"/>
      <c r="E430" s="1618"/>
      <c r="F430" s="2110"/>
      <c r="G430" s="2120" t="s">
        <v>1116</v>
      </c>
      <c r="H430" s="2121"/>
      <c r="I430" s="2121"/>
      <c r="J430" s="2121"/>
      <c r="K430" s="1692"/>
      <c r="L430" s="2139"/>
      <c r="M430" s="2140"/>
      <c r="N430" s="2140"/>
      <c r="O430" s="2141"/>
      <c r="P430" s="1680"/>
    </row>
    <row r="431" spans="1:16" ht="18" customHeight="1">
      <c r="A431" s="2192"/>
      <c r="B431" s="2194"/>
      <c r="C431" s="1680" t="s">
        <v>563</v>
      </c>
      <c r="D431" s="1806" t="s">
        <v>814</v>
      </c>
      <c r="E431" s="1524" t="s">
        <v>814</v>
      </c>
      <c r="F431" s="1666" t="s">
        <v>19</v>
      </c>
      <c r="G431" s="113" t="s">
        <v>20</v>
      </c>
      <c r="H431" s="378">
        <f>H432+H433+H434</f>
        <v>0</v>
      </c>
      <c r="I431" s="227">
        <f>I432+I433+I434</f>
        <v>0</v>
      </c>
      <c r="J431" s="379">
        <f>J432+J433+J434</f>
        <v>0</v>
      </c>
      <c r="K431" s="380">
        <f>K432+K433+K434</f>
        <v>0</v>
      </c>
      <c r="L431" s="686">
        <v>0</v>
      </c>
      <c r="M431" s="380">
        <f t="shared" ref="M431:M434" si="174">J431-H431</f>
        <v>0</v>
      </c>
      <c r="N431" s="227">
        <v>0</v>
      </c>
      <c r="O431" s="380">
        <f t="shared" ref="O431:O434" si="175">K431-H431</f>
        <v>0</v>
      </c>
      <c r="P431" s="1666"/>
    </row>
    <row r="432" spans="1:16" ht="12.75" customHeight="1">
      <c r="A432" s="2192"/>
      <c r="B432" s="2194"/>
      <c r="C432" s="1680"/>
      <c r="D432" s="1588"/>
      <c r="E432" s="1525"/>
      <c r="F432" s="1666"/>
      <c r="G432" s="113" t="s">
        <v>21</v>
      </c>
      <c r="H432" s="376">
        <v>0</v>
      </c>
      <c r="I432" s="228">
        <v>0</v>
      </c>
      <c r="J432" s="377">
        <v>0</v>
      </c>
      <c r="K432" s="375">
        <v>0</v>
      </c>
      <c r="L432" s="685">
        <v>0</v>
      </c>
      <c r="M432" s="375">
        <f t="shared" si="174"/>
        <v>0</v>
      </c>
      <c r="N432" s="228">
        <v>0</v>
      </c>
      <c r="O432" s="375">
        <f t="shared" si="175"/>
        <v>0</v>
      </c>
      <c r="P432" s="1666"/>
    </row>
    <row r="433" spans="1:16" ht="12.75" customHeight="1">
      <c r="A433" s="2192"/>
      <c r="B433" s="2194"/>
      <c r="C433" s="1680"/>
      <c r="D433" s="1588"/>
      <c r="E433" s="1525"/>
      <c r="F433" s="1666"/>
      <c r="G433" s="113" t="s">
        <v>22</v>
      </c>
      <c r="H433" s="376">
        <v>0</v>
      </c>
      <c r="I433" s="228">
        <v>0</v>
      </c>
      <c r="J433" s="377">
        <v>0</v>
      </c>
      <c r="K433" s="375">
        <v>0</v>
      </c>
      <c r="L433" s="685">
        <v>0</v>
      </c>
      <c r="M433" s="375">
        <f t="shared" si="174"/>
        <v>0</v>
      </c>
      <c r="N433" s="228">
        <v>0</v>
      </c>
      <c r="O433" s="380">
        <f t="shared" si="175"/>
        <v>0</v>
      </c>
      <c r="P433" s="1666"/>
    </row>
    <row r="434" spans="1:16" ht="12.75" customHeight="1">
      <c r="A434" s="2192"/>
      <c r="B434" s="2194"/>
      <c r="C434" s="1680"/>
      <c r="D434" s="1588"/>
      <c r="E434" s="1525"/>
      <c r="F434" s="1666"/>
      <c r="G434" s="113" t="s">
        <v>23</v>
      </c>
      <c r="H434" s="376">
        <v>0</v>
      </c>
      <c r="I434" s="228">
        <v>0</v>
      </c>
      <c r="J434" s="377">
        <v>0</v>
      </c>
      <c r="K434" s="375">
        <v>0</v>
      </c>
      <c r="L434" s="685">
        <v>0</v>
      </c>
      <c r="M434" s="375">
        <f t="shared" si="174"/>
        <v>0</v>
      </c>
      <c r="N434" s="228">
        <v>0</v>
      </c>
      <c r="O434" s="380">
        <f t="shared" si="175"/>
        <v>0</v>
      </c>
      <c r="P434" s="1666"/>
    </row>
    <row r="435" spans="1:16" ht="18" customHeight="1">
      <c r="A435" s="2192"/>
      <c r="B435" s="2194"/>
      <c r="C435" s="1680" t="s">
        <v>164</v>
      </c>
      <c r="D435" s="1806" t="s">
        <v>814</v>
      </c>
      <c r="E435" s="1524" t="s">
        <v>814</v>
      </c>
      <c r="F435" s="1666" t="s">
        <v>19</v>
      </c>
      <c r="G435" s="113" t="s">
        <v>20</v>
      </c>
      <c r="H435" s="378">
        <f>H436+H437+H438</f>
        <v>0</v>
      </c>
      <c r="I435" s="227">
        <f>I436+I437+I438</f>
        <v>0</v>
      </c>
      <c r="J435" s="379">
        <f>J436+J437+J438</f>
        <v>0</v>
      </c>
      <c r="K435" s="380">
        <f>K436+K437+K438</f>
        <v>0</v>
      </c>
      <c r="L435" s="686">
        <v>0</v>
      </c>
      <c r="M435" s="380">
        <f t="shared" ref="M435:M438" si="176">J435-H435</f>
        <v>0</v>
      </c>
      <c r="N435" s="227">
        <v>0</v>
      </c>
      <c r="O435" s="380">
        <f t="shared" ref="O435:O438" si="177">K435-H435</f>
        <v>0</v>
      </c>
      <c r="P435" s="2196"/>
    </row>
    <row r="436" spans="1:16" ht="12.75" customHeight="1">
      <c r="A436" s="2192"/>
      <c r="B436" s="2194"/>
      <c r="C436" s="1680"/>
      <c r="D436" s="1588"/>
      <c r="E436" s="1525"/>
      <c r="F436" s="1666"/>
      <c r="G436" s="113" t="s">
        <v>21</v>
      </c>
      <c r="H436" s="376">
        <v>0</v>
      </c>
      <c r="I436" s="228">
        <v>0</v>
      </c>
      <c r="J436" s="377">
        <v>0</v>
      </c>
      <c r="K436" s="375">
        <v>0</v>
      </c>
      <c r="L436" s="685">
        <v>0</v>
      </c>
      <c r="M436" s="375">
        <f t="shared" si="176"/>
        <v>0</v>
      </c>
      <c r="N436" s="228">
        <v>0</v>
      </c>
      <c r="O436" s="375">
        <f t="shared" si="177"/>
        <v>0</v>
      </c>
      <c r="P436" s="2197"/>
    </row>
    <row r="437" spans="1:16" ht="12.75" customHeight="1">
      <c r="A437" s="2192"/>
      <c r="B437" s="2194"/>
      <c r="C437" s="1680"/>
      <c r="D437" s="1588"/>
      <c r="E437" s="1525"/>
      <c r="F437" s="1666"/>
      <c r="G437" s="113" t="s">
        <v>22</v>
      </c>
      <c r="H437" s="376">
        <v>0</v>
      </c>
      <c r="I437" s="228">
        <v>0</v>
      </c>
      <c r="J437" s="377">
        <v>0</v>
      </c>
      <c r="K437" s="375">
        <v>0</v>
      </c>
      <c r="L437" s="685">
        <v>0</v>
      </c>
      <c r="M437" s="375">
        <f t="shared" si="176"/>
        <v>0</v>
      </c>
      <c r="N437" s="228">
        <v>0</v>
      </c>
      <c r="O437" s="380">
        <f t="shared" si="177"/>
        <v>0</v>
      </c>
      <c r="P437" s="2197"/>
    </row>
    <row r="438" spans="1:16" ht="12.75" customHeight="1">
      <c r="A438" s="2192"/>
      <c r="B438" s="2194"/>
      <c r="C438" s="1680"/>
      <c r="D438" s="1588"/>
      <c r="E438" s="1525"/>
      <c r="F438" s="1666"/>
      <c r="G438" s="113" t="s">
        <v>23</v>
      </c>
      <c r="H438" s="376">
        <v>0</v>
      </c>
      <c r="I438" s="228">
        <v>0</v>
      </c>
      <c r="J438" s="377">
        <v>0</v>
      </c>
      <c r="K438" s="375">
        <v>0</v>
      </c>
      <c r="L438" s="685">
        <v>0</v>
      </c>
      <c r="M438" s="375">
        <f t="shared" si="176"/>
        <v>0</v>
      </c>
      <c r="N438" s="228">
        <v>0</v>
      </c>
      <c r="O438" s="380">
        <f t="shared" si="177"/>
        <v>0</v>
      </c>
      <c r="P438" s="2198"/>
    </row>
    <row r="439" spans="1:16" ht="18" customHeight="1">
      <c r="A439" s="2192"/>
      <c r="B439" s="2194"/>
      <c r="C439" s="1680" t="s">
        <v>562</v>
      </c>
      <c r="D439" s="1806" t="s">
        <v>809</v>
      </c>
      <c r="E439" s="1524" t="s">
        <v>809</v>
      </c>
      <c r="F439" s="1666" t="s">
        <v>19</v>
      </c>
      <c r="G439" s="113" t="s">
        <v>20</v>
      </c>
      <c r="H439" s="378">
        <f>H440+H441+H442</f>
        <v>0</v>
      </c>
      <c r="I439" s="227">
        <f>I440+I441+I442</f>
        <v>0</v>
      </c>
      <c r="J439" s="379">
        <f>J440+J441+J442</f>
        <v>0</v>
      </c>
      <c r="K439" s="380">
        <f>K440+K441+K442</f>
        <v>0</v>
      </c>
      <c r="L439" s="686">
        <v>0</v>
      </c>
      <c r="M439" s="380">
        <f t="shared" ref="M439:M462" si="178">J439-H439</f>
        <v>0</v>
      </c>
      <c r="N439" s="227">
        <v>0</v>
      </c>
      <c r="O439" s="380">
        <f t="shared" ref="O439:O462" si="179">K439-H439</f>
        <v>0</v>
      </c>
      <c r="P439" s="2196"/>
    </row>
    <row r="440" spans="1:16" ht="12.75" customHeight="1">
      <c r="A440" s="2192"/>
      <c r="B440" s="2194"/>
      <c r="C440" s="1680"/>
      <c r="D440" s="1588"/>
      <c r="E440" s="1525"/>
      <c r="F440" s="1666"/>
      <c r="G440" s="113" t="s">
        <v>21</v>
      </c>
      <c r="H440" s="376">
        <v>0</v>
      </c>
      <c r="I440" s="228">
        <v>0</v>
      </c>
      <c r="J440" s="377">
        <v>0</v>
      </c>
      <c r="K440" s="375">
        <v>0</v>
      </c>
      <c r="L440" s="685">
        <v>0</v>
      </c>
      <c r="M440" s="375">
        <f t="shared" si="178"/>
        <v>0</v>
      </c>
      <c r="N440" s="228">
        <v>0</v>
      </c>
      <c r="O440" s="375">
        <f t="shared" si="179"/>
        <v>0</v>
      </c>
      <c r="P440" s="2197"/>
    </row>
    <row r="441" spans="1:16" ht="12.75" customHeight="1">
      <c r="A441" s="2192"/>
      <c r="B441" s="2194"/>
      <c r="C441" s="1680"/>
      <c r="D441" s="1588"/>
      <c r="E441" s="1525"/>
      <c r="F441" s="1666"/>
      <c r="G441" s="113" t="s">
        <v>22</v>
      </c>
      <c r="H441" s="376">
        <v>0</v>
      </c>
      <c r="I441" s="228">
        <v>0</v>
      </c>
      <c r="J441" s="377">
        <v>0</v>
      </c>
      <c r="K441" s="375">
        <v>0</v>
      </c>
      <c r="L441" s="685">
        <v>0</v>
      </c>
      <c r="M441" s="375">
        <f t="shared" ref="M441:M444" si="180">J441-H441</f>
        <v>0</v>
      </c>
      <c r="N441" s="228">
        <v>0</v>
      </c>
      <c r="O441" s="380">
        <f t="shared" ref="O441:O444" si="181">K441-H441</f>
        <v>0</v>
      </c>
      <c r="P441" s="2197"/>
    </row>
    <row r="442" spans="1:16" ht="12.75" customHeight="1">
      <c r="A442" s="2192"/>
      <c r="B442" s="2194"/>
      <c r="C442" s="1680"/>
      <c r="D442" s="1588"/>
      <c r="E442" s="1525"/>
      <c r="F442" s="1666"/>
      <c r="G442" s="113" t="s">
        <v>23</v>
      </c>
      <c r="H442" s="376">
        <v>0</v>
      </c>
      <c r="I442" s="228">
        <v>0</v>
      </c>
      <c r="J442" s="377">
        <v>0</v>
      </c>
      <c r="K442" s="375">
        <v>0</v>
      </c>
      <c r="L442" s="685">
        <v>0</v>
      </c>
      <c r="M442" s="375">
        <f t="shared" si="180"/>
        <v>0</v>
      </c>
      <c r="N442" s="228">
        <v>0</v>
      </c>
      <c r="O442" s="380">
        <f t="shared" si="181"/>
        <v>0</v>
      </c>
      <c r="P442" s="2198"/>
    </row>
    <row r="443" spans="1:16" ht="18" customHeight="1">
      <c r="A443" s="2192"/>
      <c r="B443" s="2194"/>
      <c r="C443" s="1680" t="s">
        <v>118</v>
      </c>
      <c r="D443" s="1806" t="s">
        <v>810</v>
      </c>
      <c r="E443" s="1524" t="s">
        <v>810</v>
      </c>
      <c r="F443" s="1666" t="s">
        <v>19</v>
      </c>
      <c r="G443" s="113" t="s">
        <v>20</v>
      </c>
      <c r="H443" s="378">
        <f>H444+H445+H446</f>
        <v>0</v>
      </c>
      <c r="I443" s="227">
        <f>I444+I445+I446</f>
        <v>0</v>
      </c>
      <c r="J443" s="379">
        <f>J444+J445+J446</f>
        <v>0</v>
      </c>
      <c r="K443" s="380">
        <f>K444+K445+K446</f>
        <v>0</v>
      </c>
      <c r="L443" s="686">
        <v>0</v>
      </c>
      <c r="M443" s="380">
        <f t="shared" si="180"/>
        <v>0</v>
      </c>
      <c r="N443" s="227">
        <v>0</v>
      </c>
      <c r="O443" s="380">
        <f t="shared" si="181"/>
        <v>0</v>
      </c>
      <c r="P443" s="2196"/>
    </row>
    <row r="444" spans="1:16" ht="12.75" customHeight="1">
      <c r="A444" s="2192"/>
      <c r="B444" s="2194"/>
      <c r="C444" s="1680"/>
      <c r="D444" s="1588"/>
      <c r="E444" s="1525"/>
      <c r="F444" s="1666"/>
      <c r="G444" s="113" t="s">
        <v>21</v>
      </c>
      <c r="H444" s="376">
        <v>0</v>
      </c>
      <c r="I444" s="228">
        <v>0</v>
      </c>
      <c r="J444" s="377">
        <v>0</v>
      </c>
      <c r="K444" s="375">
        <v>0</v>
      </c>
      <c r="L444" s="685">
        <v>0</v>
      </c>
      <c r="M444" s="375">
        <f t="shared" si="180"/>
        <v>0</v>
      </c>
      <c r="N444" s="228">
        <v>0</v>
      </c>
      <c r="O444" s="375">
        <f t="shared" si="181"/>
        <v>0</v>
      </c>
      <c r="P444" s="2197"/>
    </row>
    <row r="445" spans="1:16" ht="12.75" customHeight="1">
      <c r="A445" s="2192"/>
      <c r="B445" s="2194"/>
      <c r="C445" s="1680"/>
      <c r="D445" s="1588"/>
      <c r="E445" s="1525"/>
      <c r="F445" s="1666"/>
      <c r="G445" s="113" t="s">
        <v>22</v>
      </c>
      <c r="H445" s="376">
        <v>0</v>
      </c>
      <c r="I445" s="228">
        <v>0</v>
      </c>
      <c r="J445" s="377">
        <v>0</v>
      </c>
      <c r="K445" s="375">
        <v>0</v>
      </c>
      <c r="L445" s="685">
        <v>0</v>
      </c>
      <c r="M445" s="375">
        <f t="shared" ref="M445:M450" si="182">J445-H445</f>
        <v>0</v>
      </c>
      <c r="N445" s="228">
        <v>0</v>
      </c>
      <c r="O445" s="380">
        <f t="shared" ref="O445:O450" si="183">K445-H445</f>
        <v>0</v>
      </c>
      <c r="P445" s="2197"/>
    </row>
    <row r="446" spans="1:16" ht="12.75" customHeight="1">
      <c r="A446" s="2192"/>
      <c r="B446" s="2194"/>
      <c r="C446" s="1680"/>
      <c r="D446" s="1588"/>
      <c r="E446" s="1525"/>
      <c r="F446" s="1666"/>
      <c r="G446" s="113" t="s">
        <v>23</v>
      </c>
      <c r="H446" s="376">
        <v>0</v>
      </c>
      <c r="I446" s="228">
        <v>0</v>
      </c>
      <c r="J446" s="377">
        <v>0</v>
      </c>
      <c r="K446" s="375">
        <v>0</v>
      </c>
      <c r="L446" s="685">
        <v>0</v>
      </c>
      <c r="M446" s="375">
        <f t="shared" si="182"/>
        <v>0</v>
      </c>
      <c r="N446" s="228">
        <v>0</v>
      </c>
      <c r="O446" s="380">
        <f t="shared" si="183"/>
        <v>0</v>
      </c>
      <c r="P446" s="2198"/>
    </row>
    <row r="447" spans="1:16" ht="18" customHeight="1">
      <c r="A447" s="2192"/>
      <c r="B447" s="2194"/>
      <c r="C447" s="1680" t="s">
        <v>166</v>
      </c>
      <c r="D447" s="1806" t="s">
        <v>814</v>
      </c>
      <c r="E447" s="1524" t="s">
        <v>814</v>
      </c>
      <c r="F447" s="1666" t="s">
        <v>19</v>
      </c>
      <c r="G447" s="113" t="s">
        <v>20</v>
      </c>
      <c r="H447" s="378">
        <f>H448+H449+H450</f>
        <v>0</v>
      </c>
      <c r="I447" s="227">
        <f>I448+I449+I450</f>
        <v>0</v>
      </c>
      <c r="J447" s="379">
        <f>J448+J449+J450</f>
        <v>0</v>
      </c>
      <c r="K447" s="380">
        <f>K448+K449+K450</f>
        <v>0</v>
      </c>
      <c r="L447" s="686">
        <v>0</v>
      </c>
      <c r="M447" s="380">
        <f t="shared" si="182"/>
        <v>0</v>
      </c>
      <c r="N447" s="227">
        <v>0</v>
      </c>
      <c r="O447" s="380">
        <f t="shared" si="183"/>
        <v>0</v>
      </c>
      <c r="P447" s="2196"/>
    </row>
    <row r="448" spans="1:16" ht="12.75" customHeight="1">
      <c r="A448" s="2192"/>
      <c r="B448" s="2194"/>
      <c r="C448" s="1680"/>
      <c r="D448" s="1588"/>
      <c r="E448" s="1525"/>
      <c r="F448" s="1666"/>
      <c r="G448" s="113" t="s">
        <v>21</v>
      </c>
      <c r="H448" s="376">
        <v>0</v>
      </c>
      <c r="I448" s="228">
        <v>0</v>
      </c>
      <c r="J448" s="377">
        <v>0</v>
      </c>
      <c r="K448" s="375">
        <v>0</v>
      </c>
      <c r="L448" s="685">
        <v>0</v>
      </c>
      <c r="M448" s="375">
        <f t="shared" si="182"/>
        <v>0</v>
      </c>
      <c r="N448" s="228">
        <v>0</v>
      </c>
      <c r="O448" s="375">
        <f t="shared" si="183"/>
        <v>0</v>
      </c>
      <c r="P448" s="2197"/>
    </row>
    <row r="449" spans="1:16" ht="12.75" customHeight="1">
      <c r="A449" s="2192"/>
      <c r="B449" s="2194"/>
      <c r="C449" s="1680"/>
      <c r="D449" s="1588"/>
      <c r="E449" s="1525"/>
      <c r="F449" s="1666"/>
      <c r="G449" s="113" t="s">
        <v>22</v>
      </c>
      <c r="H449" s="376">
        <v>0</v>
      </c>
      <c r="I449" s="228">
        <v>0</v>
      </c>
      <c r="J449" s="377">
        <v>0</v>
      </c>
      <c r="K449" s="375">
        <v>0</v>
      </c>
      <c r="L449" s="685">
        <v>0</v>
      </c>
      <c r="M449" s="375">
        <f t="shared" si="182"/>
        <v>0</v>
      </c>
      <c r="N449" s="228">
        <v>0</v>
      </c>
      <c r="O449" s="380">
        <f t="shared" si="183"/>
        <v>0</v>
      </c>
      <c r="P449" s="2197"/>
    </row>
    <row r="450" spans="1:16" ht="12.75" customHeight="1">
      <c r="A450" s="2192"/>
      <c r="B450" s="2194"/>
      <c r="C450" s="1680"/>
      <c r="D450" s="1588"/>
      <c r="E450" s="1525"/>
      <c r="F450" s="1666"/>
      <c r="G450" s="113" t="s">
        <v>23</v>
      </c>
      <c r="H450" s="376">
        <v>0</v>
      </c>
      <c r="I450" s="228">
        <v>0</v>
      </c>
      <c r="J450" s="377">
        <v>0</v>
      </c>
      <c r="K450" s="375">
        <v>0</v>
      </c>
      <c r="L450" s="685">
        <v>0</v>
      </c>
      <c r="M450" s="375">
        <f t="shared" si="182"/>
        <v>0</v>
      </c>
      <c r="N450" s="228">
        <v>0</v>
      </c>
      <c r="O450" s="380">
        <f t="shared" si="183"/>
        <v>0</v>
      </c>
      <c r="P450" s="2198"/>
    </row>
    <row r="451" spans="1:16" ht="18" customHeight="1">
      <c r="A451" s="2193"/>
      <c r="B451" s="2195"/>
      <c r="C451" s="1680" t="s">
        <v>165</v>
      </c>
      <c r="D451" s="1588" t="s">
        <v>19</v>
      </c>
      <c r="E451" s="1525" t="s">
        <v>19</v>
      </c>
      <c r="F451" s="1666" t="s">
        <v>19</v>
      </c>
      <c r="G451" s="113" t="s">
        <v>20</v>
      </c>
      <c r="H451" s="378">
        <f>H452+H453+H454</f>
        <v>0</v>
      </c>
      <c r="I451" s="227">
        <f>I452+I453+I454</f>
        <v>0</v>
      </c>
      <c r="J451" s="379">
        <f>J452+J453+J454</f>
        <v>0</v>
      </c>
      <c r="K451" s="380">
        <f>K452+K453+K454</f>
        <v>0</v>
      </c>
      <c r="L451" s="685">
        <v>0</v>
      </c>
      <c r="M451" s="375">
        <f t="shared" si="178"/>
        <v>0</v>
      </c>
      <c r="N451" s="228">
        <v>0</v>
      </c>
      <c r="O451" s="380">
        <f t="shared" si="179"/>
        <v>0</v>
      </c>
      <c r="P451" s="1666" t="s">
        <v>87</v>
      </c>
    </row>
    <row r="452" spans="1:16" ht="12.75" customHeight="1">
      <c r="A452" s="2193"/>
      <c r="B452" s="2195"/>
      <c r="C452" s="1680"/>
      <c r="D452" s="1588"/>
      <c r="E452" s="1525"/>
      <c r="F452" s="1666"/>
      <c r="G452" s="113" t="s">
        <v>21</v>
      </c>
      <c r="H452" s="376">
        <v>0</v>
      </c>
      <c r="I452" s="228">
        <v>0</v>
      </c>
      <c r="J452" s="377">
        <v>0</v>
      </c>
      <c r="K452" s="375">
        <v>0</v>
      </c>
      <c r="L452" s="685">
        <v>0</v>
      </c>
      <c r="M452" s="375">
        <f t="shared" si="178"/>
        <v>0</v>
      </c>
      <c r="N452" s="228">
        <v>0</v>
      </c>
      <c r="O452" s="380">
        <f t="shared" si="179"/>
        <v>0</v>
      </c>
      <c r="P452" s="1666"/>
    </row>
    <row r="453" spans="1:16" ht="12.75" customHeight="1">
      <c r="A453" s="2193"/>
      <c r="B453" s="2195"/>
      <c r="C453" s="1680"/>
      <c r="D453" s="1588"/>
      <c r="E453" s="1525"/>
      <c r="F453" s="1666"/>
      <c r="G453" s="113" t="s">
        <v>22</v>
      </c>
      <c r="H453" s="376">
        <v>0</v>
      </c>
      <c r="I453" s="228">
        <v>0</v>
      </c>
      <c r="J453" s="377">
        <v>0</v>
      </c>
      <c r="K453" s="375">
        <v>0</v>
      </c>
      <c r="L453" s="685">
        <v>0</v>
      </c>
      <c r="M453" s="375">
        <f t="shared" si="178"/>
        <v>0</v>
      </c>
      <c r="N453" s="228">
        <v>0</v>
      </c>
      <c r="O453" s="380">
        <f t="shared" si="179"/>
        <v>0</v>
      </c>
      <c r="P453" s="1666"/>
    </row>
    <row r="454" spans="1:16" ht="12.75" customHeight="1">
      <c r="A454" s="2193"/>
      <c r="B454" s="2195"/>
      <c r="C454" s="1680"/>
      <c r="D454" s="1588"/>
      <c r="E454" s="1525"/>
      <c r="F454" s="1666"/>
      <c r="G454" s="113" t="s">
        <v>23</v>
      </c>
      <c r="H454" s="376">
        <v>0</v>
      </c>
      <c r="I454" s="228">
        <v>0</v>
      </c>
      <c r="J454" s="377">
        <v>0</v>
      </c>
      <c r="K454" s="375">
        <v>0</v>
      </c>
      <c r="L454" s="685">
        <v>0</v>
      </c>
      <c r="M454" s="375">
        <f t="shared" si="178"/>
        <v>0</v>
      </c>
      <c r="N454" s="228">
        <v>0</v>
      </c>
      <c r="O454" s="380">
        <f t="shared" si="179"/>
        <v>0</v>
      </c>
      <c r="P454" s="1666"/>
    </row>
    <row r="455" spans="1:16" ht="18" customHeight="1">
      <c r="A455" s="2193"/>
      <c r="B455" s="2195"/>
      <c r="C455" s="1680" t="s">
        <v>167</v>
      </c>
      <c r="D455" s="1588" t="s">
        <v>19</v>
      </c>
      <c r="E455" s="1525" t="s">
        <v>19</v>
      </c>
      <c r="F455" s="1666" t="s">
        <v>19</v>
      </c>
      <c r="G455" s="113" t="s">
        <v>20</v>
      </c>
      <c r="H455" s="195">
        <f>H456+H457+H458</f>
        <v>0</v>
      </c>
      <c r="I455" s="193">
        <f>I456+I457+I458</f>
        <v>0</v>
      </c>
      <c r="J455" s="133">
        <f>J456+J457+J458</f>
        <v>0</v>
      </c>
      <c r="K455" s="149">
        <f>K456+K457+K458</f>
        <v>0</v>
      </c>
      <c r="L455" s="685">
        <v>0</v>
      </c>
      <c r="M455" s="375">
        <f t="shared" si="178"/>
        <v>0</v>
      </c>
      <c r="N455" s="228">
        <v>0</v>
      </c>
      <c r="O455" s="380">
        <f t="shared" si="179"/>
        <v>0</v>
      </c>
      <c r="P455" s="1666" t="s">
        <v>87</v>
      </c>
    </row>
    <row r="456" spans="1:16" ht="12.75" customHeight="1">
      <c r="A456" s="2193"/>
      <c r="B456" s="2195"/>
      <c r="C456" s="1680"/>
      <c r="D456" s="1588"/>
      <c r="E456" s="1525"/>
      <c r="F456" s="1666"/>
      <c r="G456" s="113" t="s">
        <v>21</v>
      </c>
      <c r="H456" s="112">
        <v>0</v>
      </c>
      <c r="I456" s="192">
        <v>0</v>
      </c>
      <c r="J456" s="124">
        <v>0</v>
      </c>
      <c r="K456" s="148">
        <v>0</v>
      </c>
      <c r="L456" s="685">
        <v>0</v>
      </c>
      <c r="M456" s="375">
        <f t="shared" si="178"/>
        <v>0</v>
      </c>
      <c r="N456" s="228">
        <v>0</v>
      </c>
      <c r="O456" s="380">
        <f t="shared" si="179"/>
        <v>0</v>
      </c>
      <c r="P456" s="1666"/>
    </row>
    <row r="457" spans="1:16" ht="12.75" customHeight="1">
      <c r="A457" s="2193"/>
      <c r="B457" s="2195"/>
      <c r="C457" s="1680"/>
      <c r="D457" s="1588"/>
      <c r="E457" s="1525"/>
      <c r="F457" s="1666"/>
      <c r="G457" s="113" t="s">
        <v>22</v>
      </c>
      <c r="H457" s="112">
        <v>0</v>
      </c>
      <c r="I457" s="192">
        <v>0</v>
      </c>
      <c r="J457" s="124">
        <v>0</v>
      </c>
      <c r="K457" s="148">
        <v>0</v>
      </c>
      <c r="L457" s="685">
        <v>0</v>
      </c>
      <c r="M457" s="375">
        <f t="shared" si="178"/>
        <v>0</v>
      </c>
      <c r="N457" s="228">
        <v>0</v>
      </c>
      <c r="O457" s="380">
        <f t="shared" si="179"/>
        <v>0</v>
      </c>
      <c r="P457" s="1666"/>
    </row>
    <row r="458" spans="1:16" ht="12.75" customHeight="1">
      <c r="A458" s="2193"/>
      <c r="B458" s="2195"/>
      <c r="C458" s="1680"/>
      <c r="D458" s="1588"/>
      <c r="E458" s="1525"/>
      <c r="F458" s="1666"/>
      <c r="G458" s="113" t="s">
        <v>23</v>
      </c>
      <c r="H458" s="112">
        <v>0</v>
      </c>
      <c r="I458" s="192">
        <v>0</v>
      </c>
      <c r="J458" s="124">
        <v>0</v>
      </c>
      <c r="K458" s="148">
        <v>0</v>
      </c>
      <c r="L458" s="685">
        <v>0</v>
      </c>
      <c r="M458" s="375">
        <f t="shared" si="178"/>
        <v>0</v>
      </c>
      <c r="N458" s="228">
        <v>0</v>
      </c>
      <c r="O458" s="380">
        <f t="shared" si="179"/>
        <v>0</v>
      </c>
      <c r="P458" s="1666"/>
    </row>
    <row r="459" spans="1:16" ht="20.25" customHeight="1">
      <c r="A459" s="2192" t="s">
        <v>425</v>
      </c>
      <c r="B459" s="2194" t="s">
        <v>426</v>
      </c>
      <c r="C459" s="1666"/>
      <c r="D459" s="1588"/>
      <c r="E459" s="1525"/>
      <c r="F459" s="1666"/>
      <c r="G459" s="109" t="s">
        <v>20</v>
      </c>
      <c r="H459" s="184">
        <f>H460+H461+H462</f>
        <v>321.8</v>
      </c>
      <c r="I459" s="168">
        <f>I460+I461+I462</f>
        <v>70.100000000000009</v>
      </c>
      <c r="J459" s="105">
        <f>J460+J461+J462</f>
        <v>70.100000000000009</v>
      </c>
      <c r="K459" s="48">
        <f>K460+K461+K462</f>
        <v>132.5</v>
      </c>
      <c r="L459" s="676">
        <f>J459/H459*100</f>
        <v>21.783716594157866</v>
      </c>
      <c r="M459" s="141">
        <f t="shared" ref="M459:M460" si="184">J459-H459</f>
        <v>-251.7</v>
      </c>
      <c r="N459" s="168">
        <f>K459/H459*100</f>
        <v>41.174642635177129</v>
      </c>
      <c r="O459" s="48">
        <f t="shared" ref="O459:O460" si="185">K459-H459</f>
        <v>-189.3</v>
      </c>
      <c r="P459" s="1680"/>
    </row>
    <row r="460" spans="1:16" ht="17.25" customHeight="1">
      <c r="A460" s="2192"/>
      <c r="B460" s="2194"/>
      <c r="C460" s="2110"/>
      <c r="D460" s="2100"/>
      <c r="E460" s="1618"/>
      <c r="F460" s="2110"/>
      <c r="G460" s="879" t="s">
        <v>21</v>
      </c>
      <c r="H460" s="185">
        <f>H465+H469+H473+H477+H481+H485+H489</f>
        <v>321.8</v>
      </c>
      <c r="I460" s="169">
        <f>I465+I469+I473+I477+I481+I485+I489</f>
        <v>70.100000000000009</v>
      </c>
      <c r="J460" s="1">
        <f>J465+J469+J473+J477+J481+J485+J489</f>
        <v>70.100000000000009</v>
      </c>
      <c r="K460" s="103">
        <f>K465+K469+K473+K477+K481+K485+K489</f>
        <v>132.5</v>
      </c>
      <c r="L460" s="677">
        <f>J460/H460*100</f>
        <v>21.783716594157866</v>
      </c>
      <c r="M460" s="155">
        <f t="shared" si="184"/>
        <v>-251.7</v>
      </c>
      <c r="N460" s="169">
        <f>K460/H460*100</f>
        <v>41.174642635177129</v>
      </c>
      <c r="O460" s="103">
        <f t="shared" si="185"/>
        <v>-189.3</v>
      </c>
      <c r="P460" s="1680"/>
    </row>
    <row r="461" spans="1:16" ht="17.25" customHeight="1">
      <c r="A461" s="2192"/>
      <c r="B461" s="2194"/>
      <c r="C461" s="2110"/>
      <c r="D461" s="2100"/>
      <c r="E461" s="1618"/>
      <c r="F461" s="2110"/>
      <c r="G461" s="879" t="s">
        <v>22</v>
      </c>
      <c r="H461" s="110">
        <f t="shared" ref="H461:K462" si="186">H466+H470+H474+H478+H482+H486+H490</f>
        <v>0</v>
      </c>
      <c r="I461" s="177">
        <f t="shared" si="186"/>
        <v>0</v>
      </c>
      <c r="J461" s="122">
        <f t="shared" si="186"/>
        <v>0</v>
      </c>
      <c r="K461" s="146">
        <f t="shared" si="186"/>
        <v>0</v>
      </c>
      <c r="L461" s="269">
        <v>0</v>
      </c>
      <c r="M461" s="106">
        <f t="shared" si="178"/>
        <v>0</v>
      </c>
      <c r="N461" s="170">
        <v>0</v>
      </c>
      <c r="O461" s="146">
        <f t="shared" si="179"/>
        <v>0</v>
      </c>
      <c r="P461" s="1680"/>
    </row>
    <row r="462" spans="1:16" ht="17.25" customHeight="1">
      <c r="A462" s="2192"/>
      <c r="B462" s="2194"/>
      <c r="C462" s="2110"/>
      <c r="D462" s="2100"/>
      <c r="E462" s="1618"/>
      <c r="F462" s="2110"/>
      <c r="G462" s="877" t="s">
        <v>23</v>
      </c>
      <c r="H462" s="211">
        <f t="shared" si="186"/>
        <v>0</v>
      </c>
      <c r="I462" s="212">
        <f t="shared" si="186"/>
        <v>0</v>
      </c>
      <c r="J462" s="213">
        <f t="shared" si="186"/>
        <v>0</v>
      </c>
      <c r="K462" s="214">
        <f t="shared" si="186"/>
        <v>0</v>
      </c>
      <c r="L462" s="690">
        <v>0</v>
      </c>
      <c r="M462" s="381">
        <f t="shared" si="178"/>
        <v>0</v>
      </c>
      <c r="N462" s="691">
        <v>0</v>
      </c>
      <c r="O462" s="214">
        <f t="shared" si="179"/>
        <v>0</v>
      </c>
      <c r="P462" s="1680"/>
    </row>
    <row r="463" spans="1:16" ht="20.25" customHeight="1">
      <c r="A463" s="2192"/>
      <c r="B463" s="2194"/>
      <c r="C463" s="2110"/>
      <c r="D463" s="2100"/>
      <c r="E463" s="1618"/>
      <c r="F463" s="2110"/>
      <c r="G463" s="2120" t="s">
        <v>163</v>
      </c>
      <c r="H463" s="2121"/>
      <c r="I463" s="2121"/>
      <c r="J463" s="2121"/>
      <c r="K463" s="1692"/>
      <c r="L463" s="2139"/>
      <c r="M463" s="2140"/>
      <c r="N463" s="2140"/>
      <c r="O463" s="2141"/>
      <c r="P463" s="1680"/>
    </row>
    <row r="464" spans="1:16" ht="20.25" customHeight="1">
      <c r="A464" s="2192"/>
      <c r="B464" s="2194"/>
      <c r="C464" s="1680" t="s">
        <v>563</v>
      </c>
      <c r="D464" s="1805">
        <v>43922</v>
      </c>
      <c r="E464" s="1804">
        <v>44196</v>
      </c>
      <c r="F464" s="2187" t="s">
        <v>1421</v>
      </c>
      <c r="G464" s="215" t="s">
        <v>20</v>
      </c>
      <c r="H464" s="216">
        <f>H465+H466+H467</f>
        <v>24.4</v>
      </c>
      <c r="I464" s="191">
        <f>I465+I466+I467</f>
        <v>11.7</v>
      </c>
      <c r="J464" s="135">
        <f>J465+J466+J467</f>
        <v>11.7</v>
      </c>
      <c r="K464" s="147">
        <f>K465+K466+K467</f>
        <v>11.7</v>
      </c>
      <c r="L464" s="681">
        <f>J464/H464*100</f>
        <v>47.950819672131146</v>
      </c>
      <c r="M464" s="147">
        <f t="shared" ref="M464:M465" si="187">J464-H464</f>
        <v>-12.7</v>
      </c>
      <c r="N464" s="225">
        <f>K464/H464*100</f>
        <v>47.950819672131146</v>
      </c>
      <c r="O464" s="159">
        <f t="shared" ref="O464:O465" si="188">K464-H464</f>
        <v>-12.7</v>
      </c>
      <c r="P464" s="2128" t="s">
        <v>1418</v>
      </c>
    </row>
    <row r="465" spans="1:16" ht="18.75" customHeight="1">
      <c r="A465" s="2192"/>
      <c r="B465" s="2194"/>
      <c r="C465" s="1680"/>
      <c r="D465" s="1805"/>
      <c r="E465" s="1804"/>
      <c r="F465" s="2187"/>
      <c r="G465" s="113" t="s">
        <v>21</v>
      </c>
      <c r="H465" s="261">
        <v>24.4</v>
      </c>
      <c r="I465" s="262">
        <v>11.7</v>
      </c>
      <c r="J465" s="263">
        <v>11.7</v>
      </c>
      <c r="K465" s="264">
        <v>11.7</v>
      </c>
      <c r="L465" s="682">
        <f>J465/H465*100</f>
        <v>47.950819672131146</v>
      </c>
      <c r="M465" s="683">
        <f t="shared" si="187"/>
        <v>-12.7</v>
      </c>
      <c r="N465" s="226">
        <f>K465/H465*100</f>
        <v>47.950819672131146</v>
      </c>
      <c r="O465" s="160">
        <f t="shared" si="188"/>
        <v>-12.7</v>
      </c>
      <c r="P465" s="2128"/>
    </row>
    <row r="466" spans="1:16" ht="18.75" customHeight="1">
      <c r="A466" s="2192"/>
      <c r="B466" s="2194"/>
      <c r="C466" s="1680"/>
      <c r="D466" s="1805"/>
      <c r="E466" s="1804"/>
      <c r="F466" s="2187"/>
      <c r="G466" s="113" t="s">
        <v>22</v>
      </c>
      <c r="H466" s="112">
        <v>0</v>
      </c>
      <c r="I466" s="192">
        <v>0</v>
      </c>
      <c r="J466" s="124">
        <v>0</v>
      </c>
      <c r="K466" s="148">
        <v>0</v>
      </c>
      <c r="L466" s="685">
        <v>0</v>
      </c>
      <c r="M466" s="375">
        <f t="shared" ref="M466:M527" si="189">J466-H466</f>
        <v>0</v>
      </c>
      <c r="N466" s="228">
        <v>0</v>
      </c>
      <c r="O466" s="375">
        <f t="shared" ref="O466:O527" si="190">K466-H466</f>
        <v>0</v>
      </c>
      <c r="P466" s="2128"/>
    </row>
    <row r="467" spans="1:16" ht="18.75" customHeight="1">
      <c r="A467" s="2192"/>
      <c r="B467" s="2194"/>
      <c r="C467" s="1680"/>
      <c r="D467" s="1805"/>
      <c r="E467" s="1804"/>
      <c r="F467" s="2187"/>
      <c r="G467" s="113" t="s">
        <v>23</v>
      </c>
      <c r="H467" s="112">
        <v>0</v>
      </c>
      <c r="I467" s="192">
        <v>0</v>
      </c>
      <c r="J467" s="124">
        <v>0</v>
      </c>
      <c r="K467" s="148">
        <v>0</v>
      </c>
      <c r="L467" s="685">
        <v>0</v>
      </c>
      <c r="M467" s="375">
        <f t="shared" si="189"/>
        <v>0</v>
      </c>
      <c r="N467" s="228">
        <v>0</v>
      </c>
      <c r="O467" s="375">
        <f t="shared" si="190"/>
        <v>0</v>
      </c>
      <c r="P467" s="2128"/>
    </row>
    <row r="468" spans="1:16" ht="20.25" customHeight="1">
      <c r="A468" s="2192"/>
      <c r="B468" s="2194"/>
      <c r="C468" s="1680" t="s">
        <v>164</v>
      </c>
      <c r="D468" s="1805">
        <v>44105</v>
      </c>
      <c r="E468" s="1804">
        <v>44196</v>
      </c>
      <c r="F468" s="2187" t="s">
        <v>1419</v>
      </c>
      <c r="G468" s="190" t="s">
        <v>20</v>
      </c>
      <c r="H468" s="194">
        <f>H469+H470+H471</f>
        <v>95</v>
      </c>
      <c r="I468" s="227">
        <f>I469+I470+I471</f>
        <v>0</v>
      </c>
      <c r="J468" s="379">
        <f>J469+J470+J471</f>
        <v>0</v>
      </c>
      <c r="K468" s="380">
        <f>K469+K470+K471</f>
        <v>0</v>
      </c>
      <c r="L468" s="686">
        <f>J468/H468*100</f>
        <v>0</v>
      </c>
      <c r="M468" s="147">
        <f t="shared" si="189"/>
        <v>-95</v>
      </c>
      <c r="N468" s="227">
        <f>K468/H468*100</f>
        <v>0</v>
      </c>
      <c r="O468" s="159">
        <f t="shared" si="190"/>
        <v>-95</v>
      </c>
      <c r="P468" s="2224" t="s">
        <v>87</v>
      </c>
    </row>
    <row r="469" spans="1:16" ht="18.75" customHeight="1">
      <c r="A469" s="2192"/>
      <c r="B469" s="2194"/>
      <c r="C469" s="1680"/>
      <c r="D469" s="1805"/>
      <c r="E469" s="1804"/>
      <c r="F469" s="2187"/>
      <c r="G469" s="113" t="s">
        <v>21</v>
      </c>
      <c r="H469" s="261">
        <v>95</v>
      </c>
      <c r="I469" s="662">
        <v>0</v>
      </c>
      <c r="J469" s="663">
        <v>0</v>
      </c>
      <c r="K469" s="664">
        <v>0</v>
      </c>
      <c r="L469" s="685">
        <f>J469/H469*100</f>
        <v>0</v>
      </c>
      <c r="M469" s="683">
        <f t="shared" si="189"/>
        <v>-95</v>
      </c>
      <c r="N469" s="228">
        <f>K469/H469*100</f>
        <v>0</v>
      </c>
      <c r="O469" s="160">
        <f t="shared" si="190"/>
        <v>-95</v>
      </c>
      <c r="P469" s="2225"/>
    </row>
    <row r="470" spans="1:16" ht="18.75" customHeight="1">
      <c r="A470" s="2192"/>
      <c r="B470" s="2194"/>
      <c r="C470" s="1680"/>
      <c r="D470" s="1805"/>
      <c r="E470" s="1804"/>
      <c r="F470" s="2187"/>
      <c r="G470" s="113" t="s">
        <v>22</v>
      </c>
      <c r="H470" s="112">
        <v>0</v>
      </c>
      <c r="I470" s="192">
        <v>0</v>
      </c>
      <c r="J470" s="124">
        <v>0</v>
      </c>
      <c r="K470" s="148">
        <v>0</v>
      </c>
      <c r="L470" s="685">
        <v>0</v>
      </c>
      <c r="M470" s="375">
        <f t="shared" si="189"/>
        <v>0</v>
      </c>
      <c r="N470" s="228">
        <v>0</v>
      </c>
      <c r="O470" s="375">
        <f t="shared" si="190"/>
        <v>0</v>
      </c>
      <c r="P470" s="2225"/>
    </row>
    <row r="471" spans="1:16" ht="18.75" customHeight="1">
      <c r="A471" s="2192"/>
      <c r="B471" s="2194"/>
      <c r="C471" s="1680"/>
      <c r="D471" s="1805"/>
      <c r="E471" s="1804"/>
      <c r="F471" s="2187"/>
      <c r="G471" s="113" t="s">
        <v>23</v>
      </c>
      <c r="H471" s="112">
        <v>0</v>
      </c>
      <c r="I471" s="192">
        <v>0</v>
      </c>
      <c r="J471" s="124">
        <v>0</v>
      </c>
      <c r="K471" s="148">
        <v>0</v>
      </c>
      <c r="L471" s="685">
        <v>0</v>
      </c>
      <c r="M471" s="375">
        <f t="shared" si="189"/>
        <v>0</v>
      </c>
      <c r="N471" s="228">
        <v>0</v>
      </c>
      <c r="O471" s="375">
        <f t="shared" si="190"/>
        <v>0</v>
      </c>
      <c r="P471" s="2226"/>
    </row>
    <row r="472" spans="1:16" ht="20.25" customHeight="1">
      <c r="A472" s="2192"/>
      <c r="B472" s="2194"/>
      <c r="C472" s="1680" t="s">
        <v>562</v>
      </c>
      <c r="D472" s="1805">
        <v>43831</v>
      </c>
      <c r="E472" s="1804">
        <v>44196</v>
      </c>
      <c r="F472" s="2187" t="s">
        <v>1421</v>
      </c>
      <c r="G472" s="190" t="s">
        <v>20</v>
      </c>
      <c r="H472" s="194">
        <f>H473+H474+H475</f>
        <v>22.6</v>
      </c>
      <c r="I472" s="191">
        <f>I473+I474+I475</f>
        <v>14.5</v>
      </c>
      <c r="J472" s="135">
        <f>J473+J474+J475</f>
        <v>14.5</v>
      </c>
      <c r="K472" s="147">
        <f>K473+K474+K475</f>
        <v>22.5</v>
      </c>
      <c r="L472" s="681">
        <f>J472/H472*100</f>
        <v>64.159292035398224</v>
      </c>
      <c r="M472" s="147">
        <f t="shared" ref="M472:M473" si="191">J472-H472</f>
        <v>-8.1000000000000014</v>
      </c>
      <c r="N472" s="225">
        <f>K472/H472*100</f>
        <v>99.55752212389379</v>
      </c>
      <c r="O472" s="159">
        <f t="shared" ref="O472:O473" si="192">K472-H472</f>
        <v>-0.10000000000000142</v>
      </c>
      <c r="P472" s="2128" t="s">
        <v>1420</v>
      </c>
    </row>
    <row r="473" spans="1:16" ht="18.75" customHeight="1">
      <c r="A473" s="2192"/>
      <c r="B473" s="2194"/>
      <c r="C473" s="1680"/>
      <c r="D473" s="1805"/>
      <c r="E473" s="1804"/>
      <c r="F473" s="2187"/>
      <c r="G473" s="113" t="s">
        <v>21</v>
      </c>
      <c r="H473" s="261">
        <v>22.6</v>
      </c>
      <c r="I473" s="262">
        <v>14.5</v>
      </c>
      <c r="J473" s="263">
        <v>14.5</v>
      </c>
      <c r="K473" s="264">
        <v>22.5</v>
      </c>
      <c r="L473" s="682">
        <f>J473/H473*100</f>
        <v>64.159292035398224</v>
      </c>
      <c r="M473" s="683">
        <f t="shared" si="191"/>
        <v>-8.1000000000000014</v>
      </c>
      <c r="N473" s="226">
        <f>K473/H473*100</f>
        <v>99.55752212389379</v>
      </c>
      <c r="O473" s="160">
        <f t="shared" si="192"/>
        <v>-0.10000000000000142</v>
      </c>
      <c r="P473" s="2128"/>
    </row>
    <row r="474" spans="1:16" ht="18.75" customHeight="1">
      <c r="A474" s="2192"/>
      <c r="B474" s="2194"/>
      <c r="C474" s="1680"/>
      <c r="D474" s="1805"/>
      <c r="E474" s="1804"/>
      <c r="F474" s="2187"/>
      <c r="G474" s="113" t="s">
        <v>22</v>
      </c>
      <c r="H474" s="112">
        <v>0</v>
      </c>
      <c r="I474" s="192">
        <v>0</v>
      </c>
      <c r="J474" s="124">
        <v>0</v>
      </c>
      <c r="K474" s="148">
        <v>0</v>
      </c>
      <c r="L474" s="685">
        <v>0</v>
      </c>
      <c r="M474" s="375">
        <f t="shared" si="189"/>
        <v>0</v>
      </c>
      <c r="N474" s="228">
        <v>0</v>
      </c>
      <c r="O474" s="375">
        <f t="shared" si="190"/>
        <v>0</v>
      </c>
      <c r="P474" s="2128"/>
    </row>
    <row r="475" spans="1:16" ht="18.75" customHeight="1">
      <c r="A475" s="2192"/>
      <c r="B475" s="2194"/>
      <c r="C475" s="1680"/>
      <c r="D475" s="1805"/>
      <c r="E475" s="1804"/>
      <c r="F475" s="2187"/>
      <c r="G475" s="113" t="s">
        <v>23</v>
      </c>
      <c r="H475" s="112">
        <v>0</v>
      </c>
      <c r="I475" s="192">
        <v>0</v>
      </c>
      <c r="J475" s="124">
        <v>0</v>
      </c>
      <c r="K475" s="148">
        <v>0</v>
      </c>
      <c r="L475" s="685">
        <v>0</v>
      </c>
      <c r="M475" s="375">
        <f t="shared" si="189"/>
        <v>0</v>
      </c>
      <c r="N475" s="228">
        <v>0</v>
      </c>
      <c r="O475" s="375">
        <f t="shared" si="190"/>
        <v>0</v>
      </c>
      <c r="P475" s="2128"/>
    </row>
    <row r="476" spans="1:16" ht="20.25" customHeight="1">
      <c r="A476" s="2192"/>
      <c r="B476" s="2194"/>
      <c r="C476" s="1680" t="s">
        <v>118</v>
      </c>
      <c r="D476" s="1805">
        <v>43831</v>
      </c>
      <c r="E476" s="1804">
        <v>44196</v>
      </c>
      <c r="F476" s="2187" t="s">
        <v>1421</v>
      </c>
      <c r="G476" s="190" t="s">
        <v>20</v>
      </c>
      <c r="H476" s="194">
        <f>H477+H478+H479</f>
        <v>100</v>
      </c>
      <c r="I476" s="191">
        <f>I477+I478+I479</f>
        <v>30.5</v>
      </c>
      <c r="J476" s="135">
        <f>J477+J478+J479</f>
        <v>30.5</v>
      </c>
      <c r="K476" s="147">
        <f>K477+K478+K479</f>
        <v>84.9</v>
      </c>
      <c r="L476" s="681">
        <f>J476/H476*100</f>
        <v>30.5</v>
      </c>
      <c r="M476" s="147">
        <f t="shared" si="189"/>
        <v>-69.5</v>
      </c>
      <c r="N476" s="225">
        <f>K476/H476*100</f>
        <v>84.9</v>
      </c>
      <c r="O476" s="159">
        <f t="shared" si="190"/>
        <v>-15.099999999999994</v>
      </c>
      <c r="P476" s="2128" t="s">
        <v>1422</v>
      </c>
    </row>
    <row r="477" spans="1:16" ht="18.75" customHeight="1">
      <c r="A477" s="2192"/>
      <c r="B477" s="2194"/>
      <c r="C477" s="1680"/>
      <c r="D477" s="1805"/>
      <c r="E477" s="1804"/>
      <c r="F477" s="2187"/>
      <c r="G477" s="113" t="s">
        <v>21</v>
      </c>
      <c r="H477" s="261">
        <v>100</v>
      </c>
      <c r="I477" s="262">
        <v>30.5</v>
      </c>
      <c r="J477" s="263">
        <v>30.5</v>
      </c>
      <c r="K477" s="264">
        <v>84.9</v>
      </c>
      <c r="L477" s="682">
        <f>J477/H477*100</f>
        <v>30.5</v>
      </c>
      <c r="M477" s="683">
        <f t="shared" si="189"/>
        <v>-69.5</v>
      </c>
      <c r="N477" s="226">
        <f>K477/H477*100</f>
        <v>84.9</v>
      </c>
      <c r="O477" s="160">
        <f t="shared" si="190"/>
        <v>-15.099999999999994</v>
      </c>
      <c r="P477" s="2128"/>
    </row>
    <row r="478" spans="1:16" ht="18.75" customHeight="1">
      <c r="A478" s="2192"/>
      <c r="B478" s="2194"/>
      <c r="C478" s="1680"/>
      <c r="D478" s="1805"/>
      <c r="E478" s="1804"/>
      <c r="F478" s="2187"/>
      <c r="G478" s="113" t="s">
        <v>22</v>
      </c>
      <c r="H478" s="112">
        <v>0</v>
      </c>
      <c r="I478" s="192">
        <v>0</v>
      </c>
      <c r="J478" s="124">
        <v>0</v>
      </c>
      <c r="K478" s="148">
        <v>0</v>
      </c>
      <c r="L478" s="685">
        <v>0</v>
      </c>
      <c r="M478" s="375">
        <f t="shared" si="189"/>
        <v>0</v>
      </c>
      <c r="N478" s="228">
        <v>0</v>
      </c>
      <c r="O478" s="375">
        <f t="shared" si="190"/>
        <v>0</v>
      </c>
      <c r="P478" s="2128"/>
    </row>
    <row r="479" spans="1:16" ht="18.75" customHeight="1">
      <c r="A479" s="2192"/>
      <c r="B479" s="2194"/>
      <c r="C479" s="1680"/>
      <c r="D479" s="1805"/>
      <c r="E479" s="1804"/>
      <c r="F479" s="2187"/>
      <c r="G479" s="113" t="s">
        <v>23</v>
      </c>
      <c r="H479" s="112">
        <v>0</v>
      </c>
      <c r="I479" s="192">
        <v>0</v>
      </c>
      <c r="J479" s="124">
        <v>0</v>
      </c>
      <c r="K479" s="148">
        <v>0</v>
      </c>
      <c r="L479" s="685">
        <v>0</v>
      </c>
      <c r="M479" s="375">
        <f t="shared" si="189"/>
        <v>0</v>
      </c>
      <c r="N479" s="228">
        <v>0</v>
      </c>
      <c r="O479" s="375">
        <f t="shared" si="190"/>
        <v>0</v>
      </c>
      <c r="P479" s="2128"/>
    </row>
    <row r="480" spans="1:16" ht="20.25" customHeight="1">
      <c r="A480" s="2192"/>
      <c r="B480" s="2194"/>
      <c r="C480" s="1680" t="s">
        <v>166</v>
      </c>
      <c r="D480" s="1805">
        <v>44105</v>
      </c>
      <c r="E480" s="1804">
        <v>44196</v>
      </c>
      <c r="F480" s="2187" t="s">
        <v>1419</v>
      </c>
      <c r="G480" s="190" t="s">
        <v>20</v>
      </c>
      <c r="H480" s="194">
        <f>H481+H482+H483</f>
        <v>12</v>
      </c>
      <c r="I480" s="227">
        <f>I481+I482+I483</f>
        <v>0</v>
      </c>
      <c r="J480" s="379">
        <f>J481+J482+J483</f>
        <v>0</v>
      </c>
      <c r="K480" s="380">
        <f>K481+K482+K483</f>
        <v>0</v>
      </c>
      <c r="L480" s="686">
        <f>J480/H480*100</f>
        <v>0</v>
      </c>
      <c r="M480" s="147">
        <f t="shared" ref="M480:M481" si="193">J480-H480</f>
        <v>-12</v>
      </c>
      <c r="N480" s="227">
        <f>K480/H480*100</f>
        <v>0</v>
      </c>
      <c r="O480" s="159">
        <f t="shared" ref="O480:O481" si="194">K480-H480</f>
        <v>-12</v>
      </c>
      <c r="P480" s="2191" t="s">
        <v>87</v>
      </c>
    </row>
    <row r="481" spans="1:16" ht="18.75" customHeight="1">
      <c r="A481" s="2192"/>
      <c r="B481" s="2194"/>
      <c r="C481" s="1680"/>
      <c r="D481" s="1805"/>
      <c r="E481" s="1804"/>
      <c r="F481" s="2187"/>
      <c r="G481" s="113" t="s">
        <v>21</v>
      </c>
      <c r="H481" s="261">
        <v>12</v>
      </c>
      <c r="I481" s="662">
        <v>0</v>
      </c>
      <c r="J481" s="663">
        <v>0</v>
      </c>
      <c r="K481" s="664">
        <v>0</v>
      </c>
      <c r="L481" s="685">
        <f>J481/H481*100</f>
        <v>0</v>
      </c>
      <c r="M481" s="683">
        <f t="shared" si="193"/>
        <v>-12</v>
      </c>
      <c r="N481" s="228">
        <f>K481/H481*100</f>
        <v>0</v>
      </c>
      <c r="O481" s="160">
        <f t="shared" si="194"/>
        <v>-12</v>
      </c>
      <c r="P481" s="2191"/>
    </row>
    <row r="482" spans="1:16" ht="18.75" customHeight="1">
      <c r="A482" s="2192"/>
      <c r="B482" s="2194"/>
      <c r="C482" s="1680"/>
      <c r="D482" s="1805"/>
      <c r="E482" s="1804"/>
      <c r="F482" s="2187"/>
      <c r="G482" s="113" t="s">
        <v>22</v>
      </c>
      <c r="H482" s="112">
        <v>0</v>
      </c>
      <c r="I482" s="192">
        <v>0</v>
      </c>
      <c r="J482" s="124">
        <v>0</v>
      </c>
      <c r="K482" s="148">
        <v>0</v>
      </c>
      <c r="L482" s="685">
        <v>0</v>
      </c>
      <c r="M482" s="375">
        <f t="shared" si="189"/>
        <v>0</v>
      </c>
      <c r="N482" s="228">
        <v>0</v>
      </c>
      <c r="O482" s="375">
        <f t="shared" si="190"/>
        <v>0</v>
      </c>
      <c r="P482" s="2191"/>
    </row>
    <row r="483" spans="1:16" ht="18.75" customHeight="1">
      <c r="A483" s="2192"/>
      <c r="B483" s="2194"/>
      <c r="C483" s="1680"/>
      <c r="D483" s="1805"/>
      <c r="E483" s="1804"/>
      <c r="F483" s="2187"/>
      <c r="G483" s="113" t="s">
        <v>23</v>
      </c>
      <c r="H483" s="112">
        <v>0</v>
      </c>
      <c r="I483" s="192">
        <v>0</v>
      </c>
      <c r="J483" s="124">
        <v>0</v>
      </c>
      <c r="K483" s="148">
        <v>0</v>
      </c>
      <c r="L483" s="685">
        <v>0</v>
      </c>
      <c r="M483" s="375">
        <f t="shared" si="189"/>
        <v>0</v>
      </c>
      <c r="N483" s="228">
        <v>0</v>
      </c>
      <c r="O483" s="375">
        <f t="shared" si="190"/>
        <v>0</v>
      </c>
      <c r="P483" s="2191"/>
    </row>
    <row r="484" spans="1:16" ht="20.25" customHeight="1">
      <c r="A484" s="2193"/>
      <c r="B484" s="2195"/>
      <c r="C484" s="1680" t="s">
        <v>165</v>
      </c>
      <c r="D484" s="1805">
        <v>43831</v>
      </c>
      <c r="E484" s="1804">
        <v>44196</v>
      </c>
      <c r="F484" s="2187" t="s">
        <v>1421</v>
      </c>
      <c r="G484" s="190" t="s">
        <v>20</v>
      </c>
      <c r="H484" s="194">
        <f>H485+H486+H487</f>
        <v>53</v>
      </c>
      <c r="I484" s="191">
        <f>I485+I486+I487</f>
        <v>13.4</v>
      </c>
      <c r="J484" s="135">
        <f>J485+J486+J487</f>
        <v>13.4</v>
      </c>
      <c r="K484" s="147">
        <f>K485+K486+K487</f>
        <v>13.4</v>
      </c>
      <c r="L484" s="681">
        <f>J484/H484*100</f>
        <v>25.283018867924529</v>
      </c>
      <c r="M484" s="147">
        <f t="shared" si="189"/>
        <v>-39.6</v>
      </c>
      <c r="N484" s="225">
        <f>K484/H484*100</f>
        <v>25.283018867924529</v>
      </c>
      <c r="O484" s="159">
        <f t="shared" si="190"/>
        <v>-39.6</v>
      </c>
      <c r="P484" s="1827" t="s">
        <v>1423</v>
      </c>
    </row>
    <row r="485" spans="1:16" ht="17.25" customHeight="1">
      <c r="A485" s="2193"/>
      <c r="B485" s="2195"/>
      <c r="C485" s="1680"/>
      <c r="D485" s="1805"/>
      <c r="E485" s="1804"/>
      <c r="F485" s="2187"/>
      <c r="G485" s="113" t="s">
        <v>21</v>
      </c>
      <c r="H485" s="261">
        <v>53</v>
      </c>
      <c r="I485" s="262">
        <v>13.4</v>
      </c>
      <c r="J485" s="263">
        <v>13.4</v>
      </c>
      <c r="K485" s="264">
        <v>13.4</v>
      </c>
      <c r="L485" s="682">
        <f>J485/H485*100</f>
        <v>25.283018867924529</v>
      </c>
      <c r="M485" s="683">
        <f t="shared" si="189"/>
        <v>-39.6</v>
      </c>
      <c r="N485" s="226">
        <f>K485/H485*100</f>
        <v>25.283018867924529</v>
      </c>
      <c r="O485" s="160">
        <f t="shared" si="190"/>
        <v>-39.6</v>
      </c>
      <c r="P485" s="1828"/>
    </row>
    <row r="486" spans="1:16" ht="17.25" customHeight="1">
      <c r="A486" s="2193"/>
      <c r="B486" s="2195"/>
      <c r="C486" s="1680"/>
      <c r="D486" s="1805"/>
      <c r="E486" s="1804"/>
      <c r="F486" s="2187"/>
      <c r="G486" s="113" t="s">
        <v>22</v>
      </c>
      <c r="H486" s="112">
        <v>0</v>
      </c>
      <c r="I486" s="192">
        <v>0</v>
      </c>
      <c r="J486" s="124">
        <v>0</v>
      </c>
      <c r="K486" s="148">
        <v>0</v>
      </c>
      <c r="L486" s="685">
        <v>0</v>
      </c>
      <c r="M486" s="375">
        <f t="shared" si="189"/>
        <v>0</v>
      </c>
      <c r="N486" s="228">
        <v>0</v>
      </c>
      <c r="O486" s="375">
        <f t="shared" si="190"/>
        <v>0</v>
      </c>
      <c r="P486" s="1828"/>
    </row>
    <row r="487" spans="1:16" ht="17.25" customHeight="1">
      <c r="A487" s="2193"/>
      <c r="B487" s="2195"/>
      <c r="C487" s="1680"/>
      <c r="D487" s="1805"/>
      <c r="E487" s="1804"/>
      <c r="F487" s="2187"/>
      <c r="G487" s="113" t="s">
        <v>23</v>
      </c>
      <c r="H487" s="112">
        <v>0</v>
      </c>
      <c r="I487" s="192">
        <v>0</v>
      </c>
      <c r="J487" s="124">
        <v>0</v>
      </c>
      <c r="K487" s="148">
        <v>0</v>
      </c>
      <c r="L487" s="685">
        <v>0</v>
      </c>
      <c r="M487" s="375">
        <f t="shared" si="189"/>
        <v>0</v>
      </c>
      <c r="N487" s="228">
        <v>0</v>
      </c>
      <c r="O487" s="375">
        <f t="shared" si="190"/>
        <v>0</v>
      </c>
      <c r="P487" s="1829"/>
    </row>
    <row r="488" spans="1:16" ht="20.25" customHeight="1">
      <c r="A488" s="2193"/>
      <c r="B488" s="2195"/>
      <c r="C488" s="1680" t="s">
        <v>167</v>
      </c>
      <c r="D488" s="1805">
        <v>44105</v>
      </c>
      <c r="E488" s="1804">
        <v>44196</v>
      </c>
      <c r="F488" s="2187" t="s">
        <v>1419</v>
      </c>
      <c r="G488" s="190" t="s">
        <v>20</v>
      </c>
      <c r="H488" s="194">
        <f>H489+H490+H491</f>
        <v>14.8</v>
      </c>
      <c r="I488" s="227">
        <f>I489+I490+I491</f>
        <v>0</v>
      </c>
      <c r="J488" s="379">
        <f>J489+J490+J491</f>
        <v>0</v>
      </c>
      <c r="K488" s="380">
        <f>K489+K490+K491</f>
        <v>0</v>
      </c>
      <c r="L488" s="686">
        <f>J488/H488*100</f>
        <v>0</v>
      </c>
      <c r="M488" s="147">
        <f t="shared" ref="M488:M489" si="195">J488-H488</f>
        <v>-14.8</v>
      </c>
      <c r="N488" s="227">
        <f>K488/H488*100</f>
        <v>0</v>
      </c>
      <c r="O488" s="159">
        <f t="shared" ref="O488:O489" si="196">K488-H488</f>
        <v>-14.8</v>
      </c>
      <c r="P488" s="2132" t="s">
        <v>87</v>
      </c>
    </row>
    <row r="489" spans="1:16" ht="18.75" customHeight="1">
      <c r="A489" s="2193"/>
      <c r="B489" s="2195"/>
      <c r="C489" s="1680"/>
      <c r="D489" s="1805"/>
      <c r="E489" s="1804"/>
      <c r="F489" s="2187"/>
      <c r="G489" s="113" t="s">
        <v>21</v>
      </c>
      <c r="H489" s="261">
        <v>14.8</v>
      </c>
      <c r="I489" s="662">
        <v>0</v>
      </c>
      <c r="J489" s="663">
        <v>0</v>
      </c>
      <c r="K489" s="664">
        <v>0</v>
      </c>
      <c r="L489" s="685">
        <f>J489/H489*100</f>
        <v>0</v>
      </c>
      <c r="M489" s="683">
        <f t="shared" si="195"/>
        <v>-14.8</v>
      </c>
      <c r="N489" s="228">
        <f>K489/H489*100</f>
        <v>0</v>
      </c>
      <c r="O489" s="160">
        <f t="shared" si="196"/>
        <v>-14.8</v>
      </c>
      <c r="P489" s="2133"/>
    </row>
    <row r="490" spans="1:16" ht="18.75" customHeight="1">
      <c r="A490" s="2193"/>
      <c r="B490" s="2195"/>
      <c r="C490" s="1680"/>
      <c r="D490" s="1805"/>
      <c r="E490" s="1804"/>
      <c r="F490" s="2187"/>
      <c r="G490" s="113" t="s">
        <v>22</v>
      </c>
      <c r="H490" s="112">
        <v>0</v>
      </c>
      <c r="I490" s="192">
        <v>0</v>
      </c>
      <c r="J490" s="124">
        <v>0</v>
      </c>
      <c r="K490" s="148">
        <v>0</v>
      </c>
      <c r="L490" s="685">
        <v>0</v>
      </c>
      <c r="M490" s="375">
        <f t="shared" si="189"/>
        <v>0</v>
      </c>
      <c r="N490" s="228">
        <v>0</v>
      </c>
      <c r="O490" s="375">
        <f t="shared" si="190"/>
        <v>0</v>
      </c>
      <c r="P490" s="2133"/>
    </row>
    <row r="491" spans="1:16" ht="18.75" customHeight="1">
      <c r="A491" s="2193"/>
      <c r="B491" s="2195"/>
      <c r="C491" s="1680"/>
      <c r="D491" s="1805"/>
      <c r="E491" s="1804"/>
      <c r="F491" s="2187"/>
      <c r="G491" s="113" t="s">
        <v>23</v>
      </c>
      <c r="H491" s="112">
        <v>0</v>
      </c>
      <c r="I491" s="192">
        <v>0</v>
      </c>
      <c r="J491" s="124">
        <v>0</v>
      </c>
      <c r="K491" s="148">
        <v>0</v>
      </c>
      <c r="L491" s="685">
        <v>0</v>
      </c>
      <c r="M491" s="375">
        <f t="shared" si="189"/>
        <v>0</v>
      </c>
      <c r="N491" s="228">
        <v>0</v>
      </c>
      <c r="O491" s="375">
        <f t="shared" si="190"/>
        <v>0</v>
      </c>
      <c r="P491" s="2134"/>
    </row>
    <row r="492" spans="1:16" ht="21" customHeight="1">
      <c r="A492" s="1588" t="s">
        <v>427</v>
      </c>
      <c r="B492" s="1590" t="s">
        <v>428</v>
      </c>
      <c r="C492" s="1666" t="s">
        <v>565</v>
      </c>
      <c r="D492" s="1805">
        <v>43891</v>
      </c>
      <c r="E492" s="1804">
        <v>44196</v>
      </c>
      <c r="F492" s="1507" t="s">
        <v>675</v>
      </c>
      <c r="G492" s="109" t="s">
        <v>20</v>
      </c>
      <c r="H492" s="187">
        <f>H493+H494+H495</f>
        <v>11.9</v>
      </c>
      <c r="I492" s="171">
        <f>I493+I494+I495</f>
        <v>5.6</v>
      </c>
      <c r="J492" s="129">
        <f>J493+J494+J495</f>
        <v>5.6</v>
      </c>
      <c r="K492" s="141">
        <f>K493+K494+K495</f>
        <v>5.6</v>
      </c>
      <c r="L492" s="676">
        <f>J492/H492*100</f>
        <v>47.058823529411761</v>
      </c>
      <c r="M492" s="141">
        <f t="shared" si="189"/>
        <v>-6.3000000000000007</v>
      </c>
      <c r="N492" s="168">
        <f>K492/H492*100</f>
        <v>47.058823529411761</v>
      </c>
      <c r="O492" s="48">
        <f t="shared" si="190"/>
        <v>-6.3000000000000007</v>
      </c>
      <c r="P492" s="1680" t="s">
        <v>1424</v>
      </c>
    </row>
    <row r="493" spans="1:16" ht="17.25" customHeight="1">
      <c r="A493" s="1588"/>
      <c r="B493" s="1590"/>
      <c r="C493" s="1666"/>
      <c r="D493" s="1805"/>
      <c r="E493" s="1804"/>
      <c r="F493" s="1507"/>
      <c r="G493" s="879" t="s">
        <v>21</v>
      </c>
      <c r="H493" s="236">
        <v>11.9</v>
      </c>
      <c r="I493" s="229">
        <v>5.6</v>
      </c>
      <c r="J493" s="230">
        <v>5.6</v>
      </c>
      <c r="K493" s="231">
        <v>5.6</v>
      </c>
      <c r="L493" s="677">
        <f>J493/H493*100</f>
        <v>47.058823529411761</v>
      </c>
      <c r="M493" s="155">
        <f t="shared" si="189"/>
        <v>-6.3000000000000007</v>
      </c>
      <c r="N493" s="169">
        <f>K493/H493*100</f>
        <v>47.058823529411761</v>
      </c>
      <c r="O493" s="103">
        <f t="shared" si="190"/>
        <v>-6.3000000000000007</v>
      </c>
      <c r="P493" s="1680"/>
    </row>
    <row r="494" spans="1:16" ht="17.25" customHeight="1">
      <c r="A494" s="1588"/>
      <c r="B494" s="1590"/>
      <c r="C494" s="1666"/>
      <c r="D494" s="1805"/>
      <c r="E494" s="1804"/>
      <c r="F494" s="1507"/>
      <c r="G494" s="879" t="s">
        <v>22</v>
      </c>
      <c r="H494" s="110">
        <v>0</v>
      </c>
      <c r="I494" s="177">
        <v>0</v>
      </c>
      <c r="J494" s="122">
        <v>0</v>
      </c>
      <c r="K494" s="146">
        <v>0</v>
      </c>
      <c r="L494" s="269">
        <v>0</v>
      </c>
      <c r="M494" s="106">
        <v>0</v>
      </c>
      <c r="N494" s="170">
        <v>0</v>
      </c>
      <c r="O494" s="106">
        <f t="shared" si="190"/>
        <v>0</v>
      </c>
      <c r="P494" s="1680"/>
    </row>
    <row r="495" spans="1:16" ht="17.25" customHeight="1">
      <c r="A495" s="1588"/>
      <c r="B495" s="1590"/>
      <c r="C495" s="1666"/>
      <c r="D495" s="1805"/>
      <c r="E495" s="1804"/>
      <c r="F495" s="1507"/>
      <c r="G495" s="879" t="s">
        <v>23</v>
      </c>
      <c r="H495" s="110">
        <v>0</v>
      </c>
      <c r="I495" s="177">
        <v>0</v>
      </c>
      <c r="J495" s="122">
        <v>0</v>
      </c>
      <c r="K495" s="146">
        <v>0</v>
      </c>
      <c r="L495" s="269">
        <v>0</v>
      </c>
      <c r="M495" s="106">
        <v>0</v>
      </c>
      <c r="N495" s="170">
        <v>0</v>
      </c>
      <c r="O495" s="106">
        <f t="shared" si="190"/>
        <v>0</v>
      </c>
      <c r="P495" s="1680"/>
    </row>
    <row r="496" spans="1:16" ht="27.75" customHeight="1">
      <c r="A496" s="1588" t="s">
        <v>429</v>
      </c>
      <c r="B496" s="1590" t="s">
        <v>430</v>
      </c>
      <c r="C496" s="1666" t="s">
        <v>565</v>
      </c>
      <c r="D496" s="1805">
        <v>44105</v>
      </c>
      <c r="E496" s="1804">
        <v>44196</v>
      </c>
      <c r="F496" s="2187" t="s">
        <v>1425</v>
      </c>
      <c r="G496" s="109" t="s">
        <v>20</v>
      </c>
      <c r="H496" s="187">
        <f>H497+H498+H499</f>
        <v>2.4</v>
      </c>
      <c r="I496" s="173">
        <f>I497+I498+I499</f>
        <v>0</v>
      </c>
      <c r="J496" s="130">
        <f>J497+J498+J499</f>
        <v>0</v>
      </c>
      <c r="K496" s="143">
        <f>K497+K498+K499</f>
        <v>0</v>
      </c>
      <c r="L496" s="299">
        <f>J496/H496*100</f>
        <v>0</v>
      </c>
      <c r="M496" s="141">
        <f t="shared" ref="M496:M497" si="197">J496-H496</f>
        <v>-2.4</v>
      </c>
      <c r="N496" s="173">
        <f>K496/H496*100</f>
        <v>0</v>
      </c>
      <c r="O496" s="48">
        <f t="shared" ref="O496:O497" si="198">K496-H496</f>
        <v>-2.4</v>
      </c>
      <c r="P496" s="1680"/>
    </row>
    <row r="497" spans="1:16" ht="18.75" customHeight="1">
      <c r="A497" s="1588"/>
      <c r="B497" s="1590"/>
      <c r="C497" s="1666"/>
      <c r="D497" s="1805"/>
      <c r="E497" s="1804"/>
      <c r="F497" s="2187"/>
      <c r="G497" s="879" t="s">
        <v>21</v>
      </c>
      <c r="H497" s="236">
        <v>2.4</v>
      </c>
      <c r="I497" s="329">
        <v>0</v>
      </c>
      <c r="J497" s="535">
        <v>0</v>
      </c>
      <c r="K497" s="330">
        <v>0</v>
      </c>
      <c r="L497" s="269">
        <f>J497/H497*100</f>
        <v>0</v>
      </c>
      <c r="M497" s="155">
        <f t="shared" si="197"/>
        <v>-2.4</v>
      </c>
      <c r="N497" s="170">
        <f>K497/H497*100</f>
        <v>0</v>
      </c>
      <c r="O497" s="103">
        <f t="shared" si="198"/>
        <v>-2.4</v>
      </c>
      <c r="P497" s="1680"/>
    </row>
    <row r="498" spans="1:16" ht="18.75" customHeight="1">
      <c r="A498" s="1588"/>
      <c r="B498" s="1590"/>
      <c r="C498" s="1666"/>
      <c r="D498" s="1805"/>
      <c r="E498" s="1804"/>
      <c r="F498" s="2187"/>
      <c r="G498" s="879" t="s">
        <v>22</v>
      </c>
      <c r="H498" s="110">
        <v>0</v>
      </c>
      <c r="I498" s="177">
        <v>0</v>
      </c>
      <c r="J498" s="122">
        <v>0</v>
      </c>
      <c r="K498" s="146">
        <v>0</v>
      </c>
      <c r="L498" s="269">
        <v>0</v>
      </c>
      <c r="M498" s="106">
        <f t="shared" si="189"/>
        <v>0</v>
      </c>
      <c r="N498" s="170">
        <v>0</v>
      </c>
      <c r="O498" s="106">
        <f t="shared" si="190"/>
        <v>0</v>
      </c>
      <c r="P498" s="1680"/>
    </row>
    <row r="499" spans="1:16" ht="18.75" customHeight="1">
      <c r="A499" s="1588"/>
      <c r="B499" s="1590"/>
      <c r="C499" s="1666"/>
      <c r="D499" s="1805"/>
      <c r="E499" s="1804"/>
      <c r="F499" s="2187"/>
      <c r="G499" s="879" t="s">
        <v>23</v>
      </c>
      <c r="H499" s="110">
        <v>0</v>
      </c>
      <c r="I499" s="177">
        <v>0</v>
      </c>
      <c r="J499" s="122">
        <v>0</v>
      </c>
      <c r="K499" s="146">
        <v>0</v>
      </c>
      <c r="L499" s="269">
        <v>0</v>
      </c>
      <c r="M499" s="106">
        <f t="shared" si="189"/>
        <v>0</v>
      </c>
      <c r="N499" s="170">
        <v>0</v>
      </c>
      <c r="O499" s="106">
        <f t="shared" si="190"/>
        <v>0</v>
      </c>
      <c r="P499" s="1680"/>
    </row>
    <row r="500" spans="1:16" ht="21" customHeight="1">
      <c r="A500" s="1249" t="s">
        <v>48</v>
      </c>
      <c r="B500" s="1424" t="s">
        <v>696</v>
      </c>
      <c r="C500" s="1464" t="s">
        <v>19</v>
      </c>
      <c r="D500" s="2146" t="s">
        <v>19</v>
      </c>
      <c r="E500" s="1466" t="s">
        <v>19</v>
      </c>
      <c r="F500" s="1548" t="s">
        <v>19</v>
      </c>
      <c r="G500" s="109" t="s">
        <v>20</v>
      </c>
      <c r="H500" s="114">
        <f>H501+H502+H503</f>
        <v>0</v>
      </c>
      <c r="I500" s="198">
        <f>I501+I502+I503</f>
        <v>0</v>
      </c>
      <c r="J500" s="125">
        <f>J501+J502+J503</f>
        <v>0</v>
      </c>
      <c r="K500" s="150">
        <f>K501+K502+K503</f>
        <v>0</v>
      </c>
      <c r="L500" s="269">
        <v>0</v>
      </c>
      <c r="M500" s="106">
        <f t="shared" si="189"/>
        <v>0</v>
      </c>
      <c r="N500" s="170">
        <v>0</v>
      </c>
      <c r="O500" s="143">
        <f t="shared" si="190"/>
        <v>0</v>
      </c>
      <c r="P500" s="1680"/>
    </row>
    <row r="501" spans="1:16" ht="15.75" customHeight="1">
      <c r="A501" s="1249"/>
      <c r="B501" s="1424"/>
      <c r="C501" s="1464"/>
      <c r="D501" s="2146"/>
      <c r="E501" s="1466"/>
      <c r="F501" s="1548"/>
      <c r="G501" s="879" t="s">
        <v>21</v>
      </c>
      <c r="H501" s="114">
        <f>H505+H517</f>
        <v>0</v>
      </c>
      <c r="I501" s="198">
        <f>I505+I517</f>
        <v>0</v>
      </c>
      <c r="J501" s="125">
        <f>J505+J517</f>
        <v>0</v>
      </c>
      <c r="K501" s="150">
        <f>K505+K517</f>
        <v>0</v>
      </c>
      <c r="L501" s="269">
        <v>0</v>
      </c>
      <c r="M501" s="106">
        <f t="shared" si="189"/>
        <v>0</v>
      </c>
      <c r="N501" s="170">
        <v>0</v>
      </c>
      <c r="O501" s="143">
        <f t="shared" si="190"/>
        <v>0</v>
      </c>
      <c r="P501" s="1680"/>
    </row>
    <row r="502" spans="1:16" ht="15.75" customHeight="1">
      <c r="A502" s="1249"/>
      <c r="B502" s="1424"/>
      <c r="C502" s="1464"/>
      <c r="D502" s="2146"/>
      <c r="E502" s="1466"/>
      <c r="F502" s="1548"/>
      <c r="G502" s="879" t="s">
        <v>22</v>
      </c>
      <c r="H502" s="114">
        <f t="shared" ref="H502:K503" si="199">H506+H518</f>
        <v>0</v>
      </c>
      <c r="I502" s="198">
        <f t="shared" si="199"/>
        <v>0</v>
      </c>
      <c r="J502" s="125">
        <f t="shared" si="199"/>
        <v>0</v>
      </c>
      <c r="K502" s="150">
        <f t="shared" si="199"/>
        <v>0</v>
      </c>
      <c r="L502" s="269">
        <v>0</v>
      </c>
      <c r="M502" s="106">
        <f t="shared" si="189"/>
        <v>0</v>
      </c>
      <c r="N502" s="170">
        <v>0</v>
      </c>
      <c r="O502" s="143">
        <f t="shared" si="190"/>
        <v>0</v>
      </c>
      <c r="P502" s="1680"/>
    </row>
    <row r="503" spans="1:16" ht="15.75" customHeight="1">
      <c r="A503" s="1249"/>
      <c r="B503" s="1424"/>
      <c r="C503" s="1464"/>
      <c r="D503" s="2146"/>
      <c r="E503" s="1466"/>
      <c r="F503" s="1548"/>
      <c r="G503" s="879" t="s">
        <v>23</v>
      </c>
      <c r="H503" s="114">
        <f t="shared" si="199"/>
        <v>0</v>
      </c>
      <c r="I503" s="198">
        <f t="shared" si="199"/>
        <v>0</v>
      </c>
      <c r="J503" s="125">
        <f t="shared" si="199"/>
        <v>0</v>
      </c>
      <c r="K503" s="150">
        <f t="shared" si="199"/>
        <v>0</v>
      </c>
      <c r="L503" s="269">
        <v>0</v>
      </c>
      <c r="M503" s="106">
        <f t="shared" si="189"/>
        <v>0</v>
      </c>
      <c r="N503" s="170">
        <v>0</v>
      </c>
      <c r="O503" s="143">
        <f t="shared" si="190"/>
        <v>0</v>
      </c>
      <c r="P503" s="1680"/>
    </row>
    <row r="504" spans="1:16" ht="24.75" customHeight="1">
      <c r="A504" s="1588" t="s">
        <v>49</v>
      </c>
      <c r="B504" s="1590" t="s">
        <v>697</v>
      </c>
      <c r="C504" s="1666" t="s">
        <v>19</v>
      </c>
      <c r="D504" s="2100" t="s">
        <v>19</v>
      </c>
      <c r="E504" s="1618" t="s">
        <v>19</v>
      </c>
      <c r="F504" s="2110" t="s">
        <v>19</v>
      </c>
      <c r="G504" s="109" t="s">
        <v>20</v>
      </c>
      <c r="H504" s="114">
        <f>H505+H506+H507</f>
        <v>0</v>
      </c>
      <c r="I504" s="198">
        <f>I505+I506+I507</f>
        <v>0</v>
      </c>
      <c r="J504" s="125">
        <f>J505+J506+J507</f>
        <v>0</v>
      </c>
      <c r="K504" s="150">
        <f>K505+K506+K507</f>
        <v>0</v>
      </c>
      <c r="L504" s="269">
        <v>0</v>
      </c>
      <c r="M504" s="106">
        <f t="shared" si="189"/>
        <v>0</v>
      </c>
      <c r="N504" s="170">
        <v>0</v>
      </c>
      <c r="O504" s="143">
        <f t="shared" si="190"/>
        <v>0</v>
      </c>
      <c r="P504" s="1680"/>
    </row>
    <row r="505" spans="1:16" ht="16.5" customHeight="1">
      <c r="A505" s="1588"/>
      <c r="B505" s="1590"/>
      <c r="C505" s="1666"/>
      <c r="D505" s="2100"/>
      <c r="E505" s="1618"/>
      <c r="F505" s="2110"/>
      <c r="G505" s="879" t="s">
        <v>21</v>
      </c>
      <c r="H505" s="114">
        <f>H509+H513</f>
        <v>0</v>
      </c>
      <c r="I505" s="198">
        <f>I509+I513</f>
        <v>0</v>
      </c>
      <c r="J505" s="125">
        <f>J509+J513</f>
        <v>0</v>
      </c>
      <c r="K505" s="150">
        <f>K509+K513</f>
        <v>0</v>
      </c>
      <c r="L505" s="269">
        <v>0</v>
      </c>
      <c r="M505" s="106">
        <f t="shared" si="189"/>
        <v>0</v>
      </c>
      <c r="N505" s="170">
        <v>0</v>
      </c>
      <c r="O505" s="143">
        <f t="shared" si="190"/>
        <v>0</v>
      </c>
      <c r="P505" s="1680"/>
    </row>
    <row r="506" spans="1:16" ht="16.5" customHeight="1">
      <c r="A506" s="1588"/>
      <c r="B506" s="1590"/>
      <c r="C506" s="1666"/>
      <c r="D506" s="2100"/>
      <c r="E506" s="1618"/>
      <c r="F506" s="2110"/>
      <c r="G506" s="879" t="s">
        <v>22</v>
      </c>
      <c r="H506" s="114">
        <f t="shared" ref="H506:K507" si="200">H510+H514</f>
        <v>0</v>
      </c>
      <c r="I506" s="198">
        <f t="shared" si="200"/>
        <v>0</v>
      </c>
      <c r="J506" s="125">
        <f t="shared" si="200"/>
        <v>0</v>
      </c>
      <c r="K506" s="150">
        <f t="shared" si="200"/>
        <v>0</v>
      </c>
      <c r="L506" s="269">
        <v>0</v>
      </c>
      <c r="M506" s="106">
        <f t="shared" si="189"/>
        <v>0</v>
      </c>
      <c r="N506" s="170">
        <v>0</v>
      </c>
      <c r="O506" s="143">
        <f t="shared" si="190"/>
        <v>0</v>
      </c>
      <c r="P506" s="1680"/>
    </row>
    <row r="507" spans="1:16" ht="16.5" customHeight="1">
      <c r="A507" s="1588"/>
      <c r="B507" s="1590"/>
      <c r="C507" s="1666"/>
      <c r="D507" s="2100"/>
      <c r="E507" s="1618"/>
      <c r="F507" s="2110"/>
      <c r="G507" s="879" t="s">
        <v>23</v>
      </c>
      <c r="H507" s="114">
        <f t="shared" si="200"/>
        <v>0</v>
      </c>
      <c r="I507" s="198">
        <f t="shared" si="200"/>
        <v>0</v>
      </c>
      <c r="J507" s="125">
        <f t="shared" si="200"/>
        <v>0</v>
      </c>
      <c r="K507" s="150">
        <f t="shared" si="200"/>
        <v>0</v>
      </c>
      <c r="L507" s="269">
        <v>0</v>
      </c>
      <c r="M507" s="106">
        <f t="shared" si="189"/>
        <v>0</v>
      </c>
      <c r="N507" s="170">
        <v>0</v>
      </c>
      <c r="O507" s="143">
        <f t="shared" si="190"/>
        <v>0</v>
      </c>
      <c r="P507" s="1680"/>
    </row>
    <row r="508" spans="1:16" ht="24.75" customHeight="1">
      <c r="A508" s="1588" t="s">
        <v>50</v>
      </c>
      <c r="B508" s="1590" t="s">
        <v>431</v>
      </c>
      <c r="C508" s="1666" t="s">
        <v>677</v>
      </c>
      <c r="D508" s="1805">
        <v>43831</v>
      </c>
      <c r="E508" s="1804">
        <v>44196</v>
      </c>
      <c r="F508" s="2187" t="s">
        <v>676</v>
      </c>
      <c r="G508" s="109" t="s">
        <v>20</v>
      </c>
      <c r="H508" s="111">
        <f>H509+H510+H511</f>
        <v>0</v>
      </c>
      <c r="I508" s="176">
        <f>I509+I510+I511</f>
        <v>0</v>
      </c>
      <c r="J508" s="123">
        <f>J509+J510+J511</f>
        <v>0</v>
      </c>
      <c r="K508" s="145">
        <f>K509+K510+K511</f>
        <v>0</v>
      </c>
      <c r="L508" s="269">
        <v>0</v>
      </c>
      <c r="M508" s="106">
        <f t="shared" si="189"/>
        <v>0</v>
      </c>
      <c r="N508" s="170">
        <v>0</v>
      </c>
      <c r="O508" s="143">
        <f t="shared" si="190"/>
        <v>0</v>
      </c>
      <c r="P508" s="2188"/>
    </row>
    <row r="509" spans="1:16" ht="18" customHeight="1">
      <c r="A509" s="1588"/>
      <c r="B509" s="1590"/>
      <c r="C509" s="1666"/>
      <c r="D509" s="1805"/>
      <c r="E509" s="1804"/>
      <c r="F509" s="2187"/>
      <c r="G509" s="879" t="s">
        <v>21</v>
      </c>
      <c r="H509" s="110">
        <v>0</v>
      </c>
      <c r="I509" s="177">
        <v>0</v>
      </c>
      <c r="J509" s="122">
        <v>0</v>
      </c>
      <c r="K509" s="146">
        <v>0</v>
      </c>
      <c r="L509" s="269">
        <v>0</v>
      </c>
      <c r="M509" s="106">
        <f t="shared" si="189"/>
        <v>0</v>
      </c>
      <c r="N509" s="170">
        <v>0</v>
      </c>
      <c r="O509" s="143">
        <f t="shared" si="190"/>
        <v>0</v>
      </c>
      <c r="P509" s="2188"/>
    </row>
    <row r="510" spans="1:16" ht="18" customHeight="1">
      <c r="A510" s="1588"/>
      <c r="B510" s="1590"/>
      <c r="C510" s="1666"/>
      <c r="D510" s="1805"/>
      <c r="E510" s="1804"/>
      <c r="F510" s="2187"/>
      <c r="G510" s="879" t="s">
        <v>22</v>
      </c>
      <c r="H510" s="110">
        <v>0</v>
      </c>
      <c r="I510" s="177">
        <v>0</v>
      </c>
      <c r="J510" s="122">
        <v>0</v>
      </c>
      <c r="K510" s="146">
        <v>0</v>
      </c>
      <c r="L510" s="269">
        <v>0</v>
      </c>
      <c r="M510" s="106">
        <f t="shared" si="189"/>
        <v>0</v>
      </c>
      <c r="N510" s="170">
        <v>0</v>
      </c>
      <c r="O510" s="143">
        <f t="shared" si="190"/>
        <v>0</v>
      </c>
      <c r="P510" s="2188"/>
    </row>
    <row r="511" spans="1:16" ht="18" customHeight="1">
      <c r="A511" s="1588"/>
      <c r="B511" s="1590"/>
      <c r="C511" s="1666"/>
      <c r="D511" s="1805"/>
      <c r="E511" s="1804"/>
      <c r="F511" s="2187"/>
      <c r="G511" s="879" t="s">
        <v>23</v>
      </c>
      <c r="H511" s="110">
        <v>0</v>
      </c>
      <c r="I511" s="177">
        <v>0</v>
      </c>
      <c r="J511" s="122">
        <v>0</v>
      </c>
      <c r="K511" s="146">
        <v>0</v>
      </c>
      <c r="L511" s="269">
        <v>0</v>
      </c>
      <c r="M511" s="106">
        <f t="shared" si="189"/>
        <v>0</v>
      </c>
      <c r="N511" s="170">
        <v>0</v>
      </c>
      <c r="O511" s="143">
        <f t="shared" si="190"/>
        <v>0</v>
      </c>
      <c r="P511" s="2188"/>
    </row>
    <row r="512" spans="1:16" ht="24.75" customHeight="1">
      <c r="A512" s="1588" t="s">
        <v>175</v>
      </c>
      <c r="B512" s="1590" t="s">
        <v>432</v>
      </c>
      <c r="C512" s="1666" t="s">
        <v>677</v>
      </c>
      <c r="D512" s="1805">
        <v>43831</v>
      </c>
      <c r="E512" s="1804">
        <v>44196</v>
      </c>
      <c r="F512" s="2187" t="s">
        <v>676</v>
      </c>
      <c r="G512" s="109" t="s">
        <v>20</v>
      </c>
      <c r="H512" s="111">
        <f>H513+H514+H515</f>
        <v>0</v>
      </c>
      <c r="I512" s="176">
        <f>I513+I514+I515</f>
        <v>0</v>
      </c>
      <c r="J512" s="123">
        <f>J513+J514+J515</f>
        <v>0</v>
      </c>
      <c r="K512" s="145">
        <f>K513+K514+K515</f>
        <v>0</v>
      </c>
      <c r="L512" s="269">
        <v>0</v>
      </c>
      <c r="M512" s="106">
        <f t="shared" si="189"/>
        <v>0</v>
      </c>
      <c r="N512" s="170">
        <v>0</v>
      </c>
      <c r="O512" s="143">
        <f t="shared" si="190"/>
        <v>0</v>
      </c>
      <c r="P512" s="2188"/>
    </row>
    <row r="513" spans="1:16" ht="16.5" customHeight="1">
      <c r="A513" s="1588"/>
      <c r="B513" s="1590"/>
      <c r="C513" s="1666"/>
      <c r="D513" s="1805"/>
      <c r="E513" s="1804"/>
      <c r="F513" s="2187"/>
      <c r="G513" s="879" t="s">
        <v>21</v>
      </c>
      <c r="H513" s="110">
        <v>0</v>
      </c>
      <c r="I513" s="177">
        <v>0</v>
      </c>
      <c r="J513" s="122">
        <v>0</v>
      </c>
      <c r="K513" s="146">
        <v>0</v>
      </c>
      <c r="L513" s="269">
        <v>0</v>
      </c>
      <c r="M513" s="106">
        <f t="shared" si="189"/>
        <v>0</v>
      </c>
      <c r="N513" s="170">
        <v>0</v>
      </c>
      <c r="O513" s="143">
        <f t="shared" si="190"/>
        <v>0</v>
      </c>
      <c r="P513" s="2188"/>
    </row>
    <row r="514" spans="1:16" ht="16.5" customHeight="1">
      <c r="A514" s="1588"/>
      <c r="B514" s="1590"/>
      <c r="C514" s="1666"/>
      <c r="D514" s="1805"/>
      <c r="E514" s="1804"/>
      <c r="F514" s="2187"/>
      <c r="G514" s="879" t="s">
        <v>22</v>
      </c>
      <c r="H514" s="110">
        <v>0</v>
      </c>
      <c r="I514" s="177">
        <v>0</v>
      </c>
      <c r="J514" s="122">
        <v>0</v>
      </c>
      <c r="K514" s="146">
        <v>0</v>
      </c>
      <c r="L514" s="269">
        <v>0</v>
      </c>
      <c r="M514" s="106">
        <f t="shared" si="189"/>
        <v>0</v>
      </c>
      <c r="N514" s="170">
        <v>0</v>
      </c>
      <c r="O514" s="143">
        <f t="shared" si="190"/>
        <v>0</v>
      </c>
      <c r="P514" s="2188"/>
    </row>
    <row r="515" spans="1:16" ht="16.5" customHeight="1">
      <c r="A515" s="1588"/>
      <c r="B515" s="1590"/>
      <c r="C515" s="1666"/>
      <c r="D515" s="1805"/>
      <c r="E515" s="1804"/>
      <c r="F515" s="2187"/>
      <c r="G515" s="879" t="s">
        <v>23</v>
      </c>
      <c r="H515" s="110">
        <v>0</v>
      </c>
      <c r="I515" s="177">
        <v>0</v>
      </c>
      <c r="J515" s="122">
        <v>0</v>
      </c>
      <c r="K515" s="146">
        <v>0</v>
      </c>
      <c r="L515" s="269">
        <v>0</v>
      </c>
      <c r="M515" s="106">
        <f t="shared" si="189"/>
        <v>0</v>
      </c>
      <c r="N515" s="170">
        <v>0</v>
      </c>
      <c r="O515" s="143">
        <f t="shared" si="190"/>
        <v>0</v>
      </c>
      <c r="P515" s="2188"/>
    </row>
    <row r="516" spans="1:16" ht="21" customHeight="1">
      <c r="A516" s="1588" t="s">
        <v>176</v>
      </c>
      <c r="B516" s="1590" t="s">
        <v>698</v>
      </c>
      <c r="C516" s="1666" t="s">
        <v>19</v>
      </c>
      <c r="D516" s="2100" t="s">
        <v>19</v>
      </c>
      <c r="E516" s="1618" t="s">
        <v>19</v>
      </c>
      <c r="F516" s="2110" t="s">
        <v>19</v>
      </c>
      <c r="G516" s="109" t="s">
        <v>20</v>
      </c>
      <c r="H516" s="114">
        <f>H517+H518+H519</f>
        <v>0</v>
      </c>
      <c r="I516" s="198">
        <f>I517+I518+I519</f>
        <v>0</v>
      </c>
      <c r="J516" s="125">
        <f>J517+J518+J519</f>
        <v>0</v>
      </c>
      <c r="K516" s="150">
        <f>K517+K518+K519</f>
        <v>0</v>
      </c>
      <c r="L516" s="269">
        <v>0</v>
      </c>
      <c r="M516" s="106">
        <f t="shared" si="189"/>
        <v>0</v>
      </c>
      <c r="N516" s="170">
        <v>0</v>
      </c>
      <c r="O516" s="143">
        <f t="shared" si="190"/>
        <v>0</v>
      </c>
      <c r="P516" s="1680"/>
    </row>
    <row r="517" spans="1:16" ht="14.25" customHeight="1">
      <c r="A517" s="1588"/>
      <c r="B517" s="1590"/>
      <c r="C517" s="1666"/>
      <c r="D517" s="2100"/>
      <c r="E517" s="1618"/>
      <c r="F517" s="2110"/>
      <c r="G517" s="879" t="s">
        <v>21</v>
      </c>
      <c r="H517" s="114">
        <f>H521+H525+H529+H533+H537</f>
        <v>0</v>
      </c>
      <c r="I517" s="198">
        <f>I521+I525+I529+I533+I537</f>
        <v>0</v>
      </c>
      <c r="J517" s="125">
        <f>J521+J525+J529+J533+J537</f>
        <v>0</v>
      </c>
      <c r="K517" s="150">
        <f>K521+K525+K529+K533+K537</f>
        <v>0</v>
      </c>
      <c r="L517" s="269">
        <v>0</v>
      </c>
      <c r="M517" s="106">
        <f t="shared" si="189"/>
        <v>0</v>
      </c>
      <c r="N517" s="170">
        <v>0</v>
      </c>
      <c r="O517" s="143">
        <f t="shared" si="190"/>
        <v>0</v>
      </c>
      <c r="P517" s="1680"/>
    </row>
    <row r="518" spans="1:16" ht="14.25" customHeight="1">
      <c r="A518" s="1588"/>
      <c r="B518" s="1590"/>
      <c r="C518" s="1666"/>
      <c r="D518" s="2100"/>
      <c r="E518" s="1618"/>
      <c r="F518" s="2110"/>
      <c r="G518" s="879" t="s">
        <v>22</v>
      </c>
      <c r="H518" s="114">
        <f t="shared" ref="H518:K519" si="201">H522+H526+H530+H534+H538</f>
        <v>0</v>
      </c>
      <c r="I518" s="198">
        <f t="shared" si="201"/>
        <v>0</v>
      </c>
      <c r="J518" s="125">
        <f t="shared" si="201"/>
        <v>0</v>
      </c>
      <c r="K518" s="150">
        <f t="shared" si="201"/>
        <v>0</v>
      </c>
      <c r="L518" s="269">
        <v>0</v>
      </c>
      <c r="M518" s="106">
        <f t="shared" si="189"/>
        <v>0</v>
      </c>
      <c r="N518" s="170">
        <v>0</v>
      </c>
      <c r="O518" s="143">
        <f t="shared" si="190"/>
        <v>0</v>
      </c>
      <c r="P518" s="1680"/>
    </row>
    <row r="519" spans="1:16" ht="14.25" customHeight="1">
      <c r="A519" s="1588"/>
      <c r="B519" s="1590"/>
      <c r="C519" s="1666"/>
      <c r="D519" s="2100"/>
      <c r="E519" s="1618"/>
      <c r="F519" s="2110"/>
      <c r="G519" s="879" t="s">
        <v>23</v>
      </c>
      <c r="H519" s="114">
        <f t="shared" si="201"/>
        <v>0</v>
      </c>
      <c r="I519" s="198">
        <f t="shared" si="201"/>
        <v>0</v>
      </c>
      <c r="J519" s="125">
        <f t="shared" si="201"/>
        <v>0</v>
      </c>
      <c r="K519" s="150">
        <f t="shared" si="201"/>
        <v>0</v>
      </c>
      <c r="L519" s="269">
        <v>0</v>
      </c>
      <c r="M519" s="106">
        <f t="shared" si="189"/>
        <v>0</v>
      </c>
      <c r="N519" s="170">
        <v>0</v>
      </c>
      <c r="O519" s="143">
        <f t="shared" si="190"/>
        <v>0</v>
      </c>
      <c r="P519" s="1680"/>
    </row>
    <row r="520" spans="1:16" ht="39" customHeight="1">
      <c r="A520" s="1588" t="s">
        <v>177</v>
      </c>
      <c r="B520" s="1590" t="s">
        <v>433</v>
      </c>
      <c r="C520" s="1666" t="s">
        <v>677</v>
      </c>
      <c r="D520" s="1805">
        <v>43831</v>
      </c>
      <c r="E520" s="1804">
        <v>44196</v>
      </c>
      <c r="F520" s="2187" t="s">
        <v>676</v>
      </c>
      <c r="G520" s="109" t="s">
        <v>20</v>
      </c>
      <c r="H520" s="111">
        <f>H521+H522+H523</f>
        <v>0</v>
      </c>
      <c r="I520" s="176">
        <f>I521+I522+I523</f>
        <v>0</v>
      </c>
      <c r="J520" s="123">
        <f>J521+J522+J523</f>
        <v>0</v>
      </c>
      <c r="K520" s="145">
        <f>K521+K522+K523</f>
        <v>0</v>
      </c>
      <c r="L520" s="269">
        <v>0</v>
      </c>
      <c r="M520" s="106">
        <f t="shared" si="189"/>
        <v>0</v>
      </c>
      <c r="N520" s="170">
        <v>0</v>
      </c>
      <c r="O520" s="143">
        <f t="shared" si="190"/>
        <v>0</v>
      </c>
      <c r="P520" s="2188"/>
    </row>
    <row r="521" spans="1:16" ht="24.75" customHeight="1">
      <c r="A521" s="1588"/>
      <c r="B521" s="1590"/>
      <c r="C521" s="1666"/>
      <c r="D521" s="1805"/>
      <c r="E521" s="1804"/>
      <c r="F521" s="2187"/>
      <c r="G521" s="879" t="s">
        <v>21</v>
      </c>
      <c r="H521" s="110">
        <v>0</v>
      </c>
      <c r="I521" s="177">
        <v>0</v>
      </c>
      <c r="J521" s="122">
        <v>0</v>
      </c>
      <c r="K521" s="146">
        <v>0</v>
      </c>
      <c r="L521" s="269">
        <v>0</v>
      </c>
      <c r="M521" s="106">
        <f t="shared" si="189"/>
        <v>0</v>
      </c>
      <c r="N521" s="170">
        <v>0</v>
      </c>
      <c r="O521" s="143">
        <f t="shared" si="190"/>
        <v>0</v>
      </c>
      <c r="P521" s="2188"/>
    </row>
    <row r="522" spans="1:16" ht="24.75" customHeight="1">
      <c r="A522" s="1588"/>
      <c r="B522" s="1590"/>
      <c r="C522" s="1666"/>
      <c r="D522" s="1805"/>
      <c r="E522" s="1804"/>
      <c r="F522" s="2187"/>
      <c r="G522" s="879" t="s">
        <v>22</v>
      </c>
      <c r="H522" s="110">
        <v>0</v>
      </c>
      <c r="I522" s="177">
        <v>0</v>
      </c>
      <c r="J522" s="122">
        <v>0</v>
      </c>
      <c r="K522" s="146">
        <v>0</v>
      </c>
      <c r="L522" s="269">
        <v>0</v>
      </c>
      <c r="M522" s="106">
        <f t="shared" si="189"/>
        <v>0</v>
      </c>
      <c r="N522" s="170">
        <v>0</v>
      </c>
      <c r="O522" s="143">
        <f t="shared" si="190"/>
        <v>0</v>
      </c>
      <c r="P522" s="2188"/>
    </row>
    <row r="523" spans="1:16" ht="24.75" customHeight="1">
      <c r="A523" s="1588"/>
      <c r="B523" s="1590"/>
      <c r="C523" s="1666"/>
      <c r="D523" s="1805"/>
      <c r="E523" s="1804"/>
      <c r="F523" s="2187"/>
      <c r="G523" s="879" t="s">
        <v>23</v>
      </c>
      <c r="H523" s="110">
        <v>0</v>
      </c>
      <c r="I523" s="177">
        <v>0</v>
      </c>
      <c r="J523" s="122">
        <v>0</v>
      </c>
      <c r="K523" s="146">
        <v>0</v>
      </c>
      <c r="L523" s="269">
        <v>0</v>
      </c>
      <c r="M523" s="106">
        <f t="shared" si="189"/>
        <v>0</v>
      </c>
      <c r="N523" s="170">
        <v>0</v>
      </c>
      <c r="O523" s="143">
        <f t="shared" si="190"/>
        <v>0</v>
      </c>
      <c r="P523" s="2188"/>
    </row>
    <row r="524" spans="1:16" ht="21" customHeight="1">
      <c r="A524" s="1588" t="s">
        <v>178</v>
      </c>
      <c r="B524" s="1590" t="s">
        <v>434</v>
      </c>
      <c r="C524" s="1666" t="s">
        <v>677</v>
      </c>
      <c r="D524" s="1805">
        <v>43831</v>
      </c>
      <c r="E524" s="1804">
        <v>44196</v>
      </c>
      <c r="F524" s="2187" t="s">
        <v>676</v>
      </c>
      <c r="G524" s="109" t="s">
        <v>20</v>
      </c>
      <c r="H524" s="111">
        <f>H525+H526+H527</f>
        <v>0</v>
      </c>
      <c r="I524" s="176">
        <f>I525+I526+I527</f>
        <v>0</v>
      </c>
      <c r="J524" s="123">
        <f>J525+J526+J527</f>
        <v>0</v>
      </c>
      <c r="K524" s="145">
        <f>K525+K526+K527</f>
        <v>0</v>
      </c>
      <c r="L524" s="269">
        <v>0</v>
      </c>
      <c r="M524" s="106">
        <f t="shared" si="189"/>
        <v>0</v>
      </c>
      <c r="N524" s="170">
        <v>0</v>
      </c>
      <c r="O524" s="143">
        <f t="shared" si="190"/>
        <v>0</v>
      </c>
      <c r="P524" s="2188"/>
    </row>
    <row r="525" spans="1:16" ht="18" customHeight="1">
      <c r="A525" s="1588"/>
      <c r="B525" s="1590"/>
      <c r="C525" s="1666"/>
      <c r="D525" s="1805"/>
      <c r="E525" s="1804"/>
      <c r="F525" s="2187"/>
      <c r="G525" s="879" t="s">
        <v>21</v>
      </c>
      <c r="H525" s="110">
        <v>0</v>
      </c>
      <c r="I525" s="177">
        <v>0</v>
      </c>
      <c r="J525" s="122">
        <v>0</v>
      </c>
      <c r="K525" s="146">
        <v>0</v>
      </c>
      <c r="L525" s="269">
        <v>0</v>
      </c>
      <c r="M525" s="106">
        <f t="shared" si="189"/>
        <v>0</v>
      </c>
      <c r="N525" s="170">
        <v>0</v>
      </c>
      <c r="O525" s="143">
        <f t="shared" si="190"/>
        <v>0</v>
      </c>
      <c r="P525" s="2188"/>
    </row>
    <row r="526" spans="1:16" ht="18" customHeight="1">
      <c r="A526" s="1588"/>
      <c r="B526" s="1590"/>
      <c r="C526" s="1666"/>
      <c r="D526" s="1805"/>
      <c r="E526" s="1804"/>
      <c r="F526" s="2187"/>
      <c r="G526" s="879" t="s">
        <v>22</v>
      </c>
      <c r="H526" s="110">
        <v>0</v>
      </c>
      <c r="I526" s="177">
        <v>0</v>
      </c>
      <c r="J526" s="122">
        <v>0</v>
      </c>
      <c r="K526" s="146">
        <v>0</v>
      </c>
      <c r="L526" s="269">
        <v>0</v>
      </c>
      <c r="M526" s="106">
        <f t="shared" si="189"/>
        <v>0</v>
      </c>
      <c r="N526" s="170">
        <v>0</v>
      </c>
      <c r="O526" s="143">
        <f t="shared" si="190"/>
        <v>0</v>
      </c>
      <c r="P526" s="2188"/>
    </row>
    <row r="527" spans="1:16" ht="18" customHeight="1">
      <c r="A527" s="1588"/>
      <c r="B527" s="1590"/>
      <c r="C527" s="1666"/>
      <c r="D527" s="1805"/>
      <c r="E527" s="1804"/>
      <c r="F527" s="2187"/>
      <c r="G527" s="879" t="s">
        <v>23</v>
      </c>
      <c r="H527" s="110">
        <v>0</v>
      </c>
      <c r="I527" s="177">
        <v>0</v>
      </c>
      <c r="J527" s="122">
        <v>0</v>
      </c>
      <c r="K527" s="146">
        <v>0</v>
      </c>
      <c r="L527" s="269">
        <v>0</v>
      </c>
      <c r="M527" s="106">
        <f t="shared" si="189"/>
        <v>0</v>
      </c>
      <c r="N527" s="170">
        <v>0</v>
      </c>
      <c r="O527" s="143">
        <f t="shared" si="190"/>
        <v>0</v>
      </c>
      <c r="P527" s="2188"/>
    </row>
    <row r="528" spans="1:16" ht="48" customHeight="1">
      <c r="A528" s="1588" t="s">
        <v>179</v>
      </c>
      <c r="B528" s="1590" t="s">
        <v>435</v>
      </c>
      <c r="C528" s="1666" t="s">
        <v>677</v>
      </c>
      <c r="D528" s="1805">
        <v>43831</v>
      </c>
      <c r="E528" s="1804">
        <v>44196</v>
      </c>
      <c r="F528" s="1507" t="s">
        <v>676</v>
      </c>
      <c r="G528" s="109" t="s">
        <v>20</v>
      </c>
      <c r="H528" s="111">
        <f>H529+H530+H531</f>
        <v>0</v>
      </c>
      <c r="I528" s="176">
        <f>I529+I530+I531</f>
        <v>0</v>
      </c>
      <c r="J528" s="123">
        <f>J529+J530+J531</f>
        <v>0</v>
      </c>
      <c r="K528" s="145">
        <f>K529+K530+K531</f>
        <v>0</v>
      </c>
      <c r="L528" s="269">
        <v>0</v>
      </c>
      <c r="M528" s="106">
        <f t="shared" ref="M528:M727" si="202">J528-H528</f>
        <v>0</v>
      </c>
      <c r="N528" s="170">
        <v>0</v>
      </c>
      <c r="O528" s="143">
        <f t="shared" ref="O528:O727" si="203">K528-H528</f>
        <v>0</v>
      </c>
      <c r="P528" s="2188"/>
    </row>
    <row r="529" spans="1:16" ht="29.25" customHeight="1">
      <c r="A529" s="1588"/>
      <c r="B529" s="1590"/>
      <c r="C529" s="1666"/>
      <c r="D529" s="1805"/>
      <c r="E529" s="1804"/>
      <c r="F529" s="1507"/>
      <c r="G529" s="879" t="s">
        <v>21</v>
      </c>
      <c r="H529" s="110">
        <v>0</v>
      </c>
      <c r="I529" s="177">
        <v>0</v>
      </c>
      <c r="J529" s="122">
        <v>0</v>
      </c>
      <c r="K529" s="146">
        <v>0</v>
      </c>
      <c r="L529" s="269">
        <v>0</v>
      </c>
      <c r="M529" s="106">
        <f t="shared" si="202"/>
        <v>0</v>
      </c>
      <c r="N529" s="170">
        <v>0</v>
      </c>
      <c r="O529" s="143">
        <f t="shared" si="203"/>
        <v>0</v>
      </c>
      <c r="P529" s="2188"/>
    </row>
    <row r="530" spans="1:16" ht="29.25" customHeight="1">
      <c r="A530" s="1588"/>
      <c r="B530" s="1590"/>
      <c r="C530" s="1666"/>
      <c r="D530" s="1805"/>
      <c r="E530" s="1804"/>
      <c r="F530" s="1507"/>
      <c r="G530" s="879" t="s">
        <v>22</v>
      </c>
      <c r="H530" s="110">
        <v>0</v>
      </c>
      <c r="I530" s="177">
        <v>0</v>
      </c>
      <c r="J530" s="122">
        <v>0</v>
      </c>
      <c r="K530" s="146">
        <v>0</v>
      </c>
      <c r="L530" s="269">
        <v>0</v>
      </c>
      <c r="M530" s="106">
        <f t="shared" si="202"/>
        <v>0</v>
      </c>
      <c r="N530" s="170">
        <v>0</v>
      </c>
      <c r="O530" s="143">
        <f t="shared" si="203"/>
        <v>0</v>
      </c>
      <c r="P530" s="2188"/>
    </row>
    <row r="531" spans="1:16" ht="29.25" customHeight="1">
      <c r="A531" s="1588"/>
      <c r="B531" s="1590"/>
      <c r="C531" s="1666"/>
      <c r="D531" s="1805"/>
      <c r="E531" s="1804"/>
      <c r="F531" s="1507"/>
      <c r="G531" s="879" t="s">
        <v>23</v>
      </c>
      <c r="H531" s="110">
        <v>0</v>
      </c>
      <c r="I531" s="177">
        <v>0</v>
      </c>
      <c r="J531" s="122">
        <v>0</v>
      </c>
      <c r="K531" s="146">
        <v>0</v>
      </c>
      <c r="L531" s="269">
        <v>0</v>
      </c>
      <c r="M531" s="106">
        <f t="shared" si="202"/>
        <v>0</v>
      </c>
      <c r="N531" s="170">
        <v>0</v>
      </c>
      <c r="O531" s="143">
        <f t="shared" si="203"/>
        <v>0</v>
      </c>
      <c r="P531" s="2188"/>
    </row>
    <row r="532" spans="1:16" ht="49.5" customHeight="1">
      <c r="A532" s="1588" t="s">
        <v>180</v>
      </c>
      <c r="B532" s="1590" t="s">
        <v>436</v>
      </c>
      <c r="C532" s="1666" t="s">
        <v>677</v>
      </c>
      <c r="D532" s="1805">
        <v>43831</v>
      </c>
      <c r="E532" s="1804">
        <v>44196</v>
      </c>
      <c r="F532" s="1507" t="s">
        <v>676</v>
      </c>
      <c r="G532" s="109" t="s">
        <v>20</v>
      </c>
      <c r="H532" s="111">
        <f>H533+H534+H535</f>
        <v>0</v>
      </c>
      <c r="I532" s="176">
        <f>I533+I534+I535</f>
        <v>0</v>
      </c>
      <c r="J532" s="123">
        <f>J533+J534+J535</f>
        <v>0</v>
      </c>
      <c r="K532" s="145">
        <f>K533+K534+K535</f>
        <v>0</v>
      </c>
      <c r="L532" s="269">
        <v>0</v>
      </c>
      <c r="M532" s="106">
        <f t="shared" si="202"/>
        <v>0</v>
      </c>
      <c r="N532" s="170">
        <v>0</v>
      </c>
      <c r="O532" s="143">
        <f t="shared" si="203"/>
        <v>0</v>
      </c>
      <c r="P532" s="2188"/>
    </row>
    <row r="533" spans="1:16" ht="30.75" customHeight="1">
      <c r="A533" s="1588"/>
      <c r="B533" s="1590"/>
      <c r="C533" s="1666"/>
      <c r="D533" s="1805"/>
      <c r="E533" s="1804"/>
      <c r="F533" s="1507"/>
      <c r="G533" s="879" t="s">
        <v>21</v>
      </c>
      <c r="H533" s="110">
        <v>0</v>
      </c>
      <c r="I533" s="177">
        <v>0</v>
      </c>
      <c r="J533" s="122">
        <v>0</v>
      </c>
      <c r="K533" s="146">
        <v>0</v>
      </c>
      <c r="L533" s="269">
        <v>0</v>
      </c>
      <c r="M533" s="106">
        <f t="shared" si="202"/>
        <v>0</v>
      </c>
      <c r="N533" s="170">
        <v>0</v>
      </c>
      <c r="O533" s="143">
        <f t="shared" si="203"/>
        <v>0</v>
      </c>
      <c r="P533" s="2188"/>
    </row>
    <row r="534" spans="1:16" ht="30.75" customHeight="1">
      <c r="A534" s="1588"/>
      <c r="B534" s="1590"/>
      <c r="C534" s="1666"/>
      <c r="D534" s="1805"/>
      <c r="E534" s="1804"/>
      <c r="F534" s="1507"/>
      <c r="G534" s="879" t="s">
        <v>22</v>
      </c>
      <c r="H534" s="110">
        <v>0</v>
      </c>
      <c r="I534" s="177">
        <v>0</v>
      </c>
      <c r="J534" s="122">
        <v>0</v>
      </c>
      <c r="K534" s="146">
        <v>0</v>
      </c>
      <c r="L534" s="269">
        <v>0</v>
      </c>
      <c r="M534" s="106">
        <f t="shared" si="202"/>
        <v>0</v>
      </c>
      <c r="N534" s="170">
        <v>0</v>
      </c>
      <c r="O534" s="143">
        <f t="shared" si="203"/>
        <v>0</v>
      </c>
      <c r="P534" s="2188"/>
    </row>
    <row r="535" spans="1:16" ht="30.75" customHeight="1">
      <c r="A535" s="1588"/>
      <c r="B535" s="1590"/>
      <c r="C535" s="1666"/>
      <c r="D535" s="1805"/>
      <c r="E535" s="1804"/>
      <c r="F535" s="1507"/>
      <c r="G535" s="879" t="s">
        <v>23</v>
      </c>
      <c r="H535" s="110">
        <v>0</v>
      </c>
      <c r="I535" s="177">
        <v>0</v>
      </c>
      <c r="J535" s="122">
        <v>0</v>
      </c>
      <c r="K535" s="146">
        <v>0</v>
      </c>
      <c r="L535" s="269">
        <v>0</v>
      </c>
      <c r="M535" s="106">
        <f t="shared" si="202"/>
        <v>0</v>
      </c>
      <c r="N535" s="170">
        <v>0</v>
      </c>
      <c r="O535" s="143">
        <f t="shared" si="203"/>
        <v>0</v>
      </c>
      <c r="P535" s="2188"/>
    </row>
    <row r="536" spans="1:16" ht="81.75" customHeight="1">
      <c r="A536" s="1588" t="s">
        <v>181</v>
      </c>
      <c r="B536" s="1590" t="s">
        <v>437</v>
      </c>
      <c r="C536" s="1666" t="s">
        <v>677</v>
      </c>
      <c r="D536" s="1805">
        <v>43831</v>
      </c>
      <c r="E536" s="1804">
        <v>44196</v>
      </c>
      <c r="F536" s="1507" t="s">
        <v>676</v>
      </c>
      <c r="G536" s="109" t="s">
        <v>20</v>
      </c>
      <c r="H536" s="111">
        <f>H537+H538+H539</f>
        <v>0</v>
      </c>
      <c r="I536" s="176">
        <f>I537+I538+I539</f>
        <v>0</v>
      </c>
      <c r="J536" s="123">
        <f>J537+J538+J539</f>
        <v>0</v>
      </c>
      <c r="K536" s="145">
        <f>K537+K538+K539</f>
        <v>0</v>
      </c>
      <c r="L536" s="269">
        <v>0</v>
      </c>
      <c r="M536" s="106">
        <f t="shared" si="202"/>
        <v>0</v>
      </c>
      <c r="N536" s="170">
        <v>0</v>
      </c>
      <c r="O536" s="143">
        <f t="shared" si="203"/>
        <v>0</v>
      </c>
      <c r="P536" s="2188"/>
    </row>
    <row r="537" spans="1:16" ht="40.5" customHeight="1">
      <c r="A537" s="1588"/>
      <c r="B537" s="1590"/>
      <c r="C537" s="1666"/>
      <c r="D537" s="1805"/>
      <c r="E537" s="1804"/>
      <c r="F537" s="1507"/>
      <c r="G537" s="879" t="s">
        <v>21</v>
      </c>
      <c r="H537" s="110">
        <v>0</v>
      </c>
      <c r="I537" s="177">
        <v>0</v>
      </c>
      <c r="J537" s="122">
        <v>0</v>
      </c>
      <c r="K537" s="146">
        <v>0</v>
      </c>
      <c r="L537" s="269">
        <v>0</v>
      </c>
      <c r="M537" s="106">
        <f t="shared" si="202"/>
        <v>0</v>
      </c>
      <c r="N537" s="170">
        <v>0</v>
      </c>
      <c r="O537" s="143">
        <f t="shared" si="203"/>
        <v>0</v>
      </c>
      <c r="P537" s="2188"/>
    </row>
    <row r="538" spans="1:16" ht="40.5" customHeight="1">
      <c r="A538" s="1588"/>
      <c r="B538" s="1590"/>
      <c r="C538" s="1666"/>
      <c r="D538" s="1805"/>
      <c r="E538" s="1804"/>
      <c r="F538" s="1507"/>
      <c r="G538" s="879" t="s">
        <v>22</v>
      </c>
      <c r="H538" s="110">
        <v>0</v>
      </c>
      <c r="I538" s="177">
        <v>0</v>
      </c>
      <c r="J538" s="122">
        <v>0</v>
      </c>
      <c r="K538" s="146">
        <v>0</v>
      </c>
      <c r="L538" s="269">
        <v>0</v>
      </c>
      <c r="M538" s="106">
        <f t="shared" si="202"/>
        <v>0</v>
      </c>
      <c r="N538" s="170">
        <v>0</v>
      </c>
      <c r="O538" s="143">
        <f t="shared" si="203"/>
        <v>0</v>
      </c>
      <c r="P538" s="2188"/>
    </row>
    <row r="539" spans="1:16" ht="40.5" customHeight="1" thickBot="1">
      <c r="A539" s="1725"/>
      <c r="B539" s="2138"/>
      <c r="C539" s="1677"/>
      <c r="D539" s="1808"/>
      <c r="E539" s="1809"/>
      <c r="F539" s="1518"/>
      <c r="G539" s="116" t="s">
        <v>23</v>
      </c>
      <c r="H539" s="117">
        <v>0</v>
      </c>
      <c r="I539" s="199">
        <v>0</v>
      </c>
      <c r="J539" s="128">
        <v>0</v>
      </c>
      <c r="K539" s="151">
        <v>0</v>
      </c>
      <c r="L539" s="678">
        <v>0</v>
      </c>
      <c r="M539" s="142">
        <f t="shared" si="202"/>
        <v>0</v>
      </c>
      <c r="N539" s="172">
        <v>0</v>
      </c>
      <c r="O539" s="158">
        <f t="shared" si="203"/>
        <v>0</v>
      </c>
      <c r="P539" s="2189"/>
    </row>
    <row r="540" spans="1:16" ht="18" customHeight="1">
      <c r="A540" s="1249" t="s">
        <v>567</v>
      </c>
      <c r="B540" s="1424" t="s">
        <v>699</v>
      </c>
      <c r="C540" s="1294" t="s">
        <v>19</v>
      </c>
      <c r="D540" s="1254" t="s">
        <v>19</v>
      </c>
      <c r="E540" s="1297" t="s">
        <v>19</v>
      </c>
      <c r="F540" s="1300" t="s">
        <v>19</v>
      </c>
      <c r="G540" s="109" t="s">
        <v>20</v>
      </c>
      <c r="H540" s="187">
        <f>H541+H542+H543</f>
        <v>5752.2000000000007</v>
      </c>
      <c r="I540" s="171">
        <f>I541+I542+I543</f>
        <v>1647.6999999999998</v>
      </c>
      <c r="J540" s="129">
        <f>J541+J542+J543</f>
        <v>1600.6</v>
      </c>
      <c r="K540" s="141">
        <f>K541+K542+K543</f>
        <v>1747.3999999999999</v>
      </c>
      <c r="L540" s="679">
        <f>J540/H540*100</f>
        <v>27.825875317269912</v>
      </c>
      <c r="M540" s="680">
        <f t="shared" si="202"/>
        <v>-4151.6000000000004</v>
      </c>
      <c r="N540" s="218">
        <f>K540/H540*100</f>
        <v>30.377942352491218</v>
      </c>
      <c r="O540" s="220">
        <f t="shared" si="203"/>
        <v>-4004.8000000000011</v>
      </c>
      <c r="P540" s="1680"/>
    </row>
    <row r="541" spans="1:16" ht="16.5" customHeight="1">
      <c r="A541" s="1249"/>
      <c r="B541" s="1424"/>
      <c r="C541" s="1464"/>
      <c r="D541" s="2146"/>
      <c r="E541" s="1466"/>
      <c r="F541" s="1548"/>
      <c r="G541" s="879" t="s">
        <v>21</v>
      </c>
      <c r="H541" s="209">
        <f>H545+H611</f>
        <v>5752.2000000000007</v>
      </c>
      <c r="I541" s="391">
        <f t="shared" ref="I541:K541" si="204">I545+I611</f>
        <v>1647.6999999999998</v>
      </c>
      <c r="J541" s="132">
        <f t="shared" si="204"/>
        <v>1600.6</v>
      </c>
      <c r="K541" s="392">
        <f t="shared" si="204"/>
        <v>1747.3999999999999</v>
      </c>
      <c r="L541" s="677">
        <f>J541/H541*100</f>
        <v>27.825875317269912</v>
      </c>
      <c r="M541" s="155">
        <f t="shared" si="202"/>
        <v>-4151.6000000000004</v>
      </c>
      <c r="N541" s="169">
        <f>K541/H541*100</f>
        <v>30.377942352491218</v>
      </c>
      <c r="O541" s="103">
        <f t="shared" si="203"/>
        <v>-4004.8000000000011</v>
      </c>
      <c r="P541" s="1680"/>
    </row>
    <row r="542" spans="1:16" ht="16.5" customHeight="1">
      <c r="A542" s="1249"/>
      <c r="B542" s="1424"/>
      <c r="C542" s="1464"/>
      <c r="D542" s="2146"/>
      <c r="E542" s="1466"/>
      <c r="F542" s="1548"/>
      <c r="G542" s="879" t="s">
        <v>22</v>
      </c>
      <c r="H542" s="186">
        <f t="shared" ref="H542:K543" si="205">H546+H612</f>
        <v>0</v>
      </c>
      <c r="I542" s="880">
        <f t="shared" si="205"/>
        <v>0</v>
      </c>
      <c r="J542" s="2">
        <f t="shared" si="205"/>
        <v>0</v>
      </c>
      <c r="K542" s="881">
        <f t="shared" si="205"/>
        <v>0</v>
      </c>
      <c r="L542" s="269">
        <v>0</v>
      </c>
      <c r="M542" s="106">
        <f t="shared" si="202"/>
        <v>0</v>
      </c>
      <c r="N542" s="170">
        <v>0</v>
      </c>
      <c r="O542" s="143">
        <f t="shared" si="203"/>
        <v>0</v>
      </c>
      <c r="P542" s="1680"/>
    </row>
    <row r="543" spans="1:16" ht="16.5" customHeight="1">
      <c r="A543" s="1249"/>
      <c r="B543" s="1424"/>
      <c r="C543" s="1464"/>
      <c r="D543" s="2146"/>
      <c r="E543" s="1466"/>
      <c r="F543" s="1548"/>
      <c r="G543" s="879" t="s">
        <v>23</v>
      </c>
      <c r="H543" s="186">
        <f t="shared" si="205"/>
        <v>0</v>
      </c>
      <c r="I543" s="880">
        <f t="shared" si="205"/>
        <v>0</v>
      </c>
      <c r="J543" s="2">
        <f t="shared" si="205"/>
        <v>0</v>
      </c>
      <c r="K543" s="881">
        <f t="shared" si="205"/>
        <v>0</v>
      </c>
      <c r="L543" s="269">
        <v>0</v>
      </c>
      <c r="M543" s="106">
        <f t="shared" si="202"/>
        <v>0</v>
      </c>
      <c r="N543" s="170">
        <v>0</v>
      </c>
      <c r="O543" s="143">
        <f t="shared" si="203"/>
        <v>0</v>
      </c>
      <c r="P543" s="1680"/>
    </row>
    <row r="544" spans="1:16" ht="17.25" customHeight="1">
      <c r="A544" s="2114" t="s">
        <v>568</v>
      </c>
      <c r="B544" s="2117" t="s">
        <v>700</v>
      </c>
      <c r="C544" s="1243" t="s">
        <v>19</v>
      </c>
      <c r="D544" s="1767" t="s">
        <v>19</v>
      </c>
      <c r="E544" s="1619" t="s">
        <v>19</v>
      </c>
      <c r="F544" s="1602" t="s">
        <v>19</v>
      </c>
      <c r="G544" s="109" t="s">
        <v>20</v>
      </c>
      <c r="H544" s="187">
        <f>H545+H546+H547</f>
        <v>1491</v>
      </c>
      <c r="I544" s="171">
        <f>I545+I546+I547</f>
        <v>1049.8999999999999</v>
      </c>
      <c r="J544" s="129">
        <f>J545+J546+J547</f>
        <v>1029.5</v>
      </c>
      <c r="K544" s="141">
        <f>K545+K546+K547</f>
        <v>1171.8999999999999</v>
      </c>
      <c r="L544" s="679">
        <f>J544/H544*100</f>
        <v>69.047619047619051</v>
      </c>
      <c r="M544" s="680">
        <f t="shared" ref="M544:M545" si="206">J544-H544</f>
        <v>-461.5</v>
      </c>
      <c r="N544" s="218">
        <f>K544/H544*100</f>
        <v>78.598256203889989</v>
      </c>
      <c r="O544" s="220">
        <f t="shared" ref="O544:O545" si="207">K544-H544</f>
        <v>-319.10000000000014</v>
      </c>
      <c r="P544" s="2132"/>
    </row>
    <row r="545" spans="1:16" ht="14.25" customHeight="1">
      <c r="A545" s="2115"/>
      <c r="B545" s="2118"/>
      <c r="C545" s="1244"/>
      <c r="D545" s="1211"/>
      <c r="E545" s="1594"/>
      <c r="F545" s="1603"/>
      <c r="G545" s="879" t="s">
        <v>21</v>
      </c>
      <c r="H545" s="209">
        <f>H578</f>
        <v>1491</v>
      </c>
      <c r="I545" s="391">
        <f t="shared" ref="I545:K545" si="208">I578</f>
        <v>1049.8999999999999</v>
      </c>
      <c r="J545" s="132">
        <f t="shared" si="208"/>
        <v>1029.5</v>
      </c>
      <c r="K545" s="392">
        <f t="shared" si="208"/>
        <v>1171.8999999999999</v>
      </c>
      <c r="L545" s="677">
        <f>J545/H545*100</f>
        <v>69.047619047619051</v>
      </c>
      <c r="M545" s="155">
        <f t="shared" si="206"/>
        <v>-461.5</v>
      </c>
      <c r="N545" s="169">
        <f>K545/H545*100</f>
        <v>78.598256203889989</v>
      </c>
      <c r="O545" s="103">
        <f t="shared" si="207"/>
        <v>-319.10000000000014</v>
      </c>
      <c r="P545" s="2133"/>
    </row>
    <row r="546" spans="1:16" ht="14.25" customHeight="1">
      <c r="A546" s="2115"/>
      <c r="B546" s="2118"/>
      <c r="C546" s="1244"/>
      <c r="D546" s="1211"/>
      <c r="E546" s="1594"/>
      <c r="F546" s="1603"/>
      <c r="G546" s="879" t="s">
        <v>22</v>
      </c>
      <c r="H546" s="114">
        <f t="shared" ref="H546:K547" si="209">H579</f>
        <v>0</v>
      </c>
      <c r="I546" s="389">
        <f t="shared" si="209"/>
        <v>0</v>
      </c>
      <c r="J546" s="125">
        <f t="shared" si="209"/>
        <v>0</v>
      </c>
      <c r="K546" s="390">
        <f t="shared" si="209"/>
        <v>0</v>
      </c>
      <c r="L546" s="269">
        <v>0</v>
      </c>
      <c r="M546" s="106">
        <f t="shared" si="202"/>
        <v>0</v>
      </c>
      <c r="N546" s="170">
        <v>0</v>
      </c>
      <c r="O546" s="143">
        <f t="shared" si="203"/>
        <v>0</v>
      </c>
      <c r="P546" s="2133"/>
    </row>
    <row r="547" spans="1:16" ht="14.25" customHeight="1">
      <c r="A547" s="2115"/>
      <c r="B547" s="2118"/>
      <c r="C547" s="1244"/>
      <c r="D547" s="1211"/>
      <c r="E547" s="1594"/>
      <c r="F547" s="1603"/>
      <c r="G547" s="879" t="s">
        <v>23</v>
      </c>
      <c r="H547" s="114">
        <f t="shared" si="209"/>
        <v>0</v>
      </c>
      <c r="I547" s="389">
        <f t="shared" si="209"/>
        <v>0</v>
      </c>
      <c r="J547" s="125">
        <f t="shared" si="209"/>
        <v>0</v>
      </c>
      <c r="K547" s="390">
        <f t="shared" si="209"/>
        <v>0</v>
      </c>
      <c r="L547" s="269">
        <v>0</v>
      </c>
      <c r="M547" s="106">
        <f t="shared" si="202"/>
        <v>0</v>
      </c>
      <c r="N547" s="170">
        <v>0</v>
      </c>
      <c r="O547" s="143">
        <f t="shared" si="203"/>
        <v>0</v>
      </c>
      <c r="P547" s="2133"/>
    </row>
    <row r="548" spans="1:16" ht="14.25" customHeight="1">
      <c r="A548" s="2115"/>
      <c r="B548" s="2118"/>
      <c r="C548" s="1245"/>
      <c r="D548" s="1212"/>
      <c r="E548" s="1595"/>
      <c r="F548" s="1604"/>
      <c r="G548" s="2120" t="s">
        <v>163</v>
      </c>
      <c r="H548" s="2121"/>
      <c r="I548" s="2121"/>
      <c r="J548" s="2121"/>
      <c r="K548" s="1692"/>
      <c r="L548" s="2142"/>
      <c r="M548" s="2143"/>
      <c r="N548" s="2143"/>
      <c r="O548" s="2144"/>
      <c r="P548" s="2134"/>
    </row>
    <row r="549" spans="1:16" ht="17.25" customHeight="1">
      <c r="A549" s="2115"/>
      <c r="B549" s="2118"/>
      <c r="C549" s="1680" t="s">
        <v>563</v>
      </c>
      <c r="D549" s="2100" t="s">
        <v>19</v>
      </c>
      <c r="E549" s="1618" t="s">
        <v>19</v>
      </c>
      <c r="F549" s="2110" t="s">
        <v>19</v>
      </c>
      <c r="G549" s="107" t="s">
        <v>20</v>
      </c>
      <c r="H549" s="217">
        <f>H550+H551+H552</f>
        <v>1202.3</v>
      </c>
      <c r="I549" s="171">
        <f>I550+I551+I552</f>
        <v>824.3</v>
      </c>
      <c r="J549" s="129">
        <f>J550+J551+J552</f>
        <v>803.9</v>
      </c>
      <c r="K549" s="141">
        <f>K550+K551+K552</f>
        <v>946.3</v>
      </c>
      <c r="L549" s="679">
        <f>J549/H549*100</f>
        <v>66.863511602761378</v>
      </c>
      <c r="M549" s="680">
        <f t="shared" ref="M549:M576" si="210">J549-H549</f>
        <v>-398.4</v>
      </c>
      <c r="N549" s="218">
        <f>K549/H549*100</f>
        <v>78.707477335107711</v>
      </c>
      <c r="O549" s="220">
        <f t="shared" ref="O549:O576" si="211">K549-H549</f>
        <v>-256</v>
      </c>
      <c r="P549" s="2132"/>
    </row>
    <row r="550" spans="1:16" ht="14.25" customHeight="1">
      <c r="A550" s="2115"/>
      <c r="B550" s="2118"/>
      <c r="C550" s="1680"/>
      <c r="D550" s="2100"/>
      <c r="E550" s="1618"/>
      <c r="F550" s="2110"/>
      <c r="G550" s="879" t="s">
        <v>21</v>
      </c>
      <c r="H550" s="185">
        <f>H583</f>
        <v>1202.3</v>
      </c>
      <c r="I550" s="391">
        <f t="shared" ref="I550:K550" si="212">I583</f>
        <v>824.3</v>
      </c>
      <c r="J550" s="132">
        <f t="shared" si="212"/>
        <v>803.9</v>
      </c>
      <c r="K550" s="392">
        <f t="shared" si="212"/>
        <v>946.3</v>
      </c>
      <c r="L550" s="677">
        <f>J550/H550*100</f>
        <v>66.863511602761378</v>
      </c>
      <c r="M550" s="155">
        <f t="shared" si="210"/>
        <v>-398.4</v>
      </c>
      <c r="N550" s="169">
        <f>K550/H550*100</f>
        <v>78.707477335107711</v>
      </c>
      <c r="O550" s="103">
        <f t="shared" si="211"/>
        <v>-256</v>
      </c>
      <c r="P550" s="2133"/>
    </row>
    <row r="551" spans="1:16" ht="14.25" customHeight="1">
      <c r="A551" s="2115"/>
      <c r="B551" s="2118"/>
      <c r="C551" s="1680"/>
      <c r="D551" s="2100"/>
      <c r="E551" s="1618"/>
      <c r="F551" s="2110"/>
      <c r="G551" s="879" t="s">
        <v>22</v>
      </c>
      <c r="H551" s="186">
        <f t="shared" ref="H551:K552" si="213">H584</f>
        <v>0</v>
      </c>
      <c r="I551" s="880">
        <f t="shared" si="213"/>
        <v>0</v>
      </c>
      <c r="J551" s="2">
        <f t="shared" si="213"/>
        <v>0</v>
      </c>
      <c r="K551" s="881">
        <f t="shared" si="213"/>
        <v>0</v>
      </c>
      <c r="L551" s="269">
        <v>0</v>
      </c>
      <c r="M551" s="106">
        <f t="shared" si="210"/>
        <v>0</v>
      </c>
      <c r="N551" s="170">
        <v>0</v>
      </c>
      <c r="O551" s="106">
        <f t="shared" si="211"/>
        <v>0</v>
      </c>
      <c r="P551" s="2133"/>
    </row>
    <row r="552" spans="1:16" ht="14.25" customHeight="1">
      <c r="A552" s="2115"/>
      <c r="B552" s="2118"/>
      <c r="C552" s="1680"/>
      <c r="D552" s="2100"/>
      <c r="E552" s="1618"/>
      <c r="F552" s="2110"/>
      <c r="G552" s="879" t="s">
        <v>23</v>
      </c>
      <c r="H552" s="186">
        <f t="shared" si="213"/>
        <v>0</v>
      </c>
      <c r="I552" s="880">
        <f t="shared" si="213"/>
        <v>0</v>
      </c>
      <c r="J552" s="2">
        <f t="shared" si="213"/>
        <v>0</v>
      </c>
      <c r="K552" s="881">
        <f t="shared" si="213"/>
        <v>0</v>
      </c>
      <c r="L552" s="269">
        <v>0</v>
      </c>
      <c r="M552" s="106">
        <f t="shared" si="210"/>
        <v>0</v>
      </c>
      <c r="N552" s="170">
        <v>0</v>
      </c>
      <c r="O552" s="106">
        <f t="shared" si="211"/>
        <v>0</v>
      </c>
      <c r="P552" s="2134"/>
    </row>
    <row r="553" spans="1:16" ht="17.25" customHeight="1">
      <c r="A553" s="2115"/>
      <c r="B553" s="2118"/>
      <c r="C553" s="1680" t="s">
        <v>164</v>
      </c>
      <c r="D553" s="2100" t="s">
        <v>19</v>
      </c>
      <c r="E553" s="1618" t="s">
        <v>19</v>
      </c>
      <c r="F553" s="2110" t="s">
        <v>19</v>
      </c>
      <c r="G553" s="109" t="s">
        <v>20</v>
      </c>
      <c r="H553" s="184">
        <f>H554+H555+H556</f>
        <v>73</v>
      </c>
      <c r="I553" s="383">
        <f>I554+I555+I556</f>
        <v>36.4</v>
      </c>
      <c r="J553" s="105">
        <f>J554+J555+J556</f>
        <v>36.4</v>
      </c>
      <c r="K553" s="386">
        <f>K554+K555+K556</f>
        <v>36.4</v>
      </c>
      <c r="L553" s="676">
        <f>J553/H553*100</f>
        <v>49.863013698630141</v>
      </c>
      <c r="M553" s="141">
        <f t="shared" si="210"/>
        <v>-36.6</v>
      </c>
      <c r="N553" s="168">
        <f>K553/H553*100</f>
        <v>49.863013698630141</v>
      </c>
      <c r="O553" s="48">
        <f t="shared" si="211"/>
        <v>-36.6</v>
      </c>
      <c r="P553" s="2132"/>
    </row>
    <row r="554" spans="1:16" ht="14.25" customHeight="1">
      <c r="A554" s="2115"/>
      <c r="B554" s="2118"/>
      <c r="C554" s="1680"/>
      <c r="D554" s="2100"/>
      <c r="E554" s="1618"/>
      <c r="F554" s="2110"/>
      <c r="G554" s="879" t="s">
        <v>21</v>
      </c>
      <c r="H554" s="185">
        <f>H587</f>
        <v>73</v>
      </c>
      <c r="I554" s="369">
        <f t="shared" ref="I554:K554" si="214">I587</f>
        <v>36.4</v>
      </c>
      <c r="J554" s="1">
        <f t="shared" si="214"/>
        <v>36.4</v>
      </c>
      <c r="K554" s="370">
        <f t="shared" si="214"/>
        <v>36.4</v>
      </c>
      <c r="L554" s="677">
        <f>J554/H554*100</f>
        <v>49.863013698630141</v>
      </c>
      <c r="M554" s="155">
        <f t="shared" si="210"/>
        <v>-36.6</v>
      </c>
      <c r="N554" s="169">
        <f>K554/H554*100</f>
        <v>49.863013698630141</v>
      </c>
      <c r="O554" s="103">
        <f t="shared" si="211"/>
        <v>-36.6</v>
      </c>
      <c r="P554" s="2133"/>
    </row>
    <row r="555" spans="1:16" ht="14.25" customHeight="1">
      <c r="A555" s="2115"/>
      <c r="B555" s="2118"/>
      <c r="C555" s="1680"/>
      <c r="D555" s="2100"/>
      <c r="E555" s="1618"/>
      <c r="F555" s="2110"/>
      <c r="G555" s="879" t="s">
        <v>22</v>
      </c>
      <c r="H555" s="186">
        <f t="shared" ref="H555:K556" si="215">H588</f>
        <v>0</v>
      </c>
      <c r="I555" s="880">
        <f t="shared" si="215"/>
        <v>0</v>
      </c>
      <c r="J555" s="2">
        <f t="shared" si="215"/>
        <v>0</v>
      </c>
      <c r="K555" s="881">
        <f t="shared" si="215"/>
        <v>0</v>
      </c>
      <c r="L555" s="269">
        <v>0</v>
      </c>
      <c r="M555" s="106">
        <f t="shared" si="210"/>
        <v>0</v>
      </c>
      <c r="N555" s="170">
        <v>0</v>
      </c>
      <c r="O555" s="146">
        <f t="shared" si="211"/>
        <v>0</v>
      </c>
      <c r="P555" s="2133"/>
    </row>
    <row r="556" spans="1:16" ht="14.25" customHeight="1">
      <c r="A556" s="2115"/>
      <c r="B556" s="2118"/>
      <c r="C556" s="1680"/>
      <c r="D556" s="2100"/>
      <c r="E556" s="1618"/>
      <c r="F556" s="2110"/>
      <c r="G556" s="879" t="s">
        <v>23</v>
      </c>
      <c r="H556" s="186">
        <f t="shared" si="215"/>
        <v>0</v>
      </c>
      <c r="I556" s="880">
        <f t="shared" si="215"/>
        <v>0</v>
      </c>
      <c r="J556" s="2">
        <f t="shared" si="215"/>
        <v>0</v>
      </c>
      <c r="K556" s="881">
        <f t="shared" si="215"/>
        <v>0</v>
      </c>
      <c r="L556" s="269">
        <v>0</v>
      </c>
      <c r="M556" s="106">
        <f t="shared" si="210"/>
        <v>0</v>
      </c>
      <c r="N556" s="170">
        <v>0</v>
      </c>
      <c r="O556" s="146">
        <f t="shared" si="211"/>
        <v>0</v>
      </c>
      <c r="P556" s="2134"/>
    </row>
    <row r="557" spans="1:16" ht="17.25" customHeight="1">
      <c r="A557" s="2115"/>
      <c r="B557" s="2118"/>
      <c r="C557" s="1680" t="s">
        <v>562</v>
      </c>
      <c r="D557" s="2100" t="s">
        <v>19</v>
      </c>
      <c r="E557" s="1618" t="s">
        <v>19</v>
      </c>
      <c r="F557" s="2110" t="s">
        <v>19</v>
      </c>
      <c r="G557" s="109" t="s">
        <v>20</v>
      </c>
      <c r="H557" s="184">
        <f>H558+H559+H560</f>
        <v>27.4</v>
      </c>
      <c r="I557" s="383">
        <f>I558+I559+I560</f>
        <v>27.4</v>
      </c>
      <c r="J557" s="105">
        <f>J558+J559+J560</f>
        <v>27.4</v>
      </c>
      <c r="K557" s="386">
        <f>K558+K559+K560</f>
        <v>27.4</v>
      </c>
      <c r="L557" s="299">
        <v>0</v>
      </c>
      <c r="M557" s="143">
        <f t="shared" si="210"/>
        <v>0</v>
      </c>
      <c r="N557" s="173">
        <v>0</v>
      </c>
      <c r="O557" s="143">
        <f t="shared" si="211"/>
        <v>0</v>
      </c>
      <c r="P557" s="2132"/>
    </row>
    <row r="558" spans="1:16" ht="14.25" customHeight="1">
      <c r="A558" s="2115"/>
      <c r="B558" s="2118"/>
      <c r="C558" s="1680"/>
      <c r="D558" s="2100"/>
      <c r="E558" s="1618"/>
      <c r="F558" s="2110"/>
      <c r="G558" s="879" t="s">
        <v>21</v>
      </c>
      <c r="H558" s="185">
        <f>H591</f>
        <v>27.4</v>
      </c>
      <c r="I558" s="369">
        <f t="shared" ref="I558:K558" si="216">I591</f>
        <v>27.4</v>
      </c>
      <c r="J558" s="1">
        <f t="shared" si="216"/>
        <v>27.4</v>
      </c>
      <c r="K558" s="370">
        <f t="shared" si="216"/>
        <v>27.4</v>
      </c>
      <c r="L558" s="269">
        <v>0</v>
      </c>
      <c r="M558" s="106">
        <f t="shared" si="210"/>
        <v>0</v>
      </c>
      <c r="N558" s="170">
        <v>0</v>
      </c>
      <c r="O558" s="106">
        <f t="shared" si="211"/>
        <v>0</v>
      </c>
      <c r="P558" s="2133"/>
    </row>
    <row r="559" spans="1:16" ht="14.25" customHeight="1">
      <c r="A559" s="2115"/>
      <c r="B559" s="2118"/>
      <c r="C559" s="1680"/>
      <c r="D559" s="2100"/>
      <c r="E559" s="1618"/>
      <c r="F559" s="2110"/>
      <c r="G559" s="879" t="s">
        <v>22</v>
      </c>
      <c r="H559" s="186">
        <f t="shared" ref="H559:K560" si="217">H592</f>
        <v>0</v>
      </c>
      <c r="I559" s="880">
        <f t="shared" si="217"/>
        <v>0</v>
      </c>
      <c r="J559" s="2">
        <f t="shared" si="217"/>
        <v>0</v>
      </c>
      <c r="K559" s="881">
        <f t="shared" si="217"/>
        <v>0</v>
      </c>
      <c r="L559" s="269">
        <v>0</v>
      </c>
      <c r="M559" s="106">
        <f t="shared" si="210"/>
        <v>0</v>
      </c>
      <c r="N559" s="170">
        <v>0</v>
      </c>
      <c r="O559" s="106">
        <f t="shared" si="211"/>
        <v>0</v>
      </c>
      <c r="P559" s="2133"/>
    </row>
    <row r="560" spans="1:16" ht="14.25" customHeight="1">
      <c r="A560" s="2115"/>
      <c r="B560" s="2118"/>
      <c r="C560" s="1680"/>
      <c r="D560" s="2100"/>
      <c r="E560" s="1618"/>
      <c r="F560" s="2110"/>
      <c r="G560" s="879" t="s">
        <v>23</v>
      </c>
      <c r="H560" s="186">
        <f t="shared" si="217"/>
        <v>0</v>
      </c>
      <c r="I560" s="880">
        <f t="shared" si="217"/>
        <v>0</v>
      </c>
      <c r="J560" s="2">
        <f t="shared" si="217"/>
        <v>0</v>
      </c>
      <c r="K560" s="881">
        <f t="shared" si="217"/>
        <v>0</v>
      </c>
      <c r="L560" s="269">
        <v>0</v>
      </c>
      <c r="M560" s="106">
        <f t="shared" si="210"/>
        <v>0</v>
      </c>
      <c r="N560" s="170">
        <v>0</v>
      </c>
      <c r="O560" s="106">
        <f t="shared" si="211"/>
        <v>0</v>
      </c>
      <c r="P560" s="2134"/>
    </row>
    <row r="561" spans="1:16" ht="17.25" customHeight="1">
      <c r="A561" s="2115"/>
      <c r="B561" s="2118"/>
      <c r="C561" s="1680" t="s">
        <v>118</v>
      </c>
      <c r="D561" s="2100" t="s">
        <v>19</v>
      </c>
      <c r="E561" s="1618" t="s">
        <v>19</v>
      </c>
      <c r="F561" s="2110" t="s">
        <v>19</v>
      </c>
      <c r="G561" s="109" t="s">
        <v>20</v>
      </c>
      <c r="H561" s="184">
        <f>H562+H563+H564</f>
        <v>130</v>
      </c>
      <c r="I561" s="171">
        <f>I562+I563+I564</f>
        <v>130</v>
      </c>
      <c r="J561" s="129">
        <f>J562+J563+J564</f>
        <v>130</v>
      </c>
      <c r="K561" s="141">
        <f>K562+K563+K564</f>
        <v>130</v>
      </c>
      <c r="L561" s="679">
        <f>J561/H561*100</f>
        <v>100</v>
      </c>
      <c r="M561" s="302">
        <f t="shared" si="210"/>
        <v>0</v>
      </c>
      <c r="N561" s="218">
        <f>K561/H561*100</f>
        <v>100</v>
      </c>
      <c r="O561" s="302">
        <f t="shared" si="211"/>
        <v>0</v>
      </c>
      <c r="P561" s="2132"/>
    </row>
    <row r="562" spans="1:16" ht="14.25" customHeight="1">
      <c r="A562" s="2115"/>
      <c r="B562" s="2118"/>
      <c r="C562" s="1680"/>
      <c r="D562" s="2100"/>
      <c r="E562" s="1618"/>
      <c r="F562" s="2110"/>
      <c r="G562" s="879" t="s">
        <v>21</v>
      </c>
      <c r="H562" s="185">
        <f>H595</f>
        <v>130</v>
      </c>
      <c r="I562" s="391">
        <f t="shared" ref="I562:K562" si="218">I595</f>
        <v>130</v>
      </c>
      <c r="J562" s="132">
        <f t="shared" si="218"/>
        <v>130</v>
      </c>
      <c r="K562" s="392">
        <f t="shared" si="218"/>
        <v>130</v>
      </c>
      <c r="L562" s="677">
        <f>J562/H562*100</f>
        <v>100</v>
      </c>
      <c r="M562" s="106">
        <f t="shared" si="210"/>
        <v>0</v>
      </c>
      <c r="N562" s="169">
        <f>K562/H562*100</f>
        <v>100</v>
      </c>
      <c r="O562" s="106">
        <f t="shared" si="211"/>
        <v>0</v>
      </c>
      <c r="P562" s="2133"/>
    </row>
    <row r="563" spans="1:16" ht="14.25" customHeight="1">
      <c r="A563" s="2115"/>
      <c r="B563" s="2118"/>
      <c r="C563" s="1680"/>
      <c r="D563" s="2100"/>
      <c r="E563" s="1618"/>
      <c r="F563" s="2110"/>
      <c r="G563" s="879" t="s">
        <v>22</v>
      </c>
      <c r="H563" s="186">
        <f t="shared" ref="H563:K564" si="219">H596</f>
        <v>0</v>
      </c>
      <c r="I563" s="880">
        <f t="shared" si="219"/>
        <v>0</v>
      </c>
      <c r="J563" s="2">
        <f t="shared" si="219"/>
        <v>0</v>
      </c>
      <c r="K563" s="881">
        <f t="shared" si="219"/>
        <v>0</v>
      </c>
      <c r="L563" s="269">
        <v>0</v>
      </c>
      <c r="M563" s="106">
        <f t="shared" si="210"/>
        <v>0</v>
      </c>
      <c r="N563" s="170">
        <v>0</v>
      </c>
      <c r="O563" s="146">
        <f t="shared" si="211"/>
        <v>0</v>
      </c>
      <c r="P563" s="2133"/>
    </row>
    <row r="564" spans="1:16" ht="14.25" customHeight="1">
      <c r="A564" s="2115"/>
      <c r="B564" s="2118"/>
      <c r="C564" s="1680"/>
      <c r="D564" s="2100"/>
      <c r="E564" s="1618"/>
      <c r="F564" s="2110"/>
      <c r="G564" s="879" t="s">
        <v>23</v>
      </c>
      <c r="H564" s="186">
        <f t="shared" si="219"/>
        <v>0</v>
      </c>
      <c r="I564" s="880">
        <f t="shared" si="219"/>
        <v>0</v>
      </c>
      <c r="J564" s="2">
        <f t="shared" si="219"/>
        <v>0</v>
      </c>
      <c r="K564" s="881">
        <f t="shared" si="219"/>
        <v>0</v>
      </c>
      <c r="L564" s="269">
        <v>0</v>
      </c>
      <c r="M564" s="106">
        <f t="shared" si="210"/>
        <v>0</v>
      </c>
      <c r="N564" s="170">
        <v>0</v>
      </c>
      <c r="O564" s="146">
        <f t="shared" si="211"/>
        <v>0</v>
      </c>
      <c r="P564" s="2134"/>
    </row>
    <row r="565" spans="1:16" ht="17.25" customHeight="1">
      <c r="A565" s="2115"/>
      <c r="B565" s="2118"/>
      <c r="C565" s="1680" t="s">
        <v>166</v>
      </c>
      <c r="D565" s="2100" t="s">
        <v>19</v>
      </c>
      <c r="E565" s="1618" t="s">
        <v>19</v>
      </c>
      <c r="F565" s="2110" t="s">
        <v>19</v>
      </c>
      <c r="G565" s="109" t="s">
        <v>20</v>
      </c>
      <c r="H565" s="184">
        <f>H566+H567+H568</f>
        <v>8.6</v>
      </c>
      <c r="I565" s="368">
        <f>I566+I567+I568</f>
        <v>0</v>
      </c>
      <c r="J565" s="130">
        <f>J566+J567+J568</f>
        <v>0</v>
      </c>
      <c r="K565" s="388">
        <f>K566+K567+K568</f>
        <v>0</v>
      </c>
      <c r="L565" s="299">
        <f>J565/H565*100</f>
        <v>0</v>
      </c>
      <c r="M565" s="141">
        <f t="shared" si="210"/>
        <v>-8.6</v>
      </c>
      <c r="N565" s="173">
        <f>K565/H565*100</f>
        <v>0</v>
      </c>
      <c r="O565" s="48">
        <f t="shared" si="211"/>
        <v>-8.6</v>
      </c>
      <c r="P565" s="2132"/>
    </row>
    <row r="566" spans="1:16" ht="14.25" customHeight="1">
      <c r="A566" s="2115"/>
      <c r="B566" s="2118"/>
      <c r="C566" s="1680"/>
      <c r="D566" s="2100"/>
      <c r="E566" s="1618"/>
      <c r="F566" s="2110"/>
      <c r="G566" s="879" t="s">
        <v>21</v>
      </c>
      <c r="H566" s="185">
        <f>H599</f>
        <v>8.6</v>
      </c>
      <c r="I566" s="880">
        <f t="shared" ref="I566:K566" si="220">I599</f>
        <v>0</v>
      </c>
      <c r="J566" s="2">
        <f t="shared" si="220"/>
        <v>0</v>
      </c>
      <c r="K566" s="881">
        <f t="shared" si="220"/>
        <v>0</v>
      </c>
      <c r="L566" s="269">
        <f>J566/H566*100</f>
        <v>0</v>
      </c>
      <c r="M566" s="155">
        <f t="shared" si="210"/>
        <v>-8.6</v>
      </c>
      <c r="N566" s="170">
        <f>K566/H566*100</f>
        <v>0</v>
      </c>
      <c r="O566" s="103">
        <f t="shared" si="211"/>
        <v>-8.6</v>
      </c>
      <c r="P566" s="2133"/>
    </row>
    <row r="567" spans="1:16" ht="14.25" customHeight="1">
      <c r="A567" s="2115"/>
      <c r="B567" s="2118"/>
      <c r="C567" s="1680"/>
      <c r="D567" s="2100"/>
      <c r="E567" s="1618"/>
      <c r="F567" s="2110"/>
      <c r="G567" s="879" t="s">
        <v>22</v>
      </c>
      <c r="H567" s="186">
        <f t="shared" ref="H567:K568" si="221">H600</f>
        <v>0</v>
      </c>
      <c r="I567" s="880">
        <f t="shared" si="221"/>
        <v>0</v>
      </c>
      <c r="J567" s="2">
        <f t="shared" si="221"/>
        <v>0</v>
      </c>
      <c r="K567" s="881">
        <f t="shared" si="221"/>
        <v>0</v>
      </c>
      <c r="L567" s="269">
        <v>0</v>
      </c>
      <c r="M567" s="106">
        <f t="shared" si="210"/>
        <v>0</v>
      </c>
      <c r="N567" s="170">
        <v>0</v>
      </c>
      <c r="O567" s="106">
        <f t="shared" si="211"/>
        <v>0</v>
      </c>
      <c r="P567" s="2133"/>
    </row>
    <row r="568" spans="1:16" ht="14.25" customHeight="1">
      <c r="A568" s="2115"/>
      <c r="B568" s="2118"/>
      <c r="C568" s="1680"/>
      <c r="D568" s="2100"/>
      <c r="E568" s="1618"/>
      <c r="F568" s="2110"/>
      <c r="G568" s="879" t="s">
        <v>23</v>
      </c>
      <c r="H568" s="186">
        <f t="shared" si="221"/>
        <v>0</v>
      </c>
      <c r="I568" s="880">
        <f t="shared" si="221"/>
        <v>0</v>
      </c>
      <c r="J568" s="2">
        <f t="shared" si="221"/>
        <v>0</v>
      </c>
      <c r="K568" s="881">
        <f t="shared" si="221"/>
        <v>0</v>
      </c>
      <c r="L568" s="269">
        <v>0</v>
      </c>
      <c r="M568" s="106">
        <f t="shared" si="210"/>
        <v>0</v>
      </c>
      <c r="N568" s="170">
        <v>0</v>
      </c>
      <c r="O568" s="106">
        <f t="shared" si="211"/>
        <v>0</v>
      </c>
      <c r="P568" s="2134"/>
    </row>
    <row r="569" spans="1:16" ht="17.25" customHeight="1">
      <c r="A569" s="2115"/>
      <c r="B569" s="2118"/>
      <c r="C569" s="1680" t="s">
        <v>165</v>
      </c>
      <c r="D569" s="2100" t="s">
        <v>19</v>
      </c>
      <c r="E569" s="1618" t="s">
        <v>19</v>
      </c>
      <c r="F569" s="2110" t="s">
        <v>19</v>
      </c>
      <c r="G569" s="109" t="s">
        <v>20</v>
      </c>
      <c r="H569" s="184">
        <f>H570+H571+H572</f>
        <v>44.5</v>
      </c>
      <c r="I569" s="383">
        <f>I570+I571+I572</f>
        <v>31.8</v>
      </c>
      <c r="J569" s="105">
        <f>J570+J571+J572</f>
        <v>31.8</v>
      </c>
      <c r="K569" s="386">
        <f>K570+K571+K572</f>
        <v>31.8</v>
      </c>
      <c r="L569" s="676">
        <f>J569/H569*100</f>
        <v>71.460674157303373</v>
      </c>
      <c r="M569" s="141">
        <f t="shared" si="210"/>
        <v>-12.7</v>
      </c>
      <c r="N569" s="168">
        <f>K569/H569*100</f>
        <v>71.460674157303373</v>
      </c>
      <c r="O569" s="48">
        <f t="shared" si="211"/>
        <v>-12.7</v>
      </c>
      <c r="P569" s="2132"/>
    </row>
    <row r="570" spans="1:16" ht="14.25" customHeight="1">
      <c r="A570" s="2115"/>
      <c r="B570" s="2118"/>
      <c r="C570" s="1680"/>
      <c r="D570" s="2100"/>
      <c r="E570" s="1618"/>
      <c r="F570" s="2110"/>
      <c r="G570" s="879" t="s">
        <v>21</v>
      </c>
      <c r="H570" s="185">
        <f>H603</f>
        <v>44.5</v>
      </c>
      <c r="I570" s="369">
        <f t="shared" ref="I570:K570" si="222">I603</f>
        <v>31.8</v>
      </c>
      <c r="J570" s="1">
        <f t="shared" si="222"/>
        <v>31.8</v>
      </c>
      <c r="K570" s="370">
        <f t="shared" si="222"/>
        <v>31.8</v>
      </c>
      <c r="L570" s="677">
        <f>J570/H570*100</f>
        <v>71.460674157303373</v>
      </c>
      <c r="M570" s="155">
        <f t="shared" si="210"/>
        <v>-12.7</v>
      </c>
      <c r="N570" s="169">
        <f>K570/H570*100</f>
        <v>71.460674157303373</v>
      </c>
      <c r="O570" s="103">
        <f t="shared" si="211"/>
        <v>-12.7</v>
      </c>
      <c r="P570" s="2133"/>
    </row>
    <row r="571" spans="1:16" ht="14.25" customHeight="1">
      <c r="A571" s="2115"/>
      <c r="B571" s="2118"/>
      <c r="C571" s="1680"/>
      <c r="D571" s="2100"/>
      <c r="E571" s="1618"/>
      <c r="F571" s="2110"/>
      <c r="G571" s="879" t="s">
        <v>22</v>
      </c>
      <c r="H571" s="186">
        <f t="shared" ref="H571:K572" si="223">H604</f>
        <v>0</v>
      </c>
      <c r="I571" s="880">
        <f t="shared" si="223"/>
        <v>0</v>
      </c>
      <c r="J571" s="2">
        <f t="shared" si="223"/>
        <v>0</v>
      </c>
      <c r="K571" s="881">
        <f t="shared" si="223"/>
        <v>0</v>
      </c>
      <c r="L571" s="269">
        <v>0</v>
      </c>
      <c r="M571" s="106">
        <f t="shared" si="210"/>
        <v>0</v>
      </c>
      <c r="N571" s="170">
        <v>0</v>
      </c>
      <c r="O571" s="106">
        <f t="shared" si="211"/>
        <v>0</v>
      </c>
      <c r="P571" s="2133"/>
    </row>
    <row r="572" spans="1:16" ht="14.25" customHeight="1">
      <c r="A572" s="2115"/>
      <c r="B572" s="2118"/>
      <c r="C572" s="1680"/>
      <c r="D572" s="2100"/>
      <c r="E572" s="1618"/>
      <c r="F572" s="2110"/>
      <c r="G572" s="879" t="s">
        <v>23</v>
      </c>
      <c r="H572" s="186">
        <f t="shared" si="223"/>
        <v>0</v>
      </c>
      <c r="I572" s="880">
        <f t="shared" si="223"/>
        <v>0</v>
      </c>
      <c r="J572" s="2">
        <f t="shared" si="223"/>
        <v>0</v>
      </c>
      <c r="K572" s="881">
        <f t="shared" si="223"/>
        <v>0</v>
      </c>
      <c r="L572" s="269">
        <v>0</v>
      </c>
      <c r="M572" s="106">
        <f t="shared" si="210"/>
        <v>0</v>
      </c>
      <c r="N572" s="170">
        <v>0</v>
      </c>
      <c r="O572" s="106">
        <f t="shared" si="211"/>
        <v>0</v>
      </c>
      <c r="P572" s="2134"/>
    </row>
    <row r="573" spans="1:16" ht="17.25" customHeight="1">
      <c r="A573" s="2115"/>
      <c r="B573" s="2118"/>
      <c r="C573" s="1680" t="s">
        <v>167</v>
      </c>
      <c r="D573" s="2100" t="s">
        <v>19</v>
      </c>
      <c r="E573" s="1618" t="s">
        <v>19</v>
      </c>
      <c r="F573" s="2110" t="s">
        <v>19</v>
      </c>
      <c r="G573" s="109" t="s">
        <v>20</v>
      </c>
      <c r="H573" s="184">
        <f>H574+H575+H576</f>
        <v>5.2</v>
      </c>
      <c r="I573" s="173">
        <f>I574+I575+I576</f>
        <v>0</v>
      </c>
      <c r="J573" s="130">
        <f>J574+J575+J576</f>
        <v>0</v>
      </c>
      <c r="K573" s="143">
        <f>K574+K575+K576</f>
        <v>0</v>
      </c>
      <c r="L573" s="300">
        <f>J573/H573*100</f>
        <v>0</v>
      </c>
      <c r="M573" s="680">
        <f t="shared" si="210"/>
        <v>-5.2</v>
      </c>
      <c r="N573" s="301">
        <f>K573/H573*100</f>
        <v>0</v>
      </c>
      <c r="O573" s="220">
        <f t="shared" si="211"/>
        <v>-5.2</v>
      </c>
      <c r="P573" s="2132"/>
    </row>
    <row r="574" spans="1:16" ht="14.25" customHeight="1">
      <c r="A574" s="2115"/>
      <c r="B574" s="2118"/>
      <c r="C574" s="1680"/>
      <c r="D574" s="2100"/>
      <c r="E574" s="1618"/>
      <c r="F574" s="2110"/>
      <c r="G574" s="879" t="s">
        <v>21</v>
      </c>
      <c r="H574" s="185">
        <f>H607</f>
        <v>5.2</v>
      </c>
      <c r="I574" s="1144">
        <f t="shared" ref="I574:K574" si="224">I607</f>
        <v>0</v>
      </c>
      <c r="J574" s="2">
        <f t="shared" si="224"/>
        <v>0</v>
      </c>
      <c r="K574" s="1145">
        <f t="shared" si="224"/>
        <v>0</v>
      </c>
      <c r="L574" s="269">
        <f>J574/H574*100</f>
        <v>0</v>
      </c>
      <c r="M574" s="155">
        <f t="shared" si="210"/>
        <v>-5.2</v>
      </c>
      <c r="N574" s="170">
        <f>K574/H574*100</f>
        <v>0</v>
      </c>
      <c r="O574" s="103">
        <f t="shared" si="211"/>
        <v>-5.2</v>
      </c>
      <c r="P574" s="2133"/>
    </row>
    <row r="575" spans="1:16" ht="14.25" customHeight="1">
      <c r="A575" s="2115"/>
      <c r="B575" s="2118"/>
      <c r="C575" s="1680"/>
      <c r="D575" s="2100"/>
      <c r="E575" s="1618"/>
      <c r="F575" s="2110"/>
      <c r="G575" s="879" t="s">
        <v>22</v>
      </c>
      <c r="H575" s="186">
        <f t="shared" ref="H575:K576" si="225">H608</f>
        <v>0</v>
      </c>
      <c r="I575" s="1144">
        <f t="shared" si="225"/>
        <v>0</v>
      </c>
      <c r="J575" s="2">
        <f t="shared" si="225"/>
        <v>0</v>
      </c>
      <c r="K575" s="1145">
        <f t="shared" si="225"/>
        <v>0</v>
      </c>
      <c r="L575" s="269">
        <v>0</v>
      </c>
      <c r="M575" s="106">
        <f t="shared" si="210"/>
        <v>0</v>
      </c>
      <c r="N575" s="170">
        <v>0</v>
      </c>
      <c r="O575" s="146">
        <f t="shared" si="211"/>
        <v>0</v>
      </c>
      <c r="P575" s="2133"/>
    </row>
    <row r="576" spans="1:16" ht="14.25" customHeight="1">
      <c r="A576" s="2116"/>
      <c r="B576" s="2119"/>
      <c r="C576" s="1680"/>
      <c r="D576" s="2100"/>
      <c r="E576" s="1618"/>
      <c r="F576" s="2110"/>
      <c r="G576" s="879" t="s">
        <v>23</v>
      </c>
      <c r="H576" s="186">
        <f t="shared" si="225"/>
        <v>0</v>
      </c>
      <c r="I576" s="880">
        <f t="shared" si="225"/>
        <v>0</v>
      </c>
      <c r="J576" s="2">
        <f t="shared" si="225"/>
        <v>0</v>
      </c>
      <c r="K576" s="881">
        <f t="shared" si="225"/>
        <v>0</v>
      </c>
      <c r="L576" s="269">
        <v>0</v>
      </c>
      <c r="M576" s="106">
        <f t="shared" si="210"/>
        <v>0</v>
      </c>
      <c r="N576" s="170">
        <v>0</v>
      </c>
      <c r="O576" s="146">
        <f t="shared" si="211"/>
        <v>0</v>
      </c>
      <c r="P576" s="2134"/>
    </row>
    <row r="577" spans="1:16" ht="31.5" customHeight="1">
      <c r="A577" s="2114" t="s">
        <v>569</v>
      </c>
      <c r="B577" s="2117" t="s">
        <v>570</v>
      </c>
      <c r="C577" s="1602"/>
      <c r="D577" s="1767"/>
      <c r="E577" s="1619"/>
      <c r="F577" s="1602"/>
      <c r="G577" s="109" t="s">
        <v>20</v>
      </c>
      <c r="H577" s="184">
        <f>H578+H579+H580</f>
        <v>1491</v>
      </c>
      <c r="I577" s="383">
        <f>I578+I579+I580</f>
        <v>1049.8999999999999</v>
      </c>
      <c r="J577" s="105">
        <f>J578+J579+J580</f>
        <v>1029.5</v>
      </c>
      <c r="K577" s="386">
        <f>K578+K579+K580</f>
        <v>1171.8999999999999</v>
      </c>
      <c r="L577" s="676">
        <f>J577/H577*100</f>
        <v>69.047619047619051</v>
      </c>
      <c r="M577" s="141">
        <f t="shared" ref="M577:M580" si="226">J577-H577</f>
        <v>-461.5</v>
      </c>
      <c r="N577" s="168">
        <f>K577/H577*100</f>
        <v>78.598256203889989</v>
      </c>
      <c r="O577" s="48">
        <f t="shared" ref="O577:O580" si="227">K577-H577</f>
        <v>-319.10000000000014</v>
      </c>
      <c r="P577" s="2132"/>
    </row>
    <row r="578" spans="1:16" ht="19.5" customHeight="1">
      <c r="A578" s="2115"/>
      <c r="B578" s="2118"/>
      <c r="C578" s="1603"/>
      <c r="D578" s="1211"/>
      <c r="E578" s="1594"/>
      <c r="F578" s="1603"/>
      <c r="G578" s="879" t="s">
        <v>21</v>
      </c>
      <c r="H578" s="185">
        <f>H583+H587+H591+H595+H599+H603+H607</f>
        <v>1491</v>
      </c>
      <c r="I578" s="369">
        <f t="shared" ref="I578:K578" si="228">I583+I587+I591+I595+I599+I603+I607</f>
        <v>1049.8999999999999</v>
      </c>
      <c r="J578" s="1">
        <f t="shared" si="228"/>
        <v>1029.5</v>
      </c>
      <c r="K578" s="370">
        <f t="shared" si="228"/>
        <v>1171.8999999999999</v>
      </c>
      <c r="L578" s="677">
        <f>J578/H578*100</f>
        <v>69.047619047619051</v>
      </c>
      <c r="M578" s="155">
        <f t="shared" si="226"/>
        <v>-461.5</v>
      </c>
      <c r="N578" s="169">
        <f>K578/H578*100</f>
        <v>78.598256203889989</v>
      </c>
      <c r="O578" s="103">
        <f t="shared" si="227"/>
        <v>-319.10000000000014</v>
      </c>
      <c r="P578" s="2133"/>
    </row>
    <row r="579" spans="1:16" ht="19.5" customHeight="1">
      <c r="A579" s="2115"/>
      <c r="B579" s="2118"/>
      <c r="C579" s="1603"/>
      <c r="D579" s="1211"/>
      <c r="E579" s="1594"/>
      <c r="F579" s="1603"/>
      <c r="G579" s="879" t="s">
        <v>22</v>
      </c>
      <c r="H579" s="110">
        <f t="shared" ref="H579:K580" si="229">H584+H588+H592+H596+H600+H604+H608</f>
        <v>0</v>
      </c>
      <c r="I579" s="384">
        <f t="shared" si="229"/>
        <v>0</v>
      </c>
      <c r="J579" s="122">
        <f t="shared" si="229"/>
        <v>0</v>
      </c>
      <c r="K579" s="387">
        <f t="shared" si="229"/>
        <v>0</v>
      </c>
      <c r="L579" s="269">
        <v>0</v>
      </c>
      <c r="M579" s="106">
        <f t="shared" si="226"/>
        <v>0</v>
      </c>
      <c r="N579" s="170">
        <v>0</v>
      </c>
      <c r="O579" s="146">
        <f t="shared" si="227"/>
        <v>0</v>
      </c>
      <c r="P579" s="2133"/>
    </row>
    <row r="580" spans="1:16" ht="19.5" customHeight="1">
      <c r="A580" s="2115"/>
      <c r="B580" s="2118"/>
      <c r="C580" s="1603"/>
      <c r="D580" s="1211"/>
      <c r="E580" s="1594"/>
      <c r="F580" s="1603"/>
      <c r="G580" s="879" t="s">
        <v>23</v>
      </c>
      <c r="H580" s="110">
        <f t="shared" si="229"/>
        <v>0</v>
      </c>
      <c r="I580" s="384">
        <f t="shared" si="229"/>
        <v>0</v>
      </c>
      <c r="J580" s="122">
        <f t="shared" si="229"/>
        <v>0</v>
      </c>
      <c r="K580" s="387">
        <f t="shared" si="229"/>
        <v>0</v>
      </c>
      <c r="L580" s="269">
        <v>0</v>
      </c>
      <c r="M580" s="106">
        <f t="shared" si="226"/>
        <v>0</v>
      </c>
      <c r="N580" s="170">
        <v>0</v>
      </c>
      <c r="O580" s="146">
        <f t="shared" si="227"/>
        <v>0</v>
      </c>
      <c r="P580" s="2133"/>
    </row>
    <row r="581" spans="1:16" ht="15.75" customHeight="1">
      <c r="A581" s="2115"/>
      <c r="B581" s="2118"/>
      <c r="C581" s="1604"/>
      <c r="D581" s="1212"/>
      <c r="E581" s="1595"/>
      <c r="F581" s="1604"/>
      <c r="G581" s="2120" t="s">
        <v>1116</v>
      </c>
      <c r="H581" s="2121"/>
      <c r="I581" s="2121"/>
      <c r="J581" s="2121"/>
      <c r="K581" s="1692"/>
      <c r="L581" s="2122"/>
      <c r="M581" s="2123"/>
      <c r="N581" s="2123"/>
      <c r="O581" s="2124"/>
      <c r="P581" s="2134"/>
    </row>
    <row r="582" spans="1:16" ht="72.75" customHeight="1">
      <c r="A582" s="2115"/>
      <c r="B582" s="2118"/>
      <c r="C582" s="1345" t="s">
        <v>563</v>
      </c>
      <c r="D582" s="1805">
        <v>43831</v>
      </c>
      <c r="E582" s="1804">
        <v>44196</v>
      </c>
      <c r="F582" s="2135" t="s">
        <v>1427</v>
      </c>
      <c r="G582" s="113" t="s">
        <v>20</v>
      </c>
      <c r="H582" s="194">
        <f>H583+H584+H585</f>
        <v>1202.3</v>
      </c>
      <c r="I582" s="191">
        <f>I583+I584+I585</f>
        <v>824.3</v>
      </c>
      <c r="J582" s="135">
        <f>J583+J584+J585</f>
        <v>803.9</v>
      </c>
      <c r="K582" s="147">
        <f>K583+K584+K585</f>
        <v>946.3</v>
      </c>
      <c r="L582" s="681">
        <f>J582/H582*100</f>
        <v>66.863511602761378</v>
      </c>
      <c r="M582" s="147">
        <f t="shared" ref="M582:M583" si="230">J582-H582</f>
        <v>-398.4</v>
      </c>
      <c r="N582" s="225">
        <f>K582/H582*100</f>
        <v>78.707477335107711</v>
      </c>
      <c r="O582" s="159">
        <f t="shared" ref="O582:O583" si="231">K582-H582</f>
        <v>-256</v>
      </c>
      <c r="P582" s="2111" t="s">
        <v>1426</v>
      </c>
    </row>
    <row r="583" spans="1:16" ht="40.5" customHeight="1">
      <c r="A583" s="2115"/>
      <c r="B583" s="2118"/>
      <c r="C583" s="1346"/>
      <c r="D583" s="1805"/>
      <c r="E583" s="1804"/>
      <c r="F583" s="2136"/>
      <c r="G583" s="113" t="s">
        <v>21</v>
      </c>
      <c r="H583" s="261">
        <v>1202.3</v>
      </c>
      <c r="I583" s="262">
        <v>824.3</v>
      </c>
      <c r="J583" s="263">
        <v>803.9</v>
      </c>
      <c r="K583" s="264">
        <v>946.3</v>
      </c>
      <c r="L583" s="682">
        <f>J583/H583*100</f>
        <v>66.863511602761378</v>
      </c>
      <c r="M583" s="683">
        <f t="shared" si="230"/>
        <v>-398.4</v>
      </c>
      <c r="N583" s="226">
        <f>K583/H583*100</f>
        <v>78.707477335107711</v>
      </c>
      <c r="O583" s="160">
        <f t="shared" si="231"/>
        <v>-256</v>
      </c>
      <c r="P583" s="2112"/>
    </row>
    <row r="584" spans="1:16" ht="40.5" customHeight="1">
      <c r="A584" s="2115"/>
      <c r="B584" s="2118"/>
      <c r="C584" s="1346"/>
      <c r="D584" s="1805"/>
      <c r="E584" s="1804"/>
      <c r="F584" s="2136"/>
      <c r="G584" s="113" t="s">
        <v>22</v>
      </c>
      <c r="H584" s="112">
        <v>0</v>
      </c>
      <c r="I584" s="192">
        <v>0</v>
      </c>
      <c r="J584" s="124">
        <v>0</v>
      </c>
      <c r="K584" s="148">
        <v>0</v>
      </c>
      <c r="L584" s="685">
        <v>0</v>
      </c>
      <c r="M584" s="375">
        <v>0</v>
      </c>
      <c r="N584" s="228">
        <v>0</v>
      </c>
      <c r="O584" s="380">
        <f t="shared" ref="O584:O613" si="232">K584-H584</f>
        <v>0</v>
      </c>
      <c r="P584" s="2112"/>
    </row>
    <row r="585" spans="1:16" ht="40.5" customHeight="1">
      <c r="A585" s="2115"/>
      <c r="B585" s="2118"/>
      <c r="C585" s="1347"/>
      <c r="D585" s="1805"/>
      <c r="E585" s="1804"/>
      <c r="F585" s="2137"/>
      <c r="G585" s="113" t="s">
        <v>23</v>
      </c>
      <c r="H585" s="112">
        <v>0</v>
      </c>
      <c r="I585" s="192">
        <v>0</v>
      </c>
      <c r="J585" s="124">
        <v>0</v>
      </c>
      <c r="K585" s="148">
        <v>0</v>
      </c>
      <c r="L585" s="685">
        <v>0</v>
      </c>
      <c r="M585" s="375">
        <v>0</v>
      </c>
      <c r="N585" s="228">
        <v>0</v>
      </c>
      <c r="O585" s="380">
        <f t="shared" si="232"/>
        <v>0</v>
      </c>
      <c r="P585" s="2113"/>
    </row>
    <row r="586" spans="1:16" ht="31.5" customHeight="1">
      <c r="A586" s="2115"/>
      <c r="B586" s="2118"/>
      <c r="C586" s="1680" t="s">
        <v>164</v>
      </c>
      <c r="D586" s="1805">
        <v>44044</v>
      </c>
      <c r="E586" s="1804">
        <v>44196</v>
      </c>
      <c r="F586" s="1663" t="s">
        <v>1428</v>
      </c>
      <c r="G586" s="113" t="s">
        <v>20</v>
      </c>
      <c r="H586" s="194">
        <f>H587+H588+H589</f>
        <v>73</v>
      </c>
      <c r="I586" s="191">
        <f>I587+I588+I589</f>
        <v>36.4</v>
      </c>
      <c r="J586" s="135">
        <f>J587+J588+J589</f>
        <v>36.4</v>
      </c>
      <c r="K586" s="147">
        <f>K587+K588+K589</f>
        <v>36.4</v>
      </c>
      <c r="L586" s="681">
        <f>J586/H586*100</f>
        <v>49.863013698630141</v>
      </c>
      <c r="M586" s="147">
        <f t="shared" ref="M586:M613" si="233">J586-H586</f>
        <v>-36.6</v>
      </c>
      <c r="N586" s="225">
        <f>K586/H586*100</f>
        <v>49.863013698630141</v>
      </c>
      <c r="O586" s="159">
        <f t="shared" si="232"/>
        <v>-36.6</v>
      </c>
      <c r="P586" s="1189" t="s">
        <v>1429</v>
      </c>
    </row>
    <row r="587" spans="1:16" ht="18.75" customHeight="1">
      <c r="A587" s="2115"/>
      <c r="B587" s="2118"/>
      <c r="C587" s="1680"/>
      <c r="D587" s="1805"/>
      <c r="E587" s="1804"/>
      <c r="F587" s="1664"/>
      <c r="G587" s="113" t="s">
        <v>21</v>
      </c>
      <c r="H587" s="261">
        <v>73</v>
      </c>
      <c r="I587" s="262">
        <v>36.4</v>
      </c>
      <c r="J587" s="263">
        <v>36.4</v>
      </c>
      <c r="K587" s="264">
        <v>36.4</v>
      </c>
      <c r="L587" s="682">
        <f>J587/H587*100</f>
        <v>49.863013698630141</v>
      </c>
      <c r="M587" s="683">
        <f t="shared" si="233"/>
        <v>-36.6</v>
      </c>
      <c r="N587" s="226">
        <f>K587/H587*100</f>
        <v>49.863013698630141</v>
      </c>
      <c r="O587" s="160">
        <f t="shared" si="232"/>
        <v>-36.6</v>
      </c>
      <c r="P587" s="1190"/>
    </row>
    <row r="588" spans="1:16" ht="18.75" customHeight="1">
      <c r="A588" s="2115"/>
      <c r="B588" s="2118"/>
      <c r="C588" s="1680"/>
      <c r="D588" s="1805"/>
      <c r="E588" s="1804"/>
      <c r="F588" s="1664"/>
      <c r="G588" s="113" t="s">
        <v>22</v>
      </c>
      <c r="H588" s="112">
        <v>0</v>
      </c>
      <c r="I588" s="192">
        <v>0</v>
      </c>
      <c r="J588" s="124">
        <v>0</v>
      </c>
      <c r="K588" s="148">
        <v>0</v>
      </c>
      <c r="L588" s="685">
        <v>0</v>
      </c>
      <c r="M588" s="375">
        <f t="shared" si="233"/>
        <v>0</v>
      </c>
      <c r="N588" s="228">
        <v>0</v>
      </c>
      <c r="O588" s="380">
        <f t="shared" si="232"/>
        <v>0</v>
      </c>
      <c r="P588" s="1190"/>
    </row>
    <row r="589" spans="1:16" ht="18.75" customHeight="1">
      <c r="A589" s="2115"/>
      <c r="B589" s="2118"/>
      <c r="C589" s="1680"/>
      <c r="D589" s="1805"/>
      <c r="E589" s="1804"/>
      <c r="F589" s="1665"/>
      <c r="G589" s="113" t="s">
        <v>23</v>
      </c>
      <c r="H589" s="112">
        <v>0</v>
      </c>
      <c r="I589" s="192">
        <v>0</v>
      </c>
      <c r="J589" s="124">
        <v>0</v>
      </c>
      <c r="K589" s="148">
        <v>0</v>
      </c>
      <c r="L589" s="685">
        <v>0</v>
      </c>
      <c r="M589" s="375">
        <f t="shared" si="233"/>
        <v>0</v>
      </c>
      <c r="N589" s="228">
        <v>0</v>
      </c>
      <c r="O589" s="380">
        <f t="shared" si="232"/>
        <v>0</v>
      </c>
      <c r="P589" s="1191"/>
    </row>
    <row r="590" spans="1:16" ht="29.25" customHeight="1">
      <c r="A590" s="2115"/>
      <c r="B590" s="2118"/>
      <c r="C590" s="1680" t="s">
        <v>562</v>
      </c>
      <c r="D590" s="1805">
        <v>43831</v>
      </c>
      <c r="E590" s="1804">
        <v>43951</v>
      </c>
      <c r="F590" s="1663" t="s">
        <v>1431</v>
      </c>
      <c r="G590" s="113" t="s">
        <v>20</v>
      </c>
      <c r="H590" s="194">
        <f>H591+H592+H593</f>
        <v>27.4</v>
      </c>
      <c r="I590" s="191">
        <f>I591+I592+I593</f>
        <v>27.4</v>
      </c>
      <c r="J590" s="135">
        <f>J591+J592+J593</f>
        <v>27.4</v>
      </c>
      <c r="K590" s="147">
        <f>K591+K592+K593</f>
        <v>27.4</v>
      </c>
      <c r="L590" s="681">
        <f>J590/H590*100</f>
        <v>100</v>
      </c>
      <c r="M590" s="380">
        <f t="shared" ref="M590:M591" si="234">J590-H590</f>
        <v>0</v>
      </c>
      <c r="N590" s="225">
        <f>K590/H590*100</f>
        <v>100</v>
      </c>
      <c r="O590" s="380">
        <f t="shared" ref="O590:O591" si="235">K590-H590</f>
        <v>0</v>
      </c>
      <c r="P590" s="2111" t="s">
        <v>1430</v>
      </c>
    </row>
    <row r="591" spans="1:16" ht="23.25" customHeight="1">
      <c r="A591" s="2115"/>
      <c r="B591" s="2118"/>
      <c r="C591" s="1680"/>
      <c r="D591" s="1805"/>
      <c r="E591" s="1804"/>
      <c r="F591" s="1664"/>
      <c r="G591" s="113" t="s">
        <v>21</v>
      </c>
      <c r="H591" s="261">
        <v>27.4</v>
      </c>
      <c r="I591" s="262">
        <v>27.4</v>
      </c>
      <c r="J591" s="263">
        <v>27.4</v>
      </c>
      <c r="K591" s="264">
        <v>27.4</v>
      </c>
      <c r="L591" s="682">
        <f>J591/H591*100</f>
        <v>100</v>
      </c>
      <c r="M591" s="375">
        <f t="shared" si="234"/>
        <v>0</v>
      </c>
      <c r="N591" s="226">
        <f>K591/H591*100</f>
        <v>100</v>
      </c>
      <c r="O591" s="375">
        <f t="shared" si="235"/>
        <v>0</v>
      </c>
      <c r="P591" s="2112"/>
    </row>
    <row r="592" spans="1:16" ht="23.25" customHeight="1">
      <c r="A592" s="2115"/>
      <c r="B592" s="2118"/>
      <c r="C592" s="1680"/>
      <c r="D592" s="1805"/>
      <c r="E592" s="1804"/>
      <c r="F592" s="1664"/>
      <c r="G592" s="113" t="s">
        <v>22</v>
      </c>
      <c r="H592" s="112">
        <v>0</v>
      </c>
      <c r="I592" s="192">
        <v>0</v>
      </c>
      <c r="J592" s="124">
        <v>0</v>
      </c>
      <c r="K592" s="148">
        <v>0</v>
      </c>
      <c r="L592" s="685">
        <v>0</v>
      </c>
      <c r="M592" s="375">
        <f t="shared" si="233"/>
        <v>0</v>
      </c>
      <c r="N592" s="228">
        <v>0</v>
      </c>
      <c r="O592" s="380">
        <f t="shared" si="232"/>
        <v>0</v>
      </c>
      <c r="P592" s="2112"/>
    </row>
    <row r="593" spans="1:16" ht="23.25" customHeight="1">
      <c r="A593" s="2115"/>
      <c r="B593" s="2118"/>
      <c r="C593" s="1680"/>
      <c r="D593" s="1805"/>
      <c r="E593" s="1804"/>
      <c r="F593" s="1665"/>
      <c r="G593" s="113" t="s">
        <v>23</v>
      </c>
      <c r="H593" s="112">
        <v>0</v>
      </c>
      <c r="I593" s="192">
        <v>0</v>
      </c>
      <c r="J593" s="124">
        <v>0</v>
      </c>
      <c r="K593" s="148">
        <v>0</v>
      </c>
      <c r="L593" s="685">
        <v>0</v>
      </c>
      <c r="M593" s="375">
        <f t="shared" si="233"/>
        <v>0</v>
      </c>
      <c r="N593" s="228">
        <v>0</v>
      </c>
      <c r="O593" s="380">
        <f t="shared" si="232"/>
        <v>0</v>
      </c>
      <c r="P593" s="2113"/>
    </row>
    <row r="594" spans="1:16" ht="21.75" customHeight="1">
      <c r="A594" s="2115"/>
      <c r="B594" s="2118"/>
      <c r="C594" s="1680" t="s">
        <v>118</v>
      </c>
      <c r="D594" s="1805">
        <v>43831</v>
      </c>
      <c r="E594" s="1804">
        <v>44196</v>
      </c>
      <c r="F594" s="1663" t="s">
        <v>1432</v>
      </c>
      <c r="G594" s="113" t="s">
        <v>20</v>
      </c>
      <c r="H594" s="194">
        <f>H595+H596+H597</f>
        <v>130</v>
      </c>
      <c r="I594" s="191">
        <f>I595+I596+I597</f>
        <v>130</v>
      </c>
      <c r="J594" s="135">
        <f>J595+J596+J597</f>
        <v>130</v>
      </c>
      <c r="K594" s="147">
        <f>K595+K596+K597</f>
        <v>130</v>
      </c>
      <c r="L594" s="681">
        <f>J594/H594*100</f>
        <v>100</v>
      </c>
      <c r="M594" s="380">
        <f t="shared" ref="M594:M595" si="236">J594-H594</f>
        <v>0</v>
      </c>
      <c r="N594" s="225">
        <f>K594/H594*100</f>
        <v>100</v>
      </c>
      <c r="O594" s="380">
        <f t="shared" ref="O594:O595" si="237">K594-H594</f>
        <v>0</v>
      </c>
      <c r="P594" s="2128" t="s">
        <v>1433</v>
      </c>
    </row>
    <row r="595" spans="1:16" ht="18.75" customHeight="1">
      <c r="A595" s="2115"/>
      <c r="B595" s="2118"/>
      <c r="C595" s="1680"/>
      <c r="D595" s="1805"/>
      <c r="E595" s="1804"/>
      <c r="F595" s="1664"/>
      <c r="G595" s="113" t="s">
        <v>21</v>
      </c>
      <c r="H595" s="261">
        <v>130</v>
      </c>
      <c r="I595" s="262">
        <v>130</v>
      </c>
      <c r="J595" s="263">
        <v>130</v>
      </c>
      <c r="K595" s="264">
        <v>130</v>
      </c>
      <c r="L595" s="682">
        <f>J595/H595*100</f>
        <v>100</v>
      </c>
      <c r="M595" s="375">
        <f t="shared" si="236"/>
        <v>0</v>
      </c>
      <c r="N595" s="226">
        <f>K595/H595*100</f>
        <v>100</v>
      </c>
      <c r="O595" s="375">
        <f t="shared" si="237"/>
        <v>0</v>
      </c>
      <c r="P595" s="2128"/>
    </row>
    <row r="596" spans="1:16" ht="18.75" customHeight="1">
      <c r="A596" s="2115"/>
      <c r="B596" s="2118"/>
      <c r="C596" s="1680"/>
      <c r="D596" s="1805"/>
      <c r="E596" s="1804"/>
      <c r="F596" s="1664"/>
      <c r="G596" s="113" t="s">
        <v>22</v>
      </c>
      <c r="H596" s="112">
        <v>0</v>
      </c>
      <c r="I596" s="192">
        <v>0</v>
      </c>
      <c r="J596" s="124">
        <v>0</v>
      </c>
      <c r="K596" s="148">
        <v>0</v>
      </c>
      <c r="L596" s="685">
        <v>0</v>
      </c>
      <c r="M596" s="375">
        <f t="shared" si="233"/>
        <v>0</v>
      </c>
      <c r="N596" s="228">
        <v>0</v>
      </c>
      <c r="O596" s="375">
        <f t="shared" si="232"/>
        <v>0</v>
      </c>
      <c r="P596" s="2128"/>
    </row>
    <row r="597" spans="1:16" ht="18.75" customHeight="1">
      <c r="A597" s="2115"/>
      <c r="B597" s="2118"/>
      <c r="C597" s="1680"/>
      <c r="D597" s="1805"/>
      <c r="E597" s="1804"/>
      <c r="F597" s="1665"/>
      <c r="G597" s="113" t="s">
        <v>23</v>
      </c>
      <c r="H597" s="112">
        <v>0</v>
      </c>
      <c r="I597" s="192">
        <v>0</v>
      </c>
      <c r="J597" s="124">
        <v>0</v>
      </c>
      <c r="K597" s="148">
        <v>0</v>
      </c>
      <c r="L597" s="685">
        <v>0</v>
      </c>
      <c r="M597" s="375">
        <f t="shared" si="233"/>
        <v>0</v>
      </c>
      <c r="N597" s="228">
        <v>0</v>
      </c>
      <c r="O597" s="375">
        <f t="shared" si="232"/>
        <v>0</v>
      </c>
      <c r="P597" s="2128"/>
    </row>
    <row r="598" spans="1:16" ht="20.25" customHeight="1">
      <c r="A598" s="2115"/>
      <c r="B598" s="2118"/>
      <c r="C598" s="1680" t="s">
        <v>166</v>
      </c>
      <c r="D598" s="1805">
        <v>44105</v>
      </c>
      <c r="E598" s="1804">
        <v>44196</v>
      </c>
      <c r="F598" s="1663" t="s">
        <v>954</v>
      </c>
      <c r="G598" s="113" t="s">
        <v>20</v>
      </c>
      <c r="H598" s="194">
        <f>H599+H600+H601</f>
        <v>8.6</v>
      </c>
      <c r="I598" s="227">
        <f>I599+I600+I601</f>
        <v>0</v>
      </c>
      <c r="J598" s="379">
        <f>J599+J600+J601</f>
        <v>0</v>
      </c>
      <c r="K598" s="380">
        <f>K599+K600+K601</f>
        <v>0</v>
      </c>
      <c r="L598" s="686">
        <f>J598/H598*100</f>
        <v>0</v>
      </c>
      <c r="M598" s="147">
        <f t="shared" si="233"/>
        <v>-8.6</v>
      </c>
      <c r="N598" s="227">
        <f>K598/H598*100</f>
        <v>0</v>
      </c>
      <c r="O598" s="159">
        <f t="shared" si="232"/>
        <v>-8.6</v>
      </c>
      <c r="P598" s="2129"/>
    </row>
    <row r="599" spans="1:16" ht="18" customHeight="1">
      <c r="A599" s="2115"/>
      <c r="B599" s="2118"/>
      <c r="C599" s="1680"/>
      <c r="D599" s="1805"/>
      <c r="E599" s="1804"/>
      <c r="F599" s="1664"/>
      <c r="G599" s="113" t="s">
        <v>21</v>
      </c>
      <c r="H599" s="261">
        <v>8.6</v>
      </c>
      <c r="I599" s="662">
        <v>0</v>
      </c>
      <c r="J599" s="663">
        <v>0</v>
      </c>
      <c r="K599" s="664">
        <v>0</v>
      </c>
      <c r="L599" s="685">
        <f>J599/H599*100</f>
        <v>0</v>
      </c>
      <c r="M599" s="683">
        <f t="shared" si="233"/>
        <v>-8.6</v>
      </c>
      <c r="N599" s="228">
        <f>K599/H599*100</f>
        <v>0</v>
      </c>
      <c r="O599" s="160">
        <f t="shared" si="232"/>
        <v>-8.6</v>
      </c>
      <c r="P599" s="2130"/>
    </row>
    <row r="600" spans="1:16" ht="18" customHeight="1">
      <c r="A600" s="2115"/>
      <c r="B600" s="2118"/>
      <c r="C600" s="1680"/>
      <c r="D600" s="1805"/>
      <c r="E600" s="1804"/>
      <c r="F600" s="1664"/>
      <c r="G600" s="113" t="s">
        <v>22</v>
      </c>
      <c r="H600" s="112">
        <v>0</v>
      </c>
      <c r="I600" s="192">
        <v>0</v>
      </c>
      <c r="J600" s="124">
        <v>0</v>
      </c>
      <c r="K600" s="148">
        <v>0</v>
      </c>
      <c r="L600" s="685">
        <v>0</v>
      </c>
      <c r="M600" s="375">
        <f t="shared" si="233"/>
        <v>0</v>
      </c>
      <c r="N600" s="228">
        <v>0</v>
      </c>
      <c r="O600" s="380">
        <f t="shared" si="232"/>
        <v>0</v>
      </c>
      <c r="P600" s="2130"/>
    </row>
    <row r="601" spans="1:16" ht="18" customHeight="1">
      <c r="A601" s="2115"/>
      <c r="B601" s="2118"/>
      <c r="C601" s="1680"/>
      <c r="D601" s="1805"/>
      <c r="E601" s="1804"/>
      <c r="F601" s="1665"/>
      <c r="G601" s="113" t="s">
        <v>23</v>
      </c>
      <c r="H601" s="112">
        <v>0</v>
      </c>
      <c r="I601" s="192">
        <v>0</v>
      </c>
      <c r="J601" s="124">
        <v>0</v>
      </c>
      <c r="K601" s="148">
        <v>0</v>
      </c>
      <c r="L601" s="685">
        <v>0</v>
      </c>
      <c r="M601" s="375">
        <f t="shared" si="233"/>
        <v>0</v>
      </c>
      <c r="N601" s="228">
        <v>0</v>
      </c>
      <c r="O601" s="380">
        <f t="shared" si="232"/>
        <v>0</v>
      </c>
      <c r="P601" s="2131"/>
    </row>
    <row r="602" spans="1:16" ht="36.75" customHeight="1">
      <c r="A602" s="2115"/>
      <c r="B602" s="2118"/>
      <c r="C602" s="1680" t="s">
        <v>165</v>
      </c>
      <c r="D602" s="1805">
        <v>43891</v>
      </c>
      <c r="E602" s="1804">
        <v>44196</v>
      </c>
      <c r="F602" s="1663" t="s">
        <v>1434</v>
      </c>
      <c r="G602" s="113" t="s">
        <v>20</v>
      </c>
      <c r="H602" s="194">
        <f>H603+H604+H605</f>
        <v>44.5</v>
      </c>
      <c r="I602" s="191">
        <f>I603+I604+I605</f>
        <v>31.8</v>
      </c>
      <c r="J602" s="135">
        <f>J603+J604+J605</f>
        <v>31.8</v>
      </c>
      <c r="K602" s="147">
        <f>K603+K604+K605</f>
        <v>31.8</v>
      </c>
      <c r="L602" s="681">
        <f>J602/H602*100</f>
        <v>71.460674157303373</v>
      </c>
      <c r="M602" s="147">
        <f t="shared" ref="M602:M603" si="238">J602-H602</f>
        <v>-12.7</v>
      </c>
      <c r="N602" s="225">
        <f>K602/H602*100</f>
        <v>71.460674157303373</v>
      </c>
      <c r="O602" s="159">
        <f t="shared" ref="O602:O603" si="239">K602-H602</f>
        <v>-12.7</v>
      </c>
      <c r="P602" s="2111" t="s">
        <v>1435</v>
      </c>
    </row>
    <row r="603" spans="1:16" ht="24.75" customHeight="1">
      <c r="A603" s="2115"/>
      <c r="B603" s="2118"/>
      <c r="C603" s="1680"/>
      <c r="D603" s="1805"/>
      <c r="E603" s="1804"/>
      <c r="F603" s="1664"/>
      <c r="G603" s="113" t="s">
        <v>21</v>
      </c>
      <c r="H603" s="261">
        <v>44.5</v>
      </c>
      <c r="I603" s="262">
        <v>31.8</v>
      </c>
      <c r="J603" s="263">
        <v>31.8</v>
      </c>
      <c r="K603" s="264">
        <v>31.8</v>
      </c>
      <c r="L603" s="682">
        <f>J603/H603*100</f>
        <v>71.460674157303373</v>
      </c>
      <c r="M603" s="683">
        <f t="shared" si="238"/>
        <v>-12.7</v>
      </c>
      <c r="N603" s="226">
        <f>K603/H603*100</f>
        <v>71.460674157303373</v>
      </c>
      <c r="O603" s="160">
        <f t="shared" si="239"/>
        <v>-12.7</v>
      </c>
      <c r="P603" s="2112"/>
    </row>
    <row r="604" spans="1:16" ht="24.75" customHeight="1">
      <c r="A604" s="2115"/>
      <c r="B604" s="2118"/>
      <c r="C604" s="1680"/>
      <c r="D604" s="1805"/>
      <c r="E604" s="1804"/>
      <c r="F604" s="1664"/>
      <c r="G604" s="113" t="s">
        <v>22</v>
      </c>
      <c r="H604" s="376">
        <v>0</v>
      </c>
      <c r="I604" s="228">
        <v>0</v>
      </c>
      <c r="J604" s="377">
        <v>0</v>
      </c>
      <c r="K604" s="375">
        <v>0</v>
      </c>
      <c r="L604" s="685">
        <v>0</v>
      </c>
      <c r="M604" s="375">
        <f t="shared" si="233"/>
        <v>0</v>
      </c>
      <c r="N604" s="228">
        <v>0</v>
      </c>
      <c r="O604" s="380">
        <f t="shared" si="232"/>
        <v>0</v>
      </c>
      <c r="P604" s="2112"/>
    </row>
    <row r="605" spans="1:16" ht="24.75" customHeight="1">
      <c r="A605" s="2115"/>
      <c r="B605" s="2118"/>
      <c r="C605" s="1680"/>
      <c r="D605" s="1805"/>
      <c r="E605" s="1804"/>
      <c r="F605" s="1665"/>
      <c r="G605" s="113" t="s">
        <v>23</v>
      </c>
      <c r="H605" s="376">
        <v>0</v>
      </c>
      <c r="I605" s="228">
        <v>0</v>
      </c>
      <c r="J605" s="377">
        <v>0</v>
      </c>
      <c r="K605" s="375">
        <v>0</v>
      </c>
      <c r="L605" s="685">
        <v>0</v>
      </c>
      <c r="M605" s="375">
        <f t="shared" si="233"/>
        <v>0</v>
      </c>
      <c r="N605" s="228">
        <v>0</v>
      </c>
      <c r="O605" s="380">
        <f t="shared" si="232"/>
        <v>0</v>
      </c>
      <c r="P605" s="2113"/>
    </row>
    <row r="606" spans="1:16" ht="18.75" customHeight="1">
      <c r="A606" s="2115"/>
      <c r="B606" s="2118"/>
      <c r="C606" s="1680" t="s">
        <v>167</v>
      </c>
      <c r="D606" s="1805">
        <v>43831</v>
      </c>
      <c r="E606" s="1804">
        <v>44196</v>
      </c>
      <c r="F606" s="1663" t="s">
        <v>954</v>
      </c>
      <c r="G606" s="113" t="s">
        <v>20</v>
      </c>
      <c r="H606" s="194">
        <f>H607+H608+H609</f>
        <v>5.2</v>
      </c>
      <c r="I606" s="227">
        <f>I607+I608+I609</f>
        <v>0</v>
      </c>
      <c r="J606" s="379">
        <f>J607+J608+J609</f>
        <v>0</v>
      </c>
      <c r="K606" s="380">
        <f>K607+K608+K609</f>
        <v>0</v>
      </c>
      <c r="L606" s="686">
        <f>J606/H606*100</f>
        <v>0</v>
      </c>
      <c r="M606" s="147">
        <f t="shared" si="233"/>
        <v>-5.2</v>
      </c>
      <c r="N606" s="227">
        <f>K606/H606*100</f>
        <v>0</v>
      </c>
      <c r="O606" s="159">
        <f t="shared" si="232"/>
        <v>-5.2</v>
      </c>
      <c r="P606" s="2125"/>
    </row>
    <row r="607" spans="1:16" ht="17.25" customHeight="1">
      <c r="A607" s="2115"/>
      <c r="B607" s="2118"/>
      <c r="C607" s="1680"/>
      <c r="D607" s="1805"/>
      <c r="E607" s="1804"/>
      <c r="F607" s="1664"/>
      <c r="G607" s="113" t="s">
        <v>21</v>
      </c>
      <c r="H607" s="261">
        <v>5.2</v>
      </c>
      <c r="I607" s="662">
        <v>0</v>
      </c>
      <c r="J607" s="663">
        <v>0</v>
      </c>
      <c r="K607" s="664">
        <v>0</v>
      </c>
      <c r="L607" s="685">
        <f>J607/H607*100</f>
        <v>0</v>
      </c>
      <c r="M607" s="683">
        <f t="shared" si="233"/>
        <v>-5.2</v>
      </c>
      <c r="N607" s="228">
        <f>K607/H607*100</f>
        <v>0</v>
      </c>
      <c r="O607" s="160">
        <f t="shared" si="232"/>
        <v>-5.2</v>
      </c>
      <c r="P607" s="2126"/>
    </row>
    <row r="608" spans="1:16" ht="17.25" customHeight="1">
      <c r="A608" s="2115"/>
      <c r="B608" s="2118"/>
      <c r="C608" s="1680"/>
      <c r="D608" s="1805"/>
      <c r="E608" s="1804"/>
      <c r="F608" s="1664"/>
      <c r="G608" s="113" t="s">
        <v>22</v>
      </c>
      <c r="H608" s="112">
        <v>0</v>
      </c>
      <c r="I608" s="192">
        <v>0</v>
      </c>
      <c r="J608" s="124">
        <v>0</v>
      </c>
      <c r="K608" s="148">
        <v>0</v>
      </c>
      <c r="L608" s="685">
        <v>0</v>
      </c>
      <c r="M608" s="375">
        <f t="shared" si="233"/>
        <v>0</v>
      </c>
      <c r="N608" s="228">
        <v>0</v>
      </c>
      <c r="O608" s="380">
        <f t="shared" si="232"/>
        <v>0</v>
      </c>
      <c r="P608" s="2126"/>
    </row>
    <row r="609" spans="1:16" ht="17.25" customHeight="1">
      <c r="A609" s="2116"/>
      <c r="B609" s="2119"/>
      <c r="C609" s="1680"/>
      <c r="D609" s="1805"/>
      <c r="E609" s="1804"/>
      <c r="F609" s="1665"/>
      <c r="G609" s="113" t="s">
        <v>23</v>
      </c>
      <c r="H609" s="112">
        <v>0</v>
      </c>
      <c r="I609" s="192">
        <v>0</v>
      </c>
      <c r="J609" s="124">
        <v>0</v>
      </c>
      <c r="K609" s="148">
        <v>0</v>
      </c>
      <c r="L609" s="685">
        <v>0</v>
      </c>
      <c r="M609" s="375">
        <f t="shared" si="233"/>
        <v>0</v>
      </c>
      <c r="N609" s="228">
        <v>0</v>
      </c>
      <c r="O609" s="380">
        <f t="shared" si="232"/>
        <v>0</v>
      </c>
      <c r="P609" s="2127"/>
    </row>
    <row r="610" spans="1:16" ht="18" customHeight="1">
      <c r="A610" s="2114" t="s">
        <v>571</v>
      </c>
      <c r="B610" s="2117" t="s">
        <v>701</v>
      </c>
      <c r="C610" s="1243" t="s">
        <v>19</v>
      </c>
      <c r="D610" s="1767" t="s">
        <v>19</v>
      </c>
      <c r="E610" s="1619" t="s">
        <v>19</v>
      </c>
      <c r="F610" s="1602" t="s">
        <v>19</v>
      </c>
      <c r="G610" s="109" t="s">
        <v>20</v>
      </c>
      <c r="H610" s="187">
        <f>H611+H612+H613</f>
        <v>4261.2000000000007</v>
      </c>
      <c r="I610" s="171">
        <f>I611+I612+I613</f>
        <v>597.79999999999995</v>
      </c>
      <c r="J610" s="129">
        <f>J611+J612+J613</f>
        <v>571.09999999999991</v>
      </c>
      <c r="K610" s="141">
        <f>K611+K612+K613</f>
        <v>575.5</v>
      </c>
      <c r="L610" s="679">
        <f>J610/H610*100</f>
        <v>13.402327982727865</v>
      </c>
      <c r="M610" s="680">
        <f t="shared" si="233"/>
        <v>-3690.1000000000008</v>
      </c>
      <c r="N610" s="218">
        <f>K610/H610*100</f>
        <v>13.50558528114146</v>
      </c>
      <c r="O610" s="220">
        <f t="shared" si="232"/>
        <v>-3685.7000000000007</v>
      </c>
      <c r="P610" s="2132"/>
    </row>
    <row r="611" spans="1:16" ht="16.5" customHeight="1">
      <c r="A611" s="2115"/>
      <c r="B611" s="2118"/>
      <c r="C611" s="1244"/>
      <c r="D611" s="1211"/>
      <c r="E611" s="1594"/>
      <c r="F611" s="1603"/>
      <c r="G611" s="879" t="s">
        <v>21</v>
      </c>
      <c r="H611" s="209">
        <f>H644</f>
        <v>4261.2000000000007</v>
      </c>
      <c r="I611" s="391">
        <f t="shared" ref="I611:K611" si="240">I644</f>
        <v>597.79999999999995</v>
      </c>
      <c r="J611" s="132">
        <f t="shared" si="240"/>
        <v>571.09999999999991</v>
      </c>
      <c r="K611" s="392">
        <f t="shared" si="240"/>
        <v>575.5</v>
      </c>
      <c r="L611" s="677">
        <f>J611/H611*100</f>
        <v>13.402327982727865</v>
      </c>
      <c r="M611" s="155">
        <f t="shared" si="233"/>
        <v>-3690.1000000000008</v>
      </c>
      <c r="N611" s="169">
        <f>K611/H611*100</f>
        <v>13.50558528114146</v>
      </c>
      <c r="O611" s="103">
        <f t="shared" si="232"/>
        <v>-3685.7000000000007</v>
      </c>
      <c r="P611" s="2133"/>
    </row>
    <row r="612" spans="1:16" ht="16.5" customHeight="1">
      <c r="A612" s="2115"/>
      <c r="B612" s="2118"/>
      <c r="C612" s="1244"/>
      <c r="D612" s="1211"/>
      <c r="E612" s="1594"/>
      <c r="F612" s="1603"/>
      <c r="G612" s="879" t="s">
        <v>22</v>
      </c>
      <c r="H612" s="114">
        <f t="shared" ref="H612:K612" si="241">H645</f>
        <v>0</v>
      </c>
      <c r="I612" s="389">
        <f t="shared" si="241"/>
        <v>0</v>
      </c>
      <c r="J612" s="125">
        <f t="shared" si="241"/>
        <v>0</v>
      </c>
      <c r="K612" s="390">
        <f t="shared" si="241"/>
        <v>0</v>
      </c>
      <c r="L612" s="269">
        <v>0</v>
      </c>
      <c r="M612" s="106">
        <f t="shared" si="233"/>
        <v>0</v>
      </c>
      <c r="N612" s="170">
        <v>0</v>
      </c>
      <c r="O612" s="143">
        <f t="shared" si="232"/>
        <v>0</v>
      </c>
      <c r="P612" s="2133"/>
    </row>
    <row r="613" spans="1:16" ht="16.5" customHeight="1">
      <c r="A613" s="2115"/>
      <c r="B613" s="2118"/>
      <c r="C613" s="1244"/>
      <c r="D613" s="1211"/>
      <c r="E613" s="1594"/>
      <c r="F613" s="1603"/>
      <c r="G613" s="879" t="s">
        <v>23</v>
      </c>
      <c r="H613" s="114">
        <f t="shared" ref="H613:K613" si="242">H646</f>
        <v>0</v>
      </c>
      <c r="I613" s="389">
        <f t="shared" si="242"/>
        <v>0</v>
      </c>
      <c r="J613" s="125">
        <f t="shared" si="242"/>
        <v>0</v>
      </c>
      <c r="K613" s="390">
        <f t="shared" si="242"/>
        <v>0</v>
      </c>
      <c r="L613" s="269">
        <v>0</v>
      </c>
      <c r="M613" s="106">
        <f t="shared" si="233"/>
        <v>0</v>
      </c>
      <c r="N613" s="170">
        <v>0</v>
      </c>
      <c r="O613" s="143">
        <f t="shared" si="232"/>
        <v>0</v>
      </c>
      <c r="P613" s="2133"/>
    </row>
    <row r="614" spans="1:16" ht="18" customHeight="1">
      <c r="A614" s="2115"/>
      <c r="B614" s="2118"/>
      <c r="C614" s="1245"/>
      <c r="D614" s="1212"/>
      <c r="E614" s="1595"/>
      <c r="F614" s="1604"/>
      <c r="G614" s="2120" t="s">
        <v>1116</v>
      </c>
      <c r="H614" s="2121"/>
      <c r="I614" s="2121"/>
      <c r="J614" s="2121"/>
      <c r="K614" s="1692"/>
      <c r="L614" s="2142"/>
      <c r="M614" s="2143"/>
      <c r="N614" s="2143"/>
      <c r="O614" s="2144"/>
      <c r="P614" s="2134"/>
    </row>
    <row r="615" spans="1:16" ht="18" customHeight="1">
      <c r="A615" s="2115"/>
      <c r="B615" s="2118"/>
      <c r="C615" s="1680" t="s">
        <v>563</v>
      </c>
      <c r="D615" s="2100" t="s">
        <v>19</v>
      </c>
      <c r="E615" s="1618" t="s">
        <v>19</v>
      </c>
      <c r="F615" s="2110" t="s">
        <v>19</v>
      </c>
      <c r="G615" s="107" t="s">
        <v>20</v>
      </c>
      <c r="H615" s="217">
        <f>H616+H617+H618</f>
        <v>3209.5</v>
      </c>
      <c r="I615" s="382">
        <f>I616+I617+I618</f>
        <v>373.9</v>
      </c>
      <c r="J615" s="105">
        <f>J616+J617+J618</f>
        <v>373.9</v>
      </c>
      <c r="K615" s="385">
        <f>K616+K617+K618</f>
        <v>378.3</v>
      </c>
      <c r="L615" s="679">
        <f>J615/H615*100</f>
        <v>11.649789686867113</v>
      </c>
      <c r="M615" s="680">
        <f t="shared" ref="M615:M646" si="243">J615-H615</f>
        <v>-2835.6</v>
      </c>
      <c r="N615" s="218">
        <f>K615/H615*100</f>
        <v>11.786882692008101</v>
      </c>
      <c r="O615" s="220">
        <f t="shared" ref="O615:O646" si="244">K615-H615</f>
        <v>-2831.2</v>
      </c>
      <c r="P615" s="2132"/>
    </row>
    <row r="616" spans="1:16" ht="16.5" customHeight="1">
      <c r="A616" s="2115"/>
      <c r="B616" s="2118"/>
      <c r="C616" s="1680"/>
      <c r="D616" s="2100"/>
      <c r="E616" s="1618"/>
      <c r="F616" s="2110"/>
      <c r="G616" s="879" t="s">
        <v>21</v>
      </c>
      <c r="H616" s="185">
        <f>H649</f>
        <v>3209.5</v>
      </c>
      <c r="I616" s="369">
        <f t="shared" ref="I616:K616" si="245">I649</f>
        <v>373.9</v>
      </c>
      <c r="J616" s="1">
        <f t="shared" si="245"/>
        <v>373.9</v>
      </c>
      <c r="K616" s="370">
        <f t="shared" si="245"/>
        <v>378.3</v>
      </c>
      <c r="L616" s="677">
        <f>J616/H616*100</f>
        <v>11.649789686867113</v>
      </c>
      <c r="M616" s="155">
        <f t="shared" si="243"/>
        <v>-2835.6</v>
      </c>
      <c r="N616" s="169">
        <f>K616/H616*100</f>
        <v>11.786882692008101</v>
      </c>
      <c r="O616" s="103">
        <f t="shared" si="244"/>
        <v>-2831.2</v>
      </c>
      <c r="P616" s="2133"/>
    </row>
    <row r="617" spans="1:16" ht="16.5" customHeight="1">
      <c r="A617" s="2115"/>
      <c r="B617" s="2118"/>
      <c r="C617" s="1680"/>
      <c r="D617" s="2100"/>
      <c r="E617" s="1618"/>
      <c r="F617" s="2110"/>
      <c r="G617" s="879" t="s">
        <v>22</v>
      </c>
      <c r="H617" s="186">
        <f t="shared" ref="H617:K617" si="246">H650</f>
        <v>0</v>
      </c>
      <c r="I617" s="880">
        <f t="shared" si="246"/>
        <v>0</v>
      </c>
      <c r="J617" s="2">
        <f t="shared" si="246"/>
        <v>0</v>
      </c>
      <c r="K617" s="881">
        <f t="shared" si="246"/>
        <v>0</v>
      </c>
      <c r="L617" s="269">
        <v>0</v>
      </c>
      <c r="M617" s="106">
        <f t="shared" si="243"/>
        <v>0</v>
      </c>
      <c r="N617" s="170">
        <v>0</v>
      </c>
      <c r="O617" s="146">
        <f t="shared" si="244"/>
        <v>0</v>
      </c>
      <c r="P617" s="2133"/>
    </row>
    <row r="618" spans="1:16" ht="16.5" customHeight="1">
      <c r="A618" s="2115"/>
      <c r="B618" s="2118"/>
      <c r="C618" s="1680"/>
      <c r="D618" s="2100"/>
      <c r="E618" s="1618"/>
      <c r="F618" s="2110"/>
      <c r="G618" s="879" t="s">
        <v>23</v>
      </c>
      <c r="H618" s="186">
        <f t="shared" ref="H618:K618" si="247">H651</f>
        <v>0</v>
      </c>
      <c r="I618" s="880">
        <f t="shared" si="247"/>
        <v>0</v>
      </c>
      <c r="J618" s="2">
        <f t="shared" si="247"/>
        <v>0</v>
      </c>
      <c r="K618" s="881">
        <f t="shared" si="247"/>
        <v>0</v>
      </c>
      <c r="L618" s="269">
        <v>0</v>
      </c>
      <c r="M618" s="106">
        <f t="shared" si="243"/>
        <v>0</v>
      </c>
      <c r="N618" s="170">
        <v>0</v>
      </c>
      <c r="O618" s="146">
        <f t="shared" si="244"/>
        <v>0</v>
      </c>
      <c r="P618" s="2134"/>
    </row>
    <row r="619" spans="1:16" ht="18" customHeight="1">
      <c r="A619" s="2115"/>
      <c r="B619" s="2118"/>
      <c r="C619" s="1680" t="s">
        <v>164</v>
      </c>
      <c r="D619" s="2100" t="s">
        <v>19</v>
      </c>
      <c r="E619" s="1618" t="s">
        <v>19</v>
      </c>
      <c r="F619" s="2110" t="s">
        <v>19</v>
      </c>
      <c r="G619" s="109" t="s">
        <v>20</v>
      </c>
      <c r="H619" s="184">
        <f>H620+H621+H622</f>
        <v>658</v>
      </c>
      <c r="I619" s="778">
        <f>I620+I621+I622</f>
        <v>0</v>
      </c>
      <c r="J619" s="130">
        <f>J620+J621+J622</f>
        <v>0</v>
      </c>
      <c r="K619" s="1148">
        <f>K620+K621+K622</f>
        <v>0</v>
      </c>
      <c r="L619" s="300">
        <f>J619/H619*100</f>
        <v>0</v>
      </c>
      <c r="M619" s="680">
        <f t="shared" si="243"/>
        <v>-658</v>
      </c>
      <c r="N619" s="301">
        <f>K619/H619*100</f>
        <v>0</v>
      </c>
      <c r="O619" s="220">
        <f t="shared" si="244"/>
        <v>-658</v>
      </c>
      <c r="P619" s="2132"/>
    </row>
    <row r="620" spans="1:16" ht="16.5" customHeight="1">
      <c r="A620" s="2115"/>
      <c r="B620" s="2118"/>
      <c r="C620" s="1680"/>
      <c r="D620" s="2100"/>
      <c r="E620" s="1618"/>
      <c r="F620" s="2110"/>
      <c r="G620" s="879" t="s">
        <v>21</v>
      </c>
      <c r="H620" s="185">
        <f>H653</f>
        <v>658</v>
      </c>
      <c r="I620" s="1144">
        <f t="shared" ref="I620:K620" si="248">I653</f>
        <v>0</v>
      </c>
      <c r="J620" s="2">
        <f t="shared" si="248"/>
        <v>0</v>
      </c>
      <c r="K620" s="1145">
        <f t="shared" si="248"/>
        <v>0</v>
      </c>
      <c r="L620" s="269">
        <f>J620/H620*100</f>
        <v>0</v>
      </c>
      <c r="M620" s="155">
        <f t="shared" si="243"/>
        <v>-658</v>
      </c>
      <c r="N620" s="170">
        <f>K620/H620*100</f>
        <v>0</v>
      </c>
      <c r="O620" s="103">
        <f t="shared" si="244"/>
        <v>-658</v>
      </c>
      <c r="P620" s="2133"/>
    </row>
    <row r="621" spans="1:16" ht="16.5" customHeight="1">
      <c r="A621" s="2115"/>
      <c r="B621" s="2118"/>
      <c r="C621" s="1680"/>
      <c r="D621" s="2100"/>
      <c r="E621" s="1618"/>
      <c r="F621" s="2110"/>
      <c r="G621" s="879" t="s">
        <v>22</v>
      </c>
      <c r="H621" s="186">
        <f t="shared" ref="H621:K621" si="249">H654</f>
        <v>0</v>
      </c>
      <c r="I621" s="880">
        <f t="shared" si="249"/>
        <v>0</v>
      </c>
      <c r="J621" s="2">
        <f t="shared" si="249"/>
        <v>0</v>
      </c>
      <c r="K621" s="881">
        <f t="shared" si="249"/>
        <v>0</v>
      </c>
      <c r="L621" s="269">
        <v>0</v>
      </c>
      <c r="M621" s="106">
        <f t="shared" si="243"/>
        <v>0</v>
      </c>
      <c r="N621" s="170">
        <v>0</v>
      </c>
      <c r="O621" s="146">
        <f t="shared" si="244"/>
        <v>0</v>
      </c>
      <c r="P621" s="2133"/>
    </row>
    <row r="622" spans="1:16" ht="16.5" customHeight="1">
      <c r="A622" s="2115"/>
      <c r="B622" s="2118"/>
      <c r="C622" s="1680"/>
      <c r="D622" s="2100"/>
      <c r="E622" s="1618"/>
      <c r="F622" s="2110"/>
      <c r="G622" s="879" t="s">
        <v>23</v>
      </c>
      <c r="H622" s="186">
        <f t="shared" ref="H622:K622" si="250">H655</f>
        <v>0</v>
      </c>
      <c r="I622" s="880">
        <f t="shared" si="250"/>
        <v>0</v>
      </c>
      <c r="J622" s="2">
        <f t="shared" si="250"/>
        <v>0</v>
      </c>
      <c r="K622" s="881">
        <f t="shared" si="250"/>
        <v>0</v>
      </c>
      <c r="L622" s="269">
        <v>0</v>
      </c>
      <c r="M622" s="106">
        <f t="shared" si="243"/>
        <v>0</v>
      </c>
      <c r="N622" s="170">
        <v>0</v>
      </c>
      <c r="O622" s="146">
        <f t="shared" si="244"/>
        <v>0</v>
      </c>
      <c r="P622" s="2134"/>
    </row>
    <row r="623" spans="1:16" ht="18" customHeight="1">
      <c r="A623" s="2115"/>
      <c r="B623" s="2118"/>
      <c r="C623" s="1680" t="s">
        <v>562</v>
      </c>
      <c r="D623" s="2100" t="s">
        <v>19</v>
      </c>
      <c r="E623" s="1618" t="s">
        <v>19</v>
      </c>
      <c r="F623" s="2110" t="s">
        <v>19</v>
      </c>
      <c r="G623" s="109" t="s">
        <v>20</v>
      </c>
      <c r="H623" s="189">
        <f>H624+H625+H626</f>
        <v>0</v>
      </c>
      <c r="I623" s="368">
        <f>I624+I625+I626</f>
        <v>0</v>
      </c>
      <c r="J623" s="130">
        <f>J624+J625+J626</f>
        <v>0</v>
      </c>
      <c r="K623" s="388">
        <f>K624+K625+K626</f>
        <v>0</v>
      </c>
      <c r="L623" s="299">
        <v>0</v>
      </c>
      <c r="M623" s="302">
        <f t="shared" ref="M623:M624" si="251">J623-H623</f>
        <v>0</v>
      </c>
      <c r="N623" s="173">
        <v>0</v>
      </c>
      <c r="O623" s="302">
        <f t="shared" ref="O623:O624" si="252">K623-H623</f>
        <v>0</v>
      </c>
      <c r="P623" s="2132"/>
    </row>
    <row r="624" spans="1:16" ht="16.5" customHeight="1">
      <c r="A624" s="2115"/>
      <c r="B624" s="2118"/>
      <c r="C624" s="1680"/>
      <c r="D624" s="2100"/>
      <c r="E624" s="1618"/>
      <c r="F624" s="2110"/>
      <c r="G624" s="879" t="s">
        <v>21</v>
      </c>
      <c r="H624" s="186">
        <f>H657</f>
        <v>0</v>
      </c>
      <c r="I624" s="1144">
        <f t="shared" ref="I624:K624" si="253">I657</f>
        <v>0</v>
      </c>
      <c r="J624" s="2">
        <f t="shared" si="253"/>
        <v>0</v>
      </c>
      <c r="K624" s="1145">
        <f t="shared" si="253"/>
        <v>0</v>
      </c>
      <c r="L624" s="269">
        <v>0</v>
      </c>
      <c r="M624" s="106">
        <f t="shared" si="251"/>
        <v>0</v>
      </c>
      <c r="N624" s="170">
        <v>0</v>
      </c>
      <c r="O624" s="106">
        <f t="shared" si="252"/>
        <v>0</v>
      </c>
      <c r="P624" s="2133"/>
    </row>
    <row r="625" spans="1:16" ht="16.5" customHeight="1">
      <c r="A625" s="2115"/>
      <c r="B625" s="2118"/>
      <c r="C625" s="1680"/>
      <c r="D625" s="2100"/>
      <c r="E625" s="1618"/>
      <c r="F625" s="2110"/>
      <c r="G625" s="879" t="s">
        <v>22</v>
      </c>
      <c r="H625" s="186">
        <f t="shared" ref="H625:K625" si="254">H658</f>
        <v>0</v>
      </c>
      <c r="I625" s="880">
        <f t="shared" si="254"/>
        <v>0</v>
      </c>
      <c r="J625" s="2">
        <f t="shared" si="254"/>
        <v>0</v>
      </c>
      <c r="K625" s="881">
        <f t="shared" si="254"/>
        <v>0</v>
      </c>
      <c r="L625" s="269">
        <v>0</v>
      </c>
      <c r="M625" s="106">
        <f t="shared" si="243"/>
        <v>0</v>
      </c>
      <c r="N625" s="170">
        <v>0</v>
      </c>
      <c r="O625" s="146">
        <f t="shared" si="244"/>
        <v>0</v>
      </c>
      <c r="P625" s="2133"/>
    </row>
    <row r="626" spans="1:16" ht="16.5" customHeight="1">
      <c r="A626" s="2115"/>
      <c r="B626" s="2118"/>
      <c r="C626" s="1680"/>
      <c r="D626" s="2100"/>
      <c r="E626" s="1618"/>
      <c r="F626" s="2110"/>
      <c r="G626" s="879" t="s">
        <v>23</v>
      </c>
      <c r="H626" s="186">
        <f t="shared" ref="H626:K626" si="255">H659</f>
        <v>0</v>
      </c>
      <c r="I626" s="880">
        <f t="shared" si="255"/>
        <v>0</v>
      </c>
      <c r="J626" s="2">
        <f t="shared" si="255"/>
        <v>0</v>
      </c>
      <c r="K626" s="881">
        <f t="shared" si="255"/>
        <v>0</v>
      </c>
      <c r="L626" s="269">
        <v>0</v>
      </c>
      <c r="M626" s="106">
        <f t="shared" si="243"/>
        <v>0</v>
      </c>
      <c r="N626" s="170">
        <v>0</v>
      </c>
      <c r="O626" s="146">
        <f t="shared" si="244"/>
        <v>0</v>
      </c>
      <c r="P626" s="2134"/>
    </row>
    <row r="627" spans="1:16" ht="18" customHeight="1">
      <c r="A627" s="2115"/>
      <c r="B627" s="2118"/>
      <c r="C627" s="1680" t="s">
        <v>118</v>
      </c>
      <c r="D627" s="2100" t="s">
        <v>19</v>
      </c>
      <c r="E627" s="1618" t="s">
        <v>19</v>
      </c>
      <c r="F627" s="2110" t="s">
        <v>19</v>
      </c>
      <c r="G627" s="109" t="s">
        <v>20</v>
      </c>
      <c r="H627" s="184">
        <f>H628+H629+H630</f>
        <v>120.9</v>
      </c>
      <c r="I627" s="383">
        <f>I628+I629+I630</f>
        <v>6.4</v>
      </c>
      <c r="J627" s="105">
        <f>J628+J629+J630</f>
        <v>6.4</v>
      </c>
      <c r="K627" s="386">
        <f>K628+K629+K630</f>
        <v>6.4</v>
      </c>
      <c r="L627" s="676">
        <f>J627/H627*100</f>
        <v>5.2936311000827132</v>
      </c>
      <c r="M627" s="141">
        <f t="shared" si="243"/>
        <v>-114.5</v>
      </c>
      <c r="N627" s="168">
        <f>K627/H627*100</f>
        <v>5.2936311000827132</v>
      </c>
      <c r="O627" s="48">
        <f t="shared" si="244"/>
        <v>-114.5</v>
      </c>
      <c r="P627" s="2132"/>
    </row>
    <row r="628" spans="1:16" ht="16.5" customHeight="1">
      <c r="A628" s="2115"/>
      <c r="B628" s="2118"/>
      <c r="C628" s="1680"/>
      <c r="D628" s="2100"/>
      <c r="E628" s="1618"/>
      <c r="F628" s="2110"/>
      <c r="G628" s="879" t="s">
        <v>21</v>
      </c>
      <c r="H628" s="185">
        <f>H661</f>
        <v>120.9</v>
      </c>
      <c r="I628" s="369">
        <f t="shared" ref="I628:K628" si="256">I661</f>
        <v>6.4</v>
      </c>
      <c r="J628" s="1">
        <f t="shared" si="256"/>
        <v>6.4</v>
      </c>
      <c r="K628" s="370">
        <f t="shared" si="256"/>
        <v>6.4</v>
      </c>
      <c r="L628" s="677">
        <f>J628/H628*100</f>
        <v>5.2936311000827132</v>
      </c>
      <c r="M628" s="155">
        <f t="shared" si="243"/>
        <v>-114.5</v>
      </c>
      <c r="N628" s="169">
        <f>K628/H628*100</f>
        <v>5.2936311000827132</v>
      </c>
      <c r="O628" s="103">
        <f t="shared" si="244"/>
        <v>-114.5</v>
      </c>
      <c r="P628" s="2133"/>
    </row>
    <row r="629" spans="1:16" ht="16.5" customHeight="1">
      <c r="A629" s="2115"/>
      <c r="B629" s="2118"/>
      <c r="C629" s="1680"/>
      <c r="D629" s="2100"/>
      <c r="E629" s="1618"/>
      <c r="F629" s="2110"/>
      <c r="G629" s="879" t="s">
        <v>22</v>
      </c>
      <c r="H629" s="186">
        <f t="shared" ref="H629:K629" si="257">H662</f>
        <v>0</v>
      </c>
      <c r="I629" s="880">
        <f t="shared" si="257"/>
        <v>0</v>
      </c>
      <c r="J629" s="2">
        <f t="shared" si="257"/>
        <v>0</v>
      </c>
      <c r="K629" s="881">
        <f t="shared" si="257"/>
        <v>0</v>
      </c>
      <c r="L629" s="269">
        <v>0</v>
      </c>
      <c r="M629" s="106">
        <f t="shared" si="243"/>
        <v>0</v>
      </c>
      <c r="N629" s="170">
        <v>0</v>
      </c>
      <c r="O629" s="146">
        <f t="shared" si="244"/>
        <v>0</v>
      </c>
      <c r="P629" s="2133"/>
    </row>
    <row r="630" spans="1:16" ht="16.5" customHeight="1">
      <c r="A630" s="2115"/>
      <c r="B630" s="2118"/>
      <c r="C630" s="1680"/>
      <c r="D630" s="2100"/>
      <c r="E630" s="1618"/>
      <c r="F630" s="2110"/>
      <c r="G630" s="879" t="s">
        <v>23</v>
      </c>
      <c r="H630" s="186">
        <f t="shared" ref="H630:K630" si="258">H663</f>
        <v>0</v>
      </c>
      <c r="I630" s="880">
        <f t="shared" si="258"/>
        <v>0</v>
      </c>
      <c r="J630" s="2">
        <f t="shared" si="258"/>
        <v>0</v>
      </c>
      <c r="K630" s="881">
        <f t="shared" si="258"/>
        <v>0</v>
      </c>
      <c r="L630" s="269">
        <v>0</v>
      </c>
      <c r="M630" s="106">
        <f t="shared" si="243"/>
        <v>0</v>
      </c>
      <c r="N630" s="170">
        <v>0</v>
      </c>
      <c r="O630" s="146">
        <f t="shared" si="244"/>
        <v>0</v>
      </c>
      <c r="P630" s="2134"/>
    </row>
    <row r="631" spans="1:16" ht="18" customHeight="1">
      <c r="A631" s="2115"/>
      <c r="B631" s="2118"/>
      <c r="C631" s="1680" t="s">
        <v>166</v>
      </c>
      <c r="D631" s="2100" t="s">
        <v>19</v>
      </c>
      <c r="E631" s="1618" t="s">
        <v>19</v>
      </c>
      <c r="F631" s="2110" t="s">
        <v>19</v>
      </c>
      <c r="G631" s="109" t="s">
        <v>20</v>
      </c>
      <c r="H631" s="184">
        <f>H632+H633+H634</f>
        <v>15.3</v>
      </c>
      <c r="I631" s="368">
        <f>I632+I633+I634</f>
        <v>0</v>
      </c>
      <c r="J631" s="130">
        <f>J632+J633+J634</f>
        <v>0</v>
      </c>
      <c r="K631" s="388">
        <f>K632+K633+K634</f>
        <v>0</v>
      </c>
      <c r="L631" s="299">
        <f>J631/H631*100</f>
        <v>0</v>
      </c>
      <c r="M631" s="141">
        <f t="shared" si="243"/>
        <v>-15.3</v>
      </c>
      <c r="N631" s="173">
        <f>K631/H631*100</f>
        <v>0</v>
      </c>
      <c r="O631" s="48">
        <f t="shared" si="244"/>
        <v>-15.3</v>
      </c>
      <c r="P631" s="2132"/>
    </row>
    <row r="632" spans="1:16" ht="16.5" customHeight="1">
      <c r="A632" s="2115"/>
      <c r="B632" s="2118"/>
      <c r="C632" s="1680"/>
      <c r="D632" s="2100"/>
      <c r="E632" s="1618"/>
      <c r="F632" s="2110"/>
      <c r="G632" s="879" t="s">
        <v>21</v>
      </c>
      <c r="H632" s="185">
        <f>H665</f>
        <v>15.3</v>
      </c>
      <c r="I632" s="1073">
        <f t="shared" ref="I632:K632" si="259">I665</f>
        <v>0</v>
      </c>
      <c r="J632" s="2">
        <f t="shared" si="259"/>
        <v>0</v>
      </c>
      <c r="K632" s="1075">
        <f t="shared" si="259"/>
        <v>0</v>
      </c>
      <c r="L632" s="269">
        <f>J632/H632*100</f>
        <v>0</v>
      </c>
      <c r="M632" s="155">
        <f t="shared" si="243"/>
        <v>-15.3</v>
      </c>
      <c r="N632" s="170">
        <f>K632/H632*100</f>
        <v>0</v>
      </c>
      <c r="O632" s="103">
        <f t="shared" si="244"/>
        <v>-15.3</v>
      </c>
      <c r="P632" s="2133"/>
    </row>
    <row r="633" spans="1:16" ht="16.5" customHeight="1">
      <c r="A633" s="2115"/>
      <c r="B633" s="2118"/>
      <c r="C633" s="1680"/>
      <c r="D633" s="2100"/>
      <c r="E633" s="1618"/>
      <c r="F633" s="2110"/>
      <c r="G633" s="879" t="s">
        <v>22</v>
      </c>
      <c r="H633" s="186">
        <f t="shared" ref="H633:K633" si="260">H666</f>
        <v>0</v>
      </c>
      <c r="I633" s="880">
        <f t="shared" si="260"/>
        <v>0</v>
      </c>
      <c r="J633" s="2">
        <f t="shared" si="260"/>
        <v>0</v>
      </c>
      <c r="K633" s="881">
        <f t="shared" si="260"/>
        <v>0</v>
      </c>
      <c r="L633" s="269">
        <v>0</v>
      </c>
      <c r="M633" s="106">
        <f t="shared" si="243"/>
        <v>0</v>
      </c>
      <c r="N633" s="170">
        <v>0</v>
      </c>
      <c r="O633" s="146">
        <f t="shared" si="244"/>
        <v>0</v>
      </c>
      <c r="P633" s="2133"/>
    </row>
    <row r="634" spans="1:16" ht="16.5" customHeight="1">
      <c r="A634" s="2115"/>
      <c r="B634" s="2118"/>
      <c r="C634" s="1680"/>
      <c r="D634" s="2100"/>
      <c r="E634" s="1618"/>
      <c r="F634" s="2110"/>
      <c r="G634" s="879" t="s">
        <v>23</v>
      </c>
      <c r="H634" s="186">
        <f t="shared" ref="H634:K634" si="261">H667</f>
        <v>0</v>
      </c>
      <c r="I634" s="880">
        <f t="shared" si="261"/>
        <v>0</v>
      </c>
      <c r="J634" s="2">
        <f t="shared" si="261"/>
        <v>0</v>
      </c>
      <c r="K634" s="881">
        <f t="shared" si="261"/>
        <v>0</v>
      </c>
      <c r="L634" s="269">
        <v>0</v>
      </c>
      <c r="M634" s="106">
        <f t="shared" si="243"/>
        <v>0</v>
      </c>
      <c r="N634" s="170">
        <v>0</v>
      </c>
      <c r="O634" s="146">
        <f t="shared" si="244"/>
        <v>0</v>
      </c>
      <c r="P634" s="2134"/>
    </row>
    <row r="635" spans="1:16" ht="18" customHeight="1">
      <c r="A635" s="2115"/>
      <c r="B635" s="2118"/>
      <c r="C635" s="1680" t="s">
        <v>165</v>
      </c>
      <c r="D635" s="2100" t="s">
        <v>19</v>
      </c>
      <c r="E635" s="1618" t="s">
        <v>19</v>
      </c>
      <c r="F635" s="2110" t="s">
        <v>19</v>
      </c>
      <c r="G635" s="109" t="s">
        <v>20</v>
      </c>
      <c r="H635" s="184">
        <f>H636+H637+H638</f>
        <v>257.5</v>
      </c>
      <c r="I635" s="383">
        <f>I636+I637+I638</f>
        <v>217.5</v>
      </c>
      <c r="J635" s="105">
        <f>J636+J637+J638</f>
        <v>190.8</v>
      </c>
      <c r="K635" s="386">
        <f>K636+K637+K638</f>
        <v>190.8</v>
      </c>
      <c r="L635" s="676">
        <f>J635/H635*100</f>
        <v>74.097087378640779</v>
      </c>
      <c r="M635" s="141">
        <f t="shared" si="243"/>
        <v>-66.699999999999989</v>
      </c>
      <c r="N635" s="168">
        <f>K635/H635*100</f>
        <v>74.097087378640779</v>
      </c>
      <c r="O635" s="48">
        <f t="shared" si="244"/>
        <v>-66.699999999999989</v>
      </c>
      <c r="P635" s="2132"/>
    </row>
    <row r="636" spans="1:16" ht="16.5" customHeight="1">
      <c r="A636" s="2115"/>
      <c r="B636" s="2118"/>
      <c r="C636" s="1680"/>
      <c r="D636" s="2100"/>
      <c r="E636" s="1618"/>
      <c r="F636" s="2110"/>
      <c r="G636" s="879" t="s">
        <v>21</v>
      </c>
      <c r="H636" s="185">
        <f>H669</f>
        <v>257.5</v>
      </c>
      <c r="I636" s="369">
        <f t="shared" ref="I636:K636" si="262">I669</f>
        <v>217.5</v>
      </c>
      <c r="J636" s="1">
        <f t="shared" si="262"/>
        <v>190.8</v>
      </c>
      <c r="K636" s="370">
        <f t="shared" si="262"/>
        <v>190.8</v>
      </c>
      <c r="L636" s="677">
        <f>J636/H636*100</f>
        <v>74.097087378640779</v>
      </c>
      <c r="M636" s="155">
        <f t="shared" si="243"/>
        <v>-66.699999999999989</v>
      </c>
      <c r="N636" s="169">
        <f>K636/H636*100</f>
        <v>74.097087378640779</v>
      </c>
      <c r="O636" s="103">
        <f t="shared" si="244"/>
        <v>-66.699999999999989</v>
      </c>
      <c r="P636" s="2133"/>
    </row>
    <row r="637" spans="1:16" ht="16.5" customHeight="1">
      <c r="A637" s="2115"/>
      <c r="B637" s="2118"/>
      <c r="C637" s="1680"/>
      <c r="D637" s="2100"/>
      <c r="E637" s="1618"/>
      <c r="F637" s="2110"/>
      <c r="G637" s="879" t="s">
        <v>22</v>
      </c>
      <c r="H637" s="186">
        <f t="shared" ref="H637:K637" si="263">H670</f>
        <v>0</v>
      </c>
      <c r="I637" s="880">
        <f t="shared" si="263"/>
        <v>0</v>
      </c>
      <c r="J637" s="2">
        <f t="shared" si="263"/>
        <v>0</v>
      </c>
      <c r="K637" s="881">
        <f t="shared" si="263"/>
        <v>0</v>
      </c>
      <c r="L637" s="269">
        <v>0</v>
      </c>
      <c r="M637" s="106">
        <f t="shared" si="243"/>
        <v>0</v>
      </c>
      <c r="N637" s="170">
        <v>0</v>
      </c>
      <c r="O637" s="146">
        <f t="shared" si="244"/>
        <v>0</v>
      </c>
      <c r="P637" s="2133"/>
    </row>
    <row r="638" spans="1:16" ht="16.5" customHeight="1">
      <c r="A638" s="2115"/>
      <c r="B638" s="2118"/>
      <c r="C638" s="1680"/>
      <c r="D638" s="2100"/>
      <c r="E638" s="1618"/>
      <c r="F638" s="2110"/>
      <c r="G638" s="879" t="s">
        <v>23</v>
      </c>
      <c r="H638" s="186">
        <f t="shared" ref="H638:K638" si="264">H671</f>
        <v>0</v>
      </c>
      <c r="I638" s="880">
        <f t="shared" si="264"/>
        <v>0</v>
      </c>
      <c r="J638" s="2">
        <f t="shared" si="264"/>
        <v>0</v>
      </c>
      <c r="K638" s="881">
        <f t="shared" si="264"/>
        <v>0</v>
      </c>
      <c r="L638" s="269">
        <v>0</v>
      </c>
      <c r="M638" s="106">
        <f t="shared" si="243"/>
        <v>0</v>
      </c>
      <c r="N638" s="170">
        <v>0</v>
      </c>
      <c r="O638" s="146">
        <f t="shared" si="244"/>
        <v>0</v>
      </c>
      <c r="P638" s="2134"/>
    </row>
    <row r="639" spans="1:16" ht="18" customHeight="1">
      <c r="A639" s="2115"/>
      <c r="B639" s="2118"/>
      <c r="C639" s="1680" t="s">
        <v>167</v>
      </c>
      <c r="D639" s="2100" t="s">
        <v>19</v>
      </c>
      <c r="E639" s="1618" t="s">
        <v>19</v>
      </c>
      <c r="F639" s="2110" t="s">
        <v>19</v>
      </c>
      <c r="G639" s="109" t="s">
        <v>20</v>
      </c>
      <c r="H639" s="189">
        <f>H640+H641+H642</f>
        <v>0</v>
      </c>
      <c r="I639" s="368">
        <f>I640+I641+I642</f>
        <v>0</v>
      </c>
      <c r="J639" s="130">
        <f>J640+J641+J642</f>
        <v>0</v>
      </c>
      <c r="K639" s="388">
        <f>K640+K641+K642</f>
        <v>0</v>
      </c>
      <c r="L639" s="299">
        <v>0</v>
      </c>
      <c r="M639" s="143">
        <f t="shared" si="243"/>
        <v>0</v>
      </c>
      <c r="N639" s="173">
        <v>0</v>
      </c>
      <c r="O639" s="143">
        <f t="shared" si="244"/>
        <v>0</v>
      </c>
      <c r="P639" s="2132"/>
    </row>
    <row r="640" spans="1:16" ht="16.5" customHeight="1">
      <c r="A640" s="2115"/>
      <c r="B640" s="2118"/>
      <c r="C640" s="1680"/>
      <c r="D640" s="2100"/>
      <c r="E640" s="1618"/>
      <c r="F640" s="2110"/>
      <c r="G640" s="879" t="s">
        <v>21</v>
      </c>
      <c r="H640" s="186">
        <f>H673</f>
        <v>0</v>
      </c>
      <c r="I640" s="1144">
        <f t="shared" ref="I640:K640" si="265">I673</f>
        <v>0</v>
      </c>
      <c r="J640" s="2">
        <f t="shared" si="265"/>
        <v>0</v>
      </c>
      <c r="K640" s="1145">
        <f t="shared" si="265"/>
        <v>0</v>
      </c>
      <c r="L640" s="269">
        <v>0</v>
      </c>
      <c r="M640" s="106">
        <f t="shared" si="243"/>
        <v>0</v>
      </c>
      <c r="N640" s="170">
        <v>0</v>
      </c>
      <c r="O640" s="106">
        <f t="shared" si="244"/>
        <v>0</v>
      </c>
      <c r="P640" s="2133"/>
    </row>
    <row r="641" spans="1:16" ht="16.5" customHeight="1">
      <c r="A641" s="2115"/>
      <c r="B641" s="2118"/>
      <c r="C641" s="1680"/>
      <c r="D641" s="2100"/>
      <c r="E641" s="1618"/>
      <c r="F641" s="2110"/>
      <c r="G641" s="879" t="s">
        <v>22</v>
      </c>
      <c r="H641" s="186">
        <f t="shared" ref="H641:K641" si="266">H674</f>
        <v>0</v>
      </c>
      <c r="I641" s="880">
        <f t="shared" si="266"/>
        <v>0</v>
      </c>
      <c r="J641" s="2">
        <f t="shared" si="266"/>
        <v>0</v>
      </c>
      <c r="K641" s="881">
        <f t="shared" si="266"/>
        <v>0</v>
      </c>
      <c r="L641" s="269">
        <v>0</v>
      </c>
      <c r="M641" s="106">
        <f t="shared" si="243"/>
        <v>0</v>
      </c>
      <c r="N641" s="170">
        <v>0</v>
      </c>
      <c r="O641" s="146">
        <f t="shared" si="244"/>
        <v>0</v>
      </c>
      <c r="P641" s="2133"/>
    </row>
    <row r="642" spans="1:16" ht="16.5" customHeight="1">
      <c r="A642" s="2116"/>
      <c r="B642" s="2119"/>
      <c r="C642" s="1680"/>
      <c r="D642" s="2100"/>
      <c r="E642" s="1618"/>
      <c r="F642" s="2110"/>
      <c r="G642" s="879" t="s">
        <v>23</v>
      </c>
      <c r="H642" s="186">
        <f t="shared" ref="H642:K642" si="267">H675</f>
        <v>0</v>
      </c>
      <c r="I642" s="880">
        <f t="shared" si="267"/>
        <v>0</v>
      </c>
      <c r="J642" s="2">
        <f t="shared" si="267"/>
        <v>0</v>
      </c>
      <c r="K642" s="881">
        <f t="shared" si="267"/>
        <v>0</v>
      </c>
      <c r="L642" s="269">
        <v>0</v>
      </c>
      <c r="M642" s="106">
        <f t="shared" si="243"/>
        <v>0</v>
      </c>
      <c r="N642" s="170">
        <v>0</v>
      </c>
      <c r="O642" s="146">
        <f t="shared" si="244"/>
        <v>0</v>
      </c>
      <c r="P642" s="2134"/>
    </row>
    <row r="643" spans="1:16" ht="24" customHeight="1">
      <c r="A643" s="2114" t="s">
        <v>572</v>
      </c>
      <c r="B643" s="2117" t="s">
        <v>573</v>
      </c>
      <c r="C643" s="1602"/>
      <c r="D643" s="1767"/>
      <c r="E643" s="1619"/>
      <c r="F643" s="1602"/>
      <c r="G643" s="109" t="s">
        <v>20</v>
      </c>
      <c r="H643" s="184">
        <f>H644+H645+H646</f>
        <v>4261.2000000000007</v>
      </c>
      <c r="I643" s="383">
        <f>I644+I645+I646</f>
        <v>597.79999999999995</v>
      </c>
      <c r="J643" s="105">
        <f>J644+J645+J646</f>
        <v>571.09999999999991</v>
      </c>
      <c r="K643" s="386">
        <f>K644+K645+K646</f>
        <v>575.5</v>
      </c>
      <c r="L643" s="676">
        <f>J643/H643*100</f>
        <v>13.402327982727865</v>
      </c>
      <c r="M643" s="141">
        <f t="shared" si="243"/>
        <v>-3690.1000000000008</v>
      </c>
      <c r="N643" s="168">
        <f>K643/H643*100</f>
        <v>13.50558528114146</v>
      </c>
      <c r="O643" s="48">
        <f t="shared" si="244"/>
        <v>-3685.7000000000007</v>
      </c>
      <c r="P643" s="2132"/>
    </row>
    <row r="644" spans="1:16" ht="24" customHeight="1">
      <c r="A644" s="2115"/>
      <c r="B644" s="2118"/>
      <c r="C644" s="1603"/>
      <c r="D644" s="1211"/>
      <c r="E644" s="1594"/>
      <c r="F644" s="1603"/>
      <c r="G644" s="879" t="s">
        <v>21</v>
      </c>
      <c r="H644" s="185">
        <f>H649+H653+H657+H661+H665+H669+H673</f>
        <v>4261.2000000000007</v>
      </c>
      <c r="I644" s="369">
        <f t="shared" ref="I644:K644" si="268">I649+I653+I657+I661+I665+I669+I673</f>
        <v>597.79999999999995</v>
      </c>
      <c r="J644" s="1">
        <f t="shared" si="268"/>
        <v>571.09999999999991</v>
      </c>
      <c r="K644" s="370">
        <f t="shared" si="268"/>
        <v>575.5</v>
      </c>
      <c r="L644" s="677">
        <f>J644/H644*100</f>
        <v>13.402327982727865</v>
      </c>
      <c r="M644" s="155">
        <f t="shared" si="243"/>
        <v>-3690.1000000000008</v>
      </c>
      <c r="N644" s="169">
        <f>K644/H644*100</f>
        <v>13.50558528114146</v>
      </c>
      <c r="O644" s="103">
        <f t="shared" si="244"/>
        <v>-3685.7000000000007</v>
      </c>
      <c r="P644" s="2133"/>
    </row>
    <row r="645" spans="1:16" ht="24" customHeight="1">
      <c r="A645" s="2115"/>
      <c r="B645" s="2118"/>
      <c r="C645" s="1603"/>
      <c r="D645" s="1211"/>
      <c r="E645" s="1594"/>
      <c r="F645" s="1603"/>
      <c r="G645" s="879" t="s">
        <v>22</v>
      </c>
      <c r="H645" s="110">
        <f t="shared" ref="H645:K645" si="269">H650+H654+H658+H662+H666+H670+H674</f>
        <v>0</v>
      </c>
      <c r="I645" s="384">
        <f t="shared" si="269"/>
        <v>0</v>
      </c>
      <c r="J645" s="122">
        <f t="shared" si="269"/>
        <v>0</v>
      </c>
      <c r="K645" s="387">
        <f t="shared" si="269"/>
        <v>0</v>
      </c>
      <c r="L645" s="269">
        <v>0</v>
      </c>
      <c r="M645" s="106">
        <f t="shared" si="243"/>
        <v>0</v>
      </c>
      <c r="N645" s="170">
        <v>0</v>
      </c>
      <c r="O645" s="146">
        <f t="shared" si="244"/>
        <v>0</v>
      </c>
      <c r="P645" s="2133"/>
    </row>
    <row r="646" spans="1:16" ht="24" customHeight="1">
      <c r="A646" s="2115"/>
      <c r="B646" s="2118"/>
      <c r="C646" s="1603"/>
      <c r="D646" s="1211"/>
      <c r="E646" s="1594"/>
      <c r="F646" s="1603"/>
      <c r="G646" s="879" t="s">
        <v>23</v>
      </c>
      <c r="H646" s="110">
        <f t="shared" ref="H646:K646" si="270">H651+H655+H659+H663+H667+H671+H675</f>
        <v>0</v>
      </c>
      <c r="I646" s="384">
        <f t="shared" si="270"/>
        <v>0</v>
      </c>
      <c r="J646" s="122">
        <f t="shared" si="270"/>
        <v>0</v>
      </c>
      <c r="K646" s="387">
        <f t="shared" si="270"/>
        <v>0</v>
      </c>
      <c r="L646" s="269">
        <v>0</v>
      </c>
      <c r="M646" s="106">
        <f t="shared" si="243"/>
        <v>0</v>
      </c>
      <c r="N646" s="170">
        <v>0</v>
      </c>
      <c r="O646" s="146">
        <f t="shared" si="244"/>
        <v>0</v>
      </c>
      <c r="P646" s="2133"/>
    </row>
    <row r="647" spans="1:16" ht="24" customHeight="1">
      <c r="A647" s="2115"/>
      <c r="B647" s="2118"/>
      <c r="C647" s="1604"/>
      <c r="D647" s="1212"/>
      <c r="E647" s="1595"/>
      <c r="F647" s="1604"/>
      <c r="G647" s="2120" t="s">
        <v>163</v>
      </c>
      <c r="H647" s="2121"/>
      <c r="I647" s="2121"/>
      <c r="J647" s="2121"/>
      <c r="K647" s="1692"/>
      <c r="L647" s="2122"/>
      <c r="M647" s="2123"/>
      <c r="N647" s="2123"/>
      <c r="O647" s="2124"/>
      <c r="P647" s="2134"/>
    </row>
    <row r="648" spans="1:16" ht="69.75" customHeight="1">
      <c r="A648" s="2115"/>
      <c r="B648" s="2118"/>
      <c r="C648" s="1680" t="s">
        <v>563</v>
      </c>
      <c r="D648" s="1805">
        <v>43831</v>
      </c>
      <c r="E648" s="1804">
        <v>44196</v>
      </c>
      <c r="F648" s="2135" t="s">
        <v>1437</v>
      </c>
      <c r="G648" s="113" t="s">
        <v>20</v>
      </c>
      <c r="H648" s="194">
        <f>H649+H650+H651</f>
        <v>3209.5</v>
      </c>
      <c r="I648" s="191">
        <f>I649+I650+I651</f>
        <v>373.9</v>
      </c>
      <c r="J648" s="135">
        <f>J649+J650+J651</f>
        <v>373.9</v>
      </c>
      <c r="K648" s="147">
        <f>K649+K650+K651</f>
        <v>378.3</v>
      </c>
      <c r="L648" s="681">
        <f>J648/H648*100</f>
        <v>11.649789686867113</v>
      </c>
      <c r="M648" s="147">
        <f t="shared" ref="M648:M649" si="271">J648-H648</f>
        <v>-2835.6</v>
      </c>
      <c r="N648" s="225">
        <f>K648/H648*100</f>
        <v>11.786882692008101</v>
      </c>
      <c r="O648" s="159">
        <f t="shared" ref="O648:O673" si="272">K648-H648</f>
        <v>-2831.2</v>
      </c>
      <c r="P648" s="2238" t="s">
        <v>1436</v>
      </c>
    </row>
    <row r="649" spans="1:16" ht="39" customHeight="1">
      <c r="A649" s="2115"/>
      <c r="B649" s="2118"/>
      <c r="C649" s="1680"/>
      <c r="D649" s="1805"/>
      <c r="E649" s="1804"/>
      <c r="F649" s="2136"/>
      <c r="G649" s="113" t="s">
        <v>21</v>
      </c>
      <c r="H649" s="261">
        <v>3209.5</v>
      </c>
      <c r="I649" s="262">
        <v>373.9</v>
      </c>
      <c r="J649" s="263">
        <v>373.9</v>
      </c>
      <c r="K649" s="264">
        <v>378.3</v>
      </c>
      <c r="L649" s="682">
        <f>J649/H649*100</f>
        <v>11.649789686867113</v>
      </c>
      <c r="M649" s="683">
        <f t="shared" si="271"/>
        <v>-2835.6</v>
      </c>
      <c r="N649" s="226">
        <f>K649/H649*100</f>
        <v>11.786882692008101</v>
      </c>
      <c r="O649" s="160">
        <f t="shared" si="272"/>
        <v>-2831.2</v>
      </c>
      <c r="P649" s="2239"/>
    </row>
    <row r="650" spans="1:16" ht="39" customHeight="1">
      <c r="A650" s="2115"/>
      <c r="B650" s="2118"/>
      <c r="C650" s="1680"/>
      <c r="D650" s="1805"/>
      <c r="E650" s="1804"/>
      <c r="F650" s="2136"/>
      <c r="G650" s="113" t="s">
        <v>22</v>
      </c>
      <c r="H650" s="112">
        <v>0</v>
      </c>
      <c r="I650" s="192">
        <v>0</v>
      </c>
      <c r="J650" s="124">
        <v>0</v>
      </c>
      <c r="K650" s="148">
        <v>0</v>
      </c>
      <c r="L650" s="685">
        <v>0</v>
      </c>
      <c r="M650" s="375">
        <v>0</v>
      </c>
      <c r="N650" s="228">
        <v>0</v>
      </c>
      <c r="O650" s="380">
        <f t="shared" si="272"/>
        <v>0</v>
      </c>
      <c r="P650" s="2239"/>
    </row>
    <row r="651" spans="1:16" ht="39" customHeight="1">
      <c r="A651" s="2115"/>
      <c r="B651" s="2118"/>
      <c r="C651" s="1680"/>
      <c r="D651" s="1805"/>
      <c r="E651" s="1804"/>
      <c r="F651" s="2137"/>
      <c r="G651" s="113" t="s">
        <v>23</v>
      </c>
      <c r="H651" s="112">
        <v>0</v>
      </c>
      <c r="I651" s="192">
        <v>0</v>
      </c>
      <c r="J651" s="124">
        <v>0</v>
      </c>
      <c r="K651" s="148">
        <v>0</v>
      </c>
      <c r="L651" s="685">
        <v>0</v>
      </c>
      <c r="M651" s="375">
        <v>0</v>
      </c>
      <c r="N651" s="228">
        <v>0</v>
      </c>
      <c r="O651" s="380">
        <f t="shared" si="272"/>
        <v>0</v>
      </c>
      <c r="P651" s="2240"/>
    </row>
    <row r="652" spans="1:16" ht="24" customHeight="1">
      <c r="A652" s="2115"/>
      <c r="B652" s="2118"/>
      <c r="C652" s="1680" t="s">
        <v>164</v>
      </c>
      <c r="D652" s="1805">
        <v>44105</v>
      </c>
      <c r="E652" s="1804">
        <v>44196</v>
      </c>
      <c r="F652" s="1663" t="s">
        <v>1438</v>
      </c>
      <c r="G652" s="113" t="s">
        <v>20</v>
      </c>
      <c r="H652" s="194">
        <f>H653+H654+H655</f>
        <v>658</v>
      </c>
      <c r="I652" s="227">
        <f>I653+I654+I655</f>
        <v>0</v>
      </c>
      <c r="J652" s="379">
        <f>J653+J654+J655</f>
        <v>0</v>
      </c>
      <c r="K652" s="380">
        <f>K653+K654+K655</f>
        <v>0</v>
      </c>
      <c r="L652" s="686">
        <f>J652/H652*100</f>
        <v>0</v>
      </c>
      <c r="M652" s="147">
        <f t="shared" ref="M652:M673" si="273">J652-H652</f>
        <v>-658</v>
      </c>
      <c r="N652" s="227">
        <f>K652/H652*100</f>
        <v>0</v>
      </c>
      <c r="O652" s="159">
        <f t="shared" si="272"/>
        <v>-658</v>
      </c>
      <c r="P652" s="2125"/>
    </row>
    <row r="653" spans="1:16" ht="21" customHeight="1">
      <c r="A653" s="2115"/>
      <c r="B653" s="2118"/>
      <c r="C653" s="1680"/>
      <c r="D653" s="1805"/>
      <c r="E653" s="1804"/>
      <c r="F653" s="1664"/>
      <c r="G653" s="113" t="s">
        <v>21</v>
      </c>
      <c r="H653" s="261">
        <v>658</v>
      </c>
      <c r="I653" s="662">
        <v>0</v>
      </c>
      <c r="J653" s="663">
        <v>0</v>
      </c>
      <c r="K653" s="664">
        <v>0</v>
      </c>
      <c r="L653" s="685">
        <f>J653/H653*100</f>
        <v>0</v>
      </c>
      <c r="M653" s="683">
        <f t="shared" si="273"/>
        <v>-658</v>
      </c>
      <c r="N653" s="228">
        <f>K653/H653*100</f>
        <v>0</v>
      </c>
      <c r="O653" s="160">
        <f t="shared" si="272"/>
        <v>-658</v>
      </c>
      <c r="P653" s="2126"/>
    </row>
    <row r="654" spans="1:16" ht="21" customHeight="1">
      <c r="A654" s="2115"/>
      <c r="B654" s="2118"/>
      <c r="C654" s="1680"/>
      <c r="D654" s="1805"/>
      <c r="E654" s="1804"/>
      <c r="F654" s="1664"/>
      <c r="G654" s="113" t="s">
        <v>22</v>
      </c>
      <c r="H654" s="112">
        <v>0</v>
      </c>
      <c r="I654" s="192">
        <v>0</v>
      </c>
      <c r="J654" s="124">
        <v>0</v>
      </c>
      <c r="K654" s="148">
        <v>0</v>
      </c>
      <c r="L654" s="685">
        <v>0</v>
      </c>
      <c r="M654" s="375">
        <f t="shared" si="273"/>
        <v>0</v>
      </c>
      <c r="N654" s="228">
        <v>0</v>
      </c>
      <c r="O654" s="380">
        <f t="shared" si="272"/>
        <v>0</v>
      </c>
      <c r="P654" s="2126"/>
    </row>
    <row r="655" spans="1:16" ht="21" customHeight="1">
      <c r="A655" s="2115"/>
      <c r="B655" s="2118"/>
      <c r="C655" s="1680"/>
      <c r="D655" s="1805"/>
      <c r="E655" s="1804"/>
      <c r="F655" s="1665"/>
      <c r="G655" s="113" t="s">
        <v>23</v>
      </c>
      <c r="H655" s="112">
        <v>0</v>
      </c>
      <c r="I655" s="192">
        <v>0</v>
      </c>
      <c r="J655" s="124">
        <v>0</v>
      </c>
      <c r="K655" s="148">
        <v>0</v>
      </c>
      <c r="L655" s="685">
        <v>0</v>
      </c>
      <c r="M655" s="375">
        <f t="shared" si="273"/>
        <v>0</v>
      </c>
      <c r="N655" s="228">
        <v>0</v>
      </c>
      <c r="O655" s="380">
        <f t="shared" si="272"/>
        <v>0</v>
      </c>
      <c r="P655" s="2127"/>
    </row>
    <row r="656" spans="1:16" ht="18" customHeight="1">
      <c r="A656" s="2115"/>
      <c r="B656" s="2118"/>
      <c r="C656" s="1680" t="s">
        <v>562</v>
      </c>
      <c r="D656" s="1805" t="s">
        <v>87</v>
      </c>
      <c r="E656" s="1804" t="s">
        <v>87</v>
      </c>
      <c r="F656" s="1243" t="s">
        <v>87</v>
      </c>
      <c r="G656" s="113" t="s">
        <v>20</v>
      </c>
      <c r="H656" s="378">
        <f>H657+H658+H659</f>
        <v>0</v>
      </c>
      <c r="I656" s="227">
        <f>I657+I658+I659</f>
        <v>0</v>
      </c>
      <c r="J656" s="379">
        <f>J657+J658+J659</f>
        <v>0</v>
      </c>
      <c r="K656" s="380">
        <f>K657+K658+K659</f>
        <v>0</v>
      </c>
      <c r="L656" s="686">
        <v>0</v>
      </c>
      <c r="M656" s="380">
        <f t="shared" ref="M656:M657" si="274">J656-H656</f>
        <v>0</v>
      </c>
      <c r="N656" s="227">
        <v>0</v>
      </c>
      <c r="O656" s="380">
        <f t="shared" ref="O656:O657" si="275">K656-H656</f>
        <v>0</v>
      </c>
      <c r="P656" s="2111"/>
    </row>
    <row r="657" spans="1:16" ht="15.75" customHeight="1">
      <c r="A657" s="2115"/>
      <c r="B657" s="2118"/>
      <c r="C657" s="1680"/>
      <c r="D657" s="1805"/>
      <c r="E657" s="1804"/>
      <c r="F657" s="1244"/>
      <c r="G657" s="113" t="s">
        <v>21</v>
      </c>
      <c r="H657" s="376">
        <v>0</v>
      </c>
      <c r="I657" s="228">
        <v>0</v>
      </c>
      <c r="J657" s="377">
        <v>0</v>
      </c>
      <c r="K657" s="375">
        <v>0</v>
      </c>
      <c r="L657" s="685">
        <v>0</v>
      </c>
      <c r="M657" s="375">
        <f t="shared" si="274"/>
        <v>0</v>
      </c>
      <c r="N657" s="228">
        <v>0</v>
      </c>
      <c r="O657" s="375">
        <f t="shared" si="275"/>
        <v>0</v>
      </c>
      <c r="P657" s="2112"/>
    </row>
    <row r="658" spans="1:16" ht="15.75" customHeight="1">
      <c r="A658" s="2115"/>
      <c r="B658" s="2118"/>
      <c r="C658" s="1680"/>
      <c r="D658" s="1805"/>
      <c r="E658" s="1804"/>
      <c r="F658" s="1244"/>
      <c r="G658" s="113" t="s">
        <v>22</v>
      </c>
      <c r="H658" s="112">
        <v>0</v>
      </c>
      <c r="I658" s="192">
        <v>0</v>
      </c>
      <c r="J658" s="124">
        <v>0</v>
      </c>
      <c r="K658" s="148">
        <v>0</v>
      </c>
      <c r="L658" s="685">
        <v>0</v>
      </c>
      <c r="M658" s="375">
        <f t="shared" si="273"/>
        <v>0</v>
      </c>
      <c r="N658" s="228">
        <v>0</v>
      </c>
      <c r="O658" s="380">
        <f t="shared" si="272"/>
        <v>0</v>
      </c>
      <c r="P658" s="2112"/>
    </row>
    <row r="659" spans="1:16" ht="15.75" customHeight="1">
      <c r="A659" s="2115"/>
      <c r="B659" s="2118"/>
      <c r="C659" s="1680"/>
      <c r="D659" s="1805"/>
      <c r="E659" s="1804"/>
      <c r="F659" s="1245"/>
      <c r="G659" s="113" t="s">
        <v>23</v>
      </c>
      <c r="H659" s="112">
        <v>0</v>
      </c>
      <c r="I659" s="192">
        <v>0</v>
      </c>
      <c r="J659" s="124">
        <v>0</v>
      </c>
      <c r="K659" s="148">
        <v>0</v>
      </c>
      <c r="L659" s="685">
        <v>0</v>
      </c>
      <c r="M659" s="375">
        <f t="shared" si="273"/>
        <v>0</v>
      </c>
      <c r="N659" s="228">
        <v>0</v>
      </c>
      <c r="O659" s="380">
        <f t="shared" si="272"/>
        <v>0</v>
      </c>
      <c r="P659" s="2113"/>
    </row>
    <row r="660" spans="1:16" ht="26.25" customHeight="1">
      <c r="A660" s="2115"/>
      <c r="B660" s="2118"/>
      <c r="C660" s="1680" t="s">
        <v>118</v>
      </c>
      <c r="D660" s="1805">
        <v>43922</v>
      </c>
      <c r="E660" s="1804">
        <v>44196</v>
      </c>
      <c r="F660" s="1663" t="s">
        <v>1439</v>
      </c>
      <c r="G660" s="113" t="s">
        <v>20</v>
      </c>
      <c r="H660" s="194">
        <f>H661+H662+H663</f>
        <v>120.9</v>
      </c>
      <c r="I660" s="191">
        <f>I661+I662+I663</f>
        <v>6.4</v>
      </c>
      <c r="J660" s="135">
        <f>J661+J662+J663</f>
        <v>6.4</v>
      </c>
      <c r="K660" s="147">
        <f>K661+K662+K663</f>
        <v>6.4</v>
      </c>
      <c r="L660" s="681">
        <f>J660/H660*100</f>
        <v>5.2936311000827132</v>
      </c>
      <c r="M660" s="147">
        <f t="shared" si="273"/>
        <v>-114.5</v>
      </c>
      <c r="N660" s="225">
        <f>K660/H660*100</f>
        <v>5.2936311000827132</v>
      </c>
      <c r="O660" s="159">
        <f t="shared" si="272"/>
        <v>-114.5</v>
      </c>
      <c r="P660" s="1680" t="s">
        <v>1440</v>
      </c>
    </row>
    <row r="661" spans="1:16" ht="15" customHeight="1">
      <c r="A661" s="2115"/>
      <c r="B661" s="2118"/>
      <c r="C661" s="1680"/>
      <c r="D661" s="1805"/>
      <c r="E661" s="1804"/>
      <c r="F661" s="1664"/>
      <c r="G661" s="113" t="s">
        <v>21</v>
      </c>
      <c r="H661" s="261">
        <v>120.9</v>
      </c>
      <c r="I661" s="262">
        <v>6.4</v>
      </c>
      <c r="J661" s="263">
        <v>6.4</v>
      </c>
      <c r="K661" s="264">
        <v>6.4</v>
      </c>
      <c r="L661" s="682">
        <f>J661/H661*100</f>
        <v>5.2936311000827132</v>
      </c>
      <c r="M661" s="683">
        <f t="shared" si="273"/>
        <v>-114.5</v>
      </c>
      <c r="N661" s="226">
        <f>K661/H661*100</f>
        <v>5.2936311000827132</v>
      </c>
      <c r="O661" s="160">
        <f t="shared" si="272"/>
        <v>-114.5</v>
      </c>
      <c r="P661" s="1680"/>
    </row>
    <row r="662" spans="1:16" ht="15" customHeight="1">
      <c r="A662" s="2115"/>
      <c r="B662" s="2118"/>
      <c r="C662" s="1680"/>
      <c r="D662" s="1805"/>
      <c r="E662" s="1804"/>
      <c r="F662" s="1664"/>
      <c r="G662" s="113" t="s">
        <v>22</v>
      </c>
      <c r="H662" s="112">
        <v>0</v>
      </c>
      <c r="I662" s="192">
        <v>0</v>
      </c>
      <c r="J662" s="124">
        <v>0</v>
      </c>
      <c r="K662" s="148">
        <v>0</v>
      </c>
      <c r="L662" s="685">
        <v>0</v>
      </c>
      <c r="M662" s="375">
        <f t="shared" si="273"/>
        <v>0</v>
      </c>
      <c r="N662" s="228">
        <v>0</v>
      </c>
      <c r="O662" s="375">
        <f t="shared" si="272"/>
        <v>0</v>
      </c>
      <c r="P662" s="1680"/>
    </row>
    <row r="663" spans="1:16" ht="15" customHeight="1">
      <c r="A663" s="2115"/>
      <c r="B663" s="2118"/>
      <c r="C663" s="1680"/>
      <c r="D663" s="1805"/>
      <c r="E663" s="1804"/>
      <c r="F663" s="1665"/>
      <c r="G663" s="113" t="s">
        <v>23</v>
      </c>
      <c r="H663" s="112">
        <v>0</v>
      </c>
      <c r="I663" s="192">
        <v>0</v>
      </c>
      <c r="J663" s="124">
        <v>0</v>
      </c>
      <c r="K663" s="148">
        <v>0</v>
      </c>
      <c r="L663" s="685">
        <v>0</v>
      </c>
      <c r="M663" s="375">
        <f t="shared" si="273"/>
        <v>0</v>
      </c>
      <c r="N663" s="228">
        <v>0</v>
      </c>
      <c r="O663" s="375">
        <f t="shared" si="272"/>
        <v>0</v>
      </c>
      <c r="P663" s="1680"/>
    </row>
    <row r="664" spans="1:16" ht="30.75" customHeight="1">
      <c r="A664" s="2115"/>
      <c r="B664" s="2118"/>
      <c r="C664" s="1680" t="s">
        <v>166</v>
      </c>
      <c r="D664" s="1805">
        <v>44105</v>
      </c>
      <c r="E664" s="1804">
        <v>44196</v>
      </c>
      <c r="F664" s="1663" t="s">
        <v>1438</v>
      </c>
      <c r="G664" s="113" t="s">
        <v>20</v>
      </c>
      <c r="H664" s="194">
        <f>H665+H666+H667</f>
        <v>15.3</v>
      </c>
      <c r="I664" s="227">
        <f>I665+I666+I667</f>
        <v>0</v>
      </c>
      <c r="J664" s="379">
        <f>J665+J666+J667</f>
        <v>0</v>
      </c>
      <c r="K664" s="380">
        <f>K665+K666+K667</f>
        <v>0</v>
      </c>
      <c r="L664" s="686">
        <f>J664/H664*100</f>
        <v>0</v>
      </c>
      <c r="M664" s="147">
        <f t="shared" si="273"/>
        <v>-15.3</v>
      </c>
      <c r="N664" s="227">
        <f>K664/H664*100</f>
        <v>0</v>
      </c>
      <c r="O664" s="159">
        <f t="shared" si="272"/>
        <v>-15.3</v>
      </c>
      <c r="P664" s="2129" t="s">
        <v>87</v>
      </c>
    </row>
    <row r="665" spans="1:16" ht="18.75" customHeight="1">
      <c r="A665" s="2115"/>
      <c r="B665" s="2118"/>
      <c r="C665" s="1680"/>
      <c r="D665" s="1805"/>
      <c r="E665" s="1804"/>
      <c r="F665" s="1664"/>
      <c r="G665" s="113" t="s">
        <v>21</v>
      </c>
      <c r="H665" s="261">
        <v>15.3</v>
      </c>
      <c r="I665" s="662">
        <v>0</v>
      </c>
      <c r="J665" s="663">
        <v>0</v>
      </c>
      <c r="K665" s="664">
        <v>0</v>
      </c>
      <c r="L665" s="685">
        <f>J665/H665*100</f>
        <v>0</v>
      </c>
      <c r="M665" s="683">
        <f t="shared" si="273"/>
        <v>-15.3</v>
      </c>
      <c r="N665" s="228">
        <f>K665/H665*100</f>
        <v>0</v>
      </c>
      <c r="O665" s="160">
        <f t="shared" si="272"/>
        <v>-15.3</v>
      </c>
      <c r="P665" s="2130"/>
    </row>
    <row r="666" spans="1:16" ht="18.75" customHeight="1">
      <c r="A666" s="2115"/>
      <c r="B666" s="2118"/>
      <c r="C666" s="1680"/>
      <c r="D666" s="1805"/>
      <c r="E666" s="1804"/>
      <c r="F666" s="1664"/>
      <c r="G666" s="113" t="s">
        <v>22</v>
      </c>
      <c r="H666" s="112">
        <v>0</v>
      </c>
      <c r="I666" s="192">
        <v>0</v>
      </c>
      <c r="J666" s="124">
        <v>0</v>
      </c>
      <c r="K666" s="148">
        <v>0</v>
      </c>
      <c r="L666" s="685">
        <v>0</v>
      </c>
      <c r="M666" s="375">
        <f t="shared" si="273"/>
        <v>0</v>
      </c>
      <c r="N666" s="228">
        <v>0</v>
      </c>
      <c r="O666" s="380">
        <f t="shared" si="272"/>
        <v>0</v>
      </c>
      <c r="P666" s="2130"/>
    </row>
    <row r="667" spans="1:16" ht="18.75" customHeight="1">
      <c r="A667" s="2115"/>
      <c r="B667" s="2118"/>
      <c r="C667" s="1680"/>
      <c r="D667" s="1805"/>
      <c r="E667" s="1804"/>
      <c r="F667" s="1665"/>
      <c r="G667" s="113" t="s">
        <v>23</v>
      </c>
      <c r="H667" s="112">
        <v>0</v>
      </c>
      <c r="I667" s="192">
        <v>0</v>
      </c>
      <c r="J667" s="124">
        <v>0</v>
      </c>
      <c r="K667" s="148">
        <v>0</v>
      </c>
      <c r="L667" s="685">
        <v>0</v>
      </c>
      <c r="M667" s="375">
        <f t="shared" si="273"/>
        <v>0</v>
      </c>
      <c r="N667" s="228">
        <v>0</v>
      </c>
      <c r="O667" s="380">
        <f t="shared" si="272"/>
        <v>0</v>
      </c>
      <c r="P667" s="2131"/>
    </row>
    <row r="668" spans="1:16" ht="56.25" customHeight="1">
      <c r="A668" s="2115"/>
      <c r="B668" s="2118"/>
      <c r="C668" s="1680" t="s">
        <v>165</v>
      </c>
      <c r="D668" s="1805">
        <v>43831</v>
      </c>
      <c r="E668" s="1804">
        <v>44196</v>
      </c>
      <c r="F668" s="1663" t="s">
        <v>1441</v>
      </c>
      <c r="G668" s="113" t="s">
        <v>20</v>
      </c>
      <c r="H668" s="194">
        <f>H669+H670+H671</f>
        <v>257.5</v>
      </c>
      <c r="I668" s="191">
        <f>I669+I670+I671</f>
        <v>217.5</v>
      </c>
      <c r="J668" s="135">
        <f>J669+J670+J671</f>
        <v>190.8</v>
      </c>
      <c r="K668" s="147">
        <f>K669+K670+K671</f>
        <v>190.8</v>
      </c>
      <c r="L668" s="681">
        <f>J668/H668*100</f>
        <v>74.097087378640779</v>
      </c>
      <c r="M668" s="147">
        <f t="shared" si="273"/>
        <v>-66.699999999999989</v>
      </c>
      <c r="N668" s="225">
        <f>K668/H668*100</f>
        <v>74.097087378640779</v>
      </c>
      <c r="O668" s="159">
        <f t="shared" si="272"/>
        <v>-66.699999999999989</v>
      </c>
      <c r="P668" s="2111" t="s">
        <v>1442</v>
      </c>
    </row>
    <row r="669" spans="1:16" ht="33" customHeight="1">
      <c r="A669" s="2115"/>
      <c r="B669" s="2118"/>
      <c r="C669" s="1680"/>
      <c r="D669" s="1805"/>
      <c r="E669" s="1804"/>
      <c r="F669" s="1664"/>
      <c r="G669" s="113" t="s">
        <v>21</v>
      </c>
      <c r="H669" s="261">
        <v>257.5</v>
      </c>
      <c r="I669" s="262">
        <v>217.5</v>
      </c>
      <c r="J669" s="263">
        <v>190.8</v>
      </c>
      <c r="K669" s="264">
        <v>190.8</v>
      </c>
      <c r="L669" s="682">
        <f>J669/H669*100</f>
        <v>74.097087378640779</v>
      </c>
      <c r="M669" s="683">
        <f t="shared" si="273"/>
        <v>-66.699999999999989</v>
      </c>
      <c r="N669" s="226">
        <f>K669/H669*100</f>
        <v>74.097087378640779</v>
      </c>
      <c r="O669" s="160">
        <f t="shared" si="272"/>
        <v>-66.699999999999989</v>
      </c>
      <c r="P669" s="2112"/>
    </row>
    <row r="670" spans="1:16" ht="33" customHeight="1">
      <c r="A670" s="2115"/>
      <c r="B670" s="2118"/>
      <c r="C670" s="1680"/>
      <c r="D670" s="1805"/>
      <c r="E670" s="1804"/>
      <c r="F670" s="1664"/>
      <c r="G670" s="113" t="s">
        <v>22</v>
      </c>
      <c r="H670" s="376">
        <v>0</v>
      </c>
      <c r="I670" s="228">
        <v>0</v>
      </c>
      <c r="J670" s="377">
        <v>0</v>
      </c>
      <c r="K670" s="375">
        <v>0</v>
      </c>
      <c r="L670" s="685">
        <v>0</v>
      </c>
      <c r="M670" s="375">
        <f t="shared" si="273"/>
        <v>0</v>
      </c>
      <c r="N670" s="228">
        <v>0</v>
      </c>
      <c r="O670" s="380">
        <f t="shared" si="272"/>
        <v>0</v>
      </c>
      <c r="P670" s="2112"/>
    </row>
    <row r="671" spans="1:16" ht="33" customHeight="1">
      <c r="A671" s="2115"/>
      <c r="B671" s="2118"/>
      <c r="C671" s="1680"/>
      <c r="D671" s="1805"/>
      <c r="E671" s="1804"/>
      <c r="F671" s="1665"/>
      <c r="G671" s="113" t="s">
        <v>23</v>
      </c>
      <c r="H671" s="376">
        <v>0</v>
      </c>
      <c r="I671" s="228">
        <v>0</v>
      </c>
      <c r="J671" s="377">
        <v>0</v>
      </c>
      <c r="K671" s="375">
        <v>0</v>
      </c>
      <c r="L671" s="685">
        <v>0</v>
      </c>
      <c r="M671" s="375">
        <f t="shared" si="273"/>
        <v>0</v>
      </c>
      <c r="N671" s="228">
        <v>0</v>
      </c>
      <c r="O671" s="380">
        <f t="shared" si="272"/>
        <v>0</v>
      </c>
      <c r="P671" s="2113"/>
    </row>
    <row r="672" spans="1:16" ht="18" customHeight="1">
      <c r="A672" s="2115"/>
      <c r="B672" s="2118"/>
      <c r="C672" s="1345" t="s">
        <v>167</v>
      </c>
      <c r="D672" s="1805" t="s">
        <v>87</v>
      </c>
      <c r="E672" s="1804" t="s">
        <v>87</v>
      </c>
      <c r="F672" s="1243" t="s">
        <v>87</v>
      </c>
      <c r="G672" s="113" t="s">
        <v>20</v>
      </c>
      <c r="H672" s="378">
        <f>H673+H674+H675</f>
        <v>0</v>
      </c>
      <c r="I672" s="227">
        <f>I673+I674+I675</f>
        <v>0</v>
      </c>
      <c r="J672" s="379">
        <f>J673+J674+J675</f>
        <v>0</v>
      </c>
      <c r="K672" s="380">
        <f>K673+K674+K675</f>
        <v>0</v>
      </c>
      <c r="L672" s="686">
        <v>0</v>
      </c>
      <c r="M672" s="380">
        <f t="shared" si="273"/>
        <v>0</v>
      </c>
      <c r="N672" s="227">
        <v>0</v>
      </c>
      <c r="O672" s="380">
        <f t="shared" si="272"/>
        <v>0</v>
      </c>
      <c r="P672" s="2111"/>
    </row>
    <row r="673" spans="1:16" ht="16.5" customHeight="1">
      <c r="A673" s="2115"/>
      <c r="B673" s="2118"/>
      <c r="C673" s="1346"/>
      <c r="D673" s="1805"/>
      <c r="E673" s="1804"/>
      <c r="F673" s="1244"/>
      <c r="G673" s="113" t="s">
        <v>21</v>
      </c>
      <c r="H673" s="376">
        <v>0</v>
      </c>
      <c r="I673" s="228">
        <v>0</v>
      </c>
      <c r="J673" s="377">
        <v>0</v>
      </c>
      <c r="K673" s="375">
        <v>0</v>
      </c>
      <c r="L673" s="685">
        <v>0</v>
      </c>
      <c r="M673" s="375">
        <f t="shared" si="273"/>
        <v>0</v>
      </c>
      <c r="N673" s="228">
        <v>0</v>
      </c>
      <c r="O673" s="375">
        <f t="shared" si="272"/>
        <v>0</v>
      </c>
      <c r="P673" s="2112"/>
    </row>
    <row r="674" spans="1:16" ht="16.5" customHeight="1">
      <c r="A674" s="2115"/>
      <c r="B674" s="2118"/>
      <c r="C674" s="1346"/>
      <c r="D674" s="1805"/>
      <c r="E674" s="1804"/>
      <c r="F674" s="1244"/>
      <c r="G674" s="113" t="s">
        <v>22</v>
      </c>
      <c r="H674" s="112">
        <v>0</v>
      </c>
      <c r="I674" s="192">
        <v>0</v>
      </c>
      <c r="J674" s="124">
        <v>0</v>
      </c>
      <c r="K674" s="148">
        <v>0</v>
      </c>
      <c r="L674" s="685">
        <v>0</v>
      </c>
      <c r="M674" s="375">
        <f t="shared" ref="M674:M675" si="276">J674-H674</f>
        <v>0</v>
      </c>
      <c r="N674" s="228">
        <v>0</v>
      </c>
      <c r="O674" s="380">
        <f t="shared" ref="O674:O675" si="277">K674-H674</f>
        <v>0</v>
      </c>
      <c r="P674" s="2112"/>
    </row>
    <row r="675" spans="1:16" ht="16.5" customHeight="1" thickBot="1">
      <c r="A675" s="2116"/>
      <c r="B675" s="2119"/>
      <c r="C675" s="1427"/>
      <c r="D675" s="1805"/>
      <c r="E675" s="1804"/>
      <c r="F675" s="1245"/>
      <c r="G675" s="113" t="s">
        <v>23</v>
      </c>
      <c r="H675" s="112">
        <v>0</v>
      </c>
      <c r="I675" s="192">
        <v>0</v>
      </c>
      <c r="J675" s="124">
        <v>0</v>
      </c>
      <c r="K675" s="148">
        <v>0</v>
      </c>
      <c r="L675" s="685">
        <v>0</v>
      </c>
      <c r="M675" s="375">
        <f t="shared" si="276"/>
        <v>0</v>
      </c>
      <c r="N675" s="228">
        <v>0</v>
      </c>
      <c r="O675" s="380">
        <f t="shared" si="277"/>
        <v>0</v>
      </c>
      <c r="P675" s="2113"/>
    </row>
    <row r="676" spans="1:16" s="672" customFormat="1" ht="27" customHeight="1">
      <c r="A676" s="2158" t="s">
        <v>52</v>
      </c>
      <c r="B676" s="2185" t="s">
        <v>438</v>
      </c>
      <c r="C676" s="2221" t="s">
        <v>454</v>
      </c>
      <c r="D676" s="2163" t="s">
        <v>19</v>
      </c>
      <c r="E676" s="2165" t="s">
        <v>19</v>
      </c>
      <c r="F676" s="2147" t="s">
        <v>19</v>
      </c>
      <c r="G676" s="196" t="s">
        <v>20</v>
      </c>
      <c r="H676" s="206">
        <f>H677+H678+H679</f>
        <v>3035.5</v>
      </c>
      <c r="I676" s="200">
        <f>I677+I678+I679</f>
        <v>2235.8000000000002</v>
      </c>
      <c r="J676" s="136">
        <f>J677+J678+J679</f>
        <v>2113.3000000000002</v>
      </c>
      <c r="K676" s="152">
        <f>K677+K678+K679</f>
        <v>2238.3000000000002</v>
      </c>
      <c r="L676" s="692">
        <f>J676/H676*100</f>
        <v>69.619502553121407</v>
      </c>
      <c r="M676" s="152">
        <f t="shared" si="202"/>
        <v>-922.19999999999982</v>
      </c>
      <c r="N676" s="200">
        <f>K676/H676*100</f>
        <v>73.737440289902821</v>
      </c>
      <c r="O676" s="152">
        <f t="shared" si="203"/>
        <v>-797.19999999999982</v>
      </c>
      <c r="P676" s="2147"/>
    </row>
    <row r="677" spans="1:16" s="672" customFormat="1" ht="21" customHeight="1">
      <c r="A677" s="2184"/>
      <c r="B677" s="2161"/>
      <c r="C677" s="2222"/>
      <c r="D677" s="2164"/>
      <c r="E677" s="2166"/>
      <c r="F677" s="2167"/>
      <c r="G677" s="197" t="s">
        <v>21</v>
      </c>
      <c r="H677" s="207">
        <f>H681</f>
        <v>3035.5</v>
      </c>
      <c r="I677" s="201">
        <f>I681</f>
        <v>2235.8000000000002</v>
      </c>
      <c r="J677" s="137">
        <f>J681</f>
        <v>2113.3000000000002</v>
      </c>
      <c r="K677" s="153">
        <f>K681</f>
        <v>2238.3000000000002</v>
      </c>
      <c r="L677" s="693">
        <f>J677/H677*100</f>
        <v>69.619502553121407</v>
      </c>
      <c r="M677" s="153">
        <f t="shared" si="202"/>
        <v>-922.19999999999982</v>
      </c>
      <c r="N677" s="201">
        <f>K677/H677*100</f>
        <v>73.737440289902821</v>
      </c>
      <c r="O677" s="153">
        <f t="shared" si="203"/>
        <v>-797.19999999999982</v>
      </c>
      <c r="P677" s="2148"/>
    </row>
    <row r="678" spans="1:16" s="672" customFormat="1" ht="21" customHeight="1">
      <c r="A678" s="2184"/>
      <c r="B678" s="2161"/>
      <c r="C678" s="2222"/>
      <c r="D678" s="2164"/>
      <c r="E678" s="2166"/>
      <c r="F678" s="2167"/>
      <c r="G678" s="197" t="s">
        <v>22</v>
      </c>
      <c r="H678" s="208">
        <f t="shared" ref="H678:K679" si="278">H682</f>
        <v>0</v>
      </c>
      <c r="I678" s="202">
        <f t="shared" si="278"/>
        <v>0</v>
      </c>
      <c r="J678" s="134">
        <f t="shared" si="278"/>
        <v>0</v>
      </c>
      <c r="K678" s="154">
        <f t="shared" si="278"/>
        <v>0</v>
      </c>
      <c r="L678" s="694">
        <v>0</v>
      </c>
      <c r="M678" s="695">
        <f t="shared" si="202"/>
        <v>0</v>
      </c>
      <c r="N678" s="696">
        <v>0</v>
      </c>
      <c r="O678" s="695">
        <f t="shared" si="203"/>
        <v>0</v>
      </c>
      <c r="P678" s="2148"/>
    </row>
    <row r="679" spans="1:16" s="672" customFormat="1" ht="21" customHeight="1">
      <c r="A679" s="2184"/>
      <c r="B679" s="2161"/>
      <c r="C679" s="2223"/>
      <c r="D679" s="2164"/>
      <c r="E679" s="2166"/>
      <c r="F679" s="2167"/>
      <c r="G679" s="197" t="s">
        <v>23</v>
      </c>
      <c r="H679" s="208">
        <f t="shared" si="278"/>
        <v>0</v>
      </c>
      <c r="I679" s="202">
        <f t="shared" si="278"/>
        <v>0</v>
      </c>
      <c r="J679" s="134">
        <f t="shared" si="278"/>
        <v>0</v>
      </c>
      <c r="K679" s="154">
        <f t="shared" si="278"/>
        <v>0</v>
      </c>
      <c r="L679" s="694">
        <v>0</v>
      </c>
      <c r="M679" s="695">
        <f t="shared" si="202"/>
        <v>0</v>
      </c>
      <c r="N679" s="696">
        <v>0</v>
      </c>
      <c r="O679" s="695">
        <f t="shared" si="203"/>
        <v>0</v>
      </c>
      <c r="P679" s="2148"/>
    </row>
    <row r="680" spans="1:16" ht="25.5" customHeight="1">
      <c r="A680" s="1249" t="s">
        <v>53</v>
      </c>
      <c r="B680" s="2190" t="s">
        <v>702</v>
      </c>
      <c r="C680" s="1548" t="s">
        <v>19</v>
      </c>
      <c r="D680" s="2146" t="s">
        <v>19</v>
      </c>
      <c r="E680" s="1466" t="s">
        <v>19</v>
      </c>
      <c r="F680" s="1548" t="s">
        <v>19</v>
      </c>
      <c r="G680" s="109" t="s">
        <v>20</v>
      </c>
      <c r="H680" s="187">
        <f>H681+H682+H683</f>
        <v>3035.5</v>
      </c>
      <c r="I680" s="171">
        <f>I681+I682+I683</f>
        <v>2235.8000000000002</v>
      </c>
      <c r="J680" s="129">
        <f>J681+J682+J683</f>
        <v>2113.3000000000002</v>
      </c>
      <c r="K680" s="141">
        <f>K681+K682+K683</f>
        <v>2238.3000000000002</v>
      </c>
      <c r="L680" s="676">
        <f>J680/H680*100</f>
        <v>69.619502553121407</v>
      </c>
      <c r="M680" s="141">
        <f t="shared" si="202"/>
        <v>-922.19999999999982</v>
      </c>
      <c r="N680" s="168">
        <f>K680/H680*100</f>
        <v>73.737440289902821</v>
      </c>
      <c r="O680" s="48">
        <f t="shared" si="203"/>
        <v>-797.19999999999982</v>
      </c>
      <c r="P680" s="2110"/>
    </row>
    <row r="681" spans="1:16" ht="19.5" customHeight="1">
      <c r="A681" s="1249"/>
      <c r="B681" s="2190"/>
      <c r="C681" s="1548"/>
      <c r="D681" s="2146"/>
      <c r="E681" s="1466"/>
      <c r="F681" s="1548"/>
      <c r="G681" s="879" t="s">
        <v>21</v>
      </c>
      <c r="H681" s="185">
        <f>H685</f>
        <v>3035.5</v>
      </c>
      <c r="I681" s="169">
        <f>I685</f>
        <v>2235.8000000000002</v>
      </c>
      <c r="J681" s="1">
        <f>J685</f>
        <v>2113.3000000000002</v>
      </c>
      <c r="K681" s="103">
        <f>K685</f>
        <v>2238.3000000000002</v>
      </c>
      <c r="L681" s="677">
        <f>J681/H681*100</f>
        <v>69.619502553121407</v>
      </c>
      <c r="M681" s="155">
        <f t="shared" si="202"/>
        <v>-922.19999999999982</v>
      </c>
      <c r="N681" s="169">
        <f>K681/H681*100</f>
        <v>73.737440289902821</v>
      </c>
      <c r="O681" s="103">
        <f t="shared" si="203"/>
        <v>-797.19999999999982</v>
      </c>
      <c r="P681" s="2110"/>
    </row>
    <row r="682" spans="1:16" ht="19.5" customHeight="1">
      <c r="A682" s="1249"/>
      <c r="B682" s="2190"/>
      <c r="C682" s="1548"/>
      <c r="D682" s="2146"/>
      <c r="E682" s="1466"/>
      <c r="F682" s="1548"/>
      <c r="G682" s="879" t="s">
        <v>22</v>
      </c>
      <c r="H682" s="110">
        <f t="shared" ref="H682:K683" si="279">H686</f>
        <v>0</v>
      </c>
      <c r="I682" s="177">
        <f t="shared" si="279"/>
        <v>0</v>
      </c>
      <c r="J682" s="122">
        <f t="shared" si="279"/>
        <v>0</v>
      </c>
      <c r="K682" s="146">
        <f t="shared" si="279"/>
        <v>0</v>
      </c>
      <c r="L682" s="269">
        <v>0</v>
      </c>
      <c r="M682" s="106">
        <f t="shared" si="202"/>
        <v>0</v>
      </c>
      <c r="N682" s="170">
        <v>0</v>
      </c>
      <c r="O682" s="106">
        <f t="shared" si="203"/>
        <v>0</v>
      </c>
      <c r="P682" s="2110"/>
    </row>
    <row r="683" spans="1:16" ht="19.5" customHeight="1">
      <c r="A683" s="1249"/>
      <c r="B683" s="2190"/>
      <c r="C683" s="1548"/>
      <c r="D683" s="2146"/>
      <c r="E683" s="1466"/>
      <c r="F683" s="1548"/>
      <c r="G683" s="879" t="s">
        <v>23</v>
      </c>
      <c r="H683" s="110">
        <f t="shared" si="279"/>
        <v>0</v>
      </c>
      <c r="I683" s="177">
        <f t="shared" si="279"/>
        <v>0</v>
      </c>
      <c r="J683" s="122">
        <f t="shared" si="279"/>
        <v>0</v>
      </c>
      <c r="K683" s="146">
        <f t="shared" si="279"/>
        <v>0</v>
      </c>
      <c r="L683" s="269">
        <v>0</v>
      </c>
      <c r="M683" s="106">
        <f t="shared" si="202"/>
        <v>0</v>
      </c>
      <c r="N683" s="170">
        <v>0</v>
      </c>
      <c r="O683" s="106">
        <f t="shared" si="203"/>
        <v>0</v>
      </c>
      <c r="P683" s="2110"/>
    </row>
    <row r="684" spans="1:16" ht="33" customHeight="1">
      <c r="A684" s="1588" t="s">
        <v>54</v>
      </c>
      <c r="B684" s="1590" t="s">
        <v>703</v>
      </c>
      <c r="C684" s="2110" t="s">
        <v>19</v>
      </c>
      <c r="D684" s="2100" t="s">
        <v>19</v>
      </c>
      <c r="E684" s="1618" t="s">
        <v>19</v>
      </c>
      <c r="F684" s="2110" t="s">
        <v>19</v>
      </c>
      <c r="G684" s="109" t="s">
        <v>20</v>
      </c>
      <c r="H684" s="187">
        <f>H685+H686+H687</f>
        <v>3035.5</v>
      </c>
      <c r="I684" s="171">
        <f>I685+I686+I687</f>
        <v>2235.8000000000002</v>
      </c>
      <c r="J684" s="129">
        <f>J685+J686+J687</f>
        <v>2113.3000000000002</v>
      </c>
      <c r="K684" s="141">
        <f>K685+K686+K687</f>
        <v>2238.3000000000002</v>
      </c>
      <c r="L684" s="676">
        <f>J684/H684*100</f>
        <v>69.619502553121407</v>
      </c>
      <c r="M684" s="141">
        <f t="shared" ref="M684:M685" si="280">J684-H684</f>
        <v>-922.19999999999982</v>
      </c>
      <c r="N684" s="168">
        <f>K684/H684*100</f>
        <v>73.737440289902821</v>
      </c>
      <c r="O684" s="48">
        <f t="shared" ref="O684:O685" si="281">K684-H684</f>
        <v>-797.19999999999982</v>
      </c>
      <c r="P684" s="1680"/>
    </row>
    <row r="685" spans="1:16" ht="22.5" customHeight="1">
      <c r="A685" s="1588"/>
      <c r="B685" s="1590"/>
      <c r="C685" s="2110"/>
      <c r="D685" s="2100"/>
      <c r="E685" s="1618"/>
      <c r="F685" s="2110"/>
      <c r="G685" s="879" t="s">
        <v>21</v>
      </c>
      <c r="H685" s="185">
        <f>H689</f>
        <v>3035.5</v>
      </c>
      <c r="I685" s="169">
        <f>I689</f>
        <v>2235.8000000000002</v>
      </c>
      <c r="J685" s="1">
        <f>J689</f>
        <v>2113.3000000000002</v>
      </c>
      <c r="K685" s="103">
        <f>K689</f>
        <v>2238.3000000000002</v>
      </c>
      <c r="L685" s="677">
        <f>J685/H685*100</f>
        <v>69.619502553121407</v>
      </c>
      <c r="M685" s="155">
        <f t="shared" si="280"/>
        <v>-922.19999999999982</v>
      </c>
      <c r="N685" s="169">
        <f>K685/H685*100</f>
        <v>73.737440289902821</v>
      </c>
      <c r="O685" s="103">
        <f t="shared" si="281"/>
        <v>-797.19999999999982</v>
      </c>
      <c r="P685" s="1680"/>
    </row>
    <row r="686" spans="1:16" ht="22.5" customHeight="1">
      <c r="A686" s="1588"/>
      <c r="B686" s="1590"/>
      <c r="C686" s="2110"/>
      <c r="D686" s="2100"/>
      <c r="E686" s="1618"/>
      <c r="F686" s="2110"/>
      <c r="G686" s="879" t="s">
        <v>22</v>
      </c>
      <c r="H686" s="110">
        <f t="shared" ref="H686:K687" si="282">H690</f>
        <v>0</v>
      </c>
      <c r="I686" s="177">
        <f t="shared" si="282"/>
        <v>0</v>
      </c>
      <c r="J686" s="122">
        <f t="shared" si="282"/>
        <v>0</v>
      </c>
      <c r="K686" s="146">
        <f t="shared" si="282"/>
        <v>0</v>
      </c>
      <c r="L686" s="269">
        <v>0</v>
      </c>
      <c r="M686" s="106">
        <f t="shared" si="202"/>
        <v>0</v>
      </c>
      <c r="N686" s="170">
        <v>0</v>
      </c>
      <c r="O686" s="106">
        <f t="shared" si="203"/>
        <v>0</v>
      </c>
      <c r="P686" s="1680"/>
    </row>
    <row r="687" spans="1:16" ht="22.5" customHeight="1">
      <c r="A687" s="1588"/>
      <c r="B687" s="1590"/>
      <c r="C687" s="2110"/>
      <c r="D687" s="2100"/>
      <c r="E687" s="1618"/>
      <c r="F687" s="2110"/>
      <c r="G687" s="879" t="s">
        <v>23</v>
      </c>
      <c r="H687" s="110">
        <f t="shared" si="282"/>
        <v>0</v>
      </c>
      <c r="I687" s="177">
        <f t="shared" si="282"/>
        <v>0</v>
      </c>
      <c r="J687" s="122">
        <f t="shared" si="282"/>
        <v>0</v>
      </c>
      <c r="K687" s="146">
        <f t="shared" si="282"/>
        <v>0</v>
      </c>
      <c r="L687" s="269">
        <v>0</v>
      </c>
      <c r="M687" s="106">
        <f t="shared" si="202"/>
        <v>0</v>
      </c>
      <c r="N687" s="170">
        <v>0</v>
      </c>
      <c r="O687" s="106">
        <f t="shared" si="203"/>
        <v>0</v>
      </c>
      <c r="P687" s="1680"/>
    </row>
    <row r="688" spans="1:16" ht="47.25" customHeight="1">
      <c r="A688" s="1588" t="s">
        <v>55</v>
      </c>
      <c r="B688" s="1590" t="s">
        <v>439</v>
      </c>
      <c r="C688" s="2110" t="s">
        <v>454</v>
      </c>
      <c r="D688" s="1805">
        <v>43831</v>
      </c>
      <c r="E688" s="1804">
        <v>44196</v>
      </c>
      <c r="F688" s="1189" t="s">
        <v>958</v>
      </c>
      <c r="G688" s="109" t="s">
        <v>20</v>
      </c>
      <c r="H688" s="187">
        <f>H689+H690+H691</f>
        <v>3035.5</v>
      </c>
      <c r="I688" s="171">
        <f>I689+I690+I691</f>
        <v>2235.8000000000002</v>
      </c>
      <c r="J688" s="129">
        <f>J689+J690+J691</f>
        <v>2113.3000000000002</v>
      </c>
      <c r="K688" s="141">
        <f>K689+K690+K691</f>
        <v>2238.3000000000002</v>
      </c>
      <c r="L688" s="676">
        <f>J688/H688*100</f>
        <v>69.619502553121407</v>
      </c>
      <c r="M688" s="141">
        <f t="shared" si="202"/>
        <v>-922.19999999999982</v>
      </c>
      <c r="N688" s="168">
        <f>K688/H688*100</f>
        <v>73.737440289902821</v>
      </c>
      <c r="O688" s="48">
        <f t="shared" si="203"/>
        <v>-797.19999999999982</v>
      </c>
      <c r="P688" s="2150" t="s">
        <v>1443</v>
      </c>
    </row>
    <row r="689" spans="1:16" ht="30.75" customHeight="1">
      <c r="A689" s="1588"/>
      <c r="B689" s="1590"/>
      <c r="C689" s="2110"/>
      <c r="D689" s="1805"/>
      <c r="E689" s="1804"/>
      <c r="F689" s="1190"/>
      <c r="G689" s="879" t="s">
        <v>21</v>
      </c>
      <c r="H689" s="236">
        <v>3035.5</v>
      </c>
      <c r="I689" s="229">
        <v>2235.8000000000002</v>
      </c>
      <c r="J689" s="230">
        <v>2113.3000000000002</v>
      </c>
      <c r="K689" s="231">
        <v>2238.3000000000002</v>
      </c>
      <c r="L689" s="677">
        <f>J689/H689*100</f>
        <v>69.619502553121407</v>
      </c>
      <c r="M689" s="155">
        <f t="shared" si="202"/>
        <v>-922.19999999999982</v>
      </c>
      <c r="N689" s="169">
        <f>K689/H689*100</f>
        <v>73.737440289902821</v>
      </c>
      <c r="O689" s="103">
        <f t="shared" si="203"/>
        <v>-797.19999999999982</v>
      </c>
      <c r="P689" s="2150"/>
    </row>
    <row r="690" spans="1:16" ht="30.75" customHeight="1">
      <c r="A690" s="1588"/>
      <c r="B690" s="1590"/>
      <c r="C690" s="2110"/>
      <c r="D690" s="1805"/>
      <c r="E690" s="1804"/>
      <c r="F690" s="1190"/>
      <c r="G690" s="879" t="s">
        <v>22</v>
      </c>
      <c r="H690" s="110">
        <v>0</v>
      </c>
      <c r="I690" s="177">
        <v>0</v>
      </c>
      <c r="J690" s="122">
        <v>0</v>
      </c>
      <c r="K690" s="146">
        <v>0</v>
      </c>
      <c r="L690" s="269">
        <v>0</v>
      </c>
      <c r="M690" s="106">
        <f t="shared" si="202"/>
        <v>0</v>
      </c>
      <c r="N690" s="170">
        <v>0</v>
      </c>
      <c r="O690" s="106">
        <f t="shared" si="203"/>
        <v>0</v>
      </c>
      <c r="P690" s="2150"/>
    </row>
    <row r="691" spans="1:16" ht="30.75" customHeight="1" thickBot="1">
      <c r="A691" s="1725"/>
      <c r="B691" s="2138"/>
      <c r="C691" s="2155"/>
      <c r="D691" s="1805"/>
      <c r="E691" s="1804"/>
      <c r="F691" s="1755"/>
      <c r="G691" s="116" t="s">
        <v>23</v>
      </c>
      <c r="H691" s="117">
        <v>0</v>
      </c>
      <c r="I691" s="199">
        <v>0</v>
      </c>
      <c r="J691" s="128">
        <v>0</v>
      </c>
      <c r="K691" s="151">
        <v>0</v>
      </c>
      <c r="L691" s="678">
        <v>0</v>
      </c>
      <c r="M691" s="142">
        <f t="shared" si="202"/>
        <v>0</v>
      </c>
      <c r="N691" s="172">
        <v>0</v>
      </c>
      <c r="O691" s="142">
        <f t="shared" si="203"/>
        <v>0</v>
      </c>
      <c r="P691" s="2151"/>
    </row>
    <row r="692" spans="1:16" s="697" customFormat="1" ht="25.5" customHeight="1">
      <c r="A692" s="2158" t="s">
        <v>58</v>
      </c>
      <c r="B692" s="2185" t="s">
        <v>440</v>
      </c>
      <c r="C692" s="2147" t="s">
        <v>718</v>
      </c>
      <c r="D692" s="2163" t="s">
        <v>19</v>
      </c>
      <c r="E692" s="2165" t="s">
        <v>19</v>
      </c>
      <c r="F692" s="2147" t="s">
        <v>19</v>
      </c>
      <c r="G692" s="196" t="s">
        <v>20</v>
      </c>
      <c r="H692" s="206">
        <f>H693+H694+H695</f>
        <v>2534</v>
      </c>
      <c r="I692" s="200">
        <f>I693+I694+I695</f>
        <v>853.1</v>
      </c>
      <c r="J692" s="136">
        <f>J693+J694+J695</f>
        <v>851.80000000000007</v>
      </c>
      <c r="K692" s="152">
        <f>K693+K694+K695</f>
        <v>851.80000000000007</v>
      </c>
      <c r="L692" s="692">
        <f>J692/H692*100</f>
        <v>33.614838200473564</v>
      </c>
      <c r="M692" s="152">
        <f t="shared" si="202"/>
        <v>-1682.1999999999998</v>
      </c>
      <c r="N692" s="200">
        <f>K692/H692*100</f>
        <v>33.614838200473564</v>
      </c>
      <c r="O692" s="152">
        <f t="shared" si="203"/>
        <v>-1682.1999999999998</v>
      </c>
      <c r="P692" s="2147"/>
    </row>
    <row r="693" spans="1:16" s="697" customFormat="1" ht="18.75" customHeight="1">
      <c r="A693" s="2184"/>
      <c r="B693" s="2161"/>
      <c r="C693" s="2148"/>
      <c r="D693" s="2164"/>
      <c r="E693" s="2166"/>
      <c r="F693" s="2167"/>
      <c r="G693" s="197" t="s">
        <v>21</v>
      </c>
      <c r="H693" s="207">
        <f>H697+H717</f>
        <v>2534</v>
      </c>
      <c r="I693" s="201">
        <f>I697+I717</f>
        <v>853.1</v>
      </c>
      <c r="J693" s="137">
        <f>J697+J717</f>
        <v>851.80000000000007</v>
      </c>
      <c r="K693" s="153">
        <f>K697+K717</f>
        <v>851.80000000000007</v>
      </c>
      <c r="L693" s="693">
        <f>J693/H693*100</f>
        <v>33.614838200473564</v>
      </c>
      <c r="M693" s="153">
        <f t="shared" si="202"/>
        <v>-1682.1999999999998</v>
      </c>
      <c r="N693" s="201">
        <f>K693/H693*100</f>
        <v>33.614838200473564</v>
      </c>
      <c r="O693" s="153">
        <f t="shared" si="203"/>
        <v>-1682.1999999999998</v>
      </c>
      <c r="P693" s="2148"/>
    </row>
    <row r="694" spans="1:16" s="697" customFormat="1" ht="18.75" customHeight="1">
      <c r="A694" s="2184"/>
      <c r="B694" s="2161"/>
      <c r="C694" s="2148"/>
      <c r="D694" s="2164"/>
      <c r="E694" s="2166"/>
      <c r="F694" s="2167"/>
      <c r="G694" s="197" t="s">
        <v>22</v>
      </c>
      <c r="H694" s="208">
        <f t="shared" ref="H694:K695" si="283">H698+H718</f>
        <v>0</v>
      </c>
      <c r="I694" s="202">
        <f t="shared" si="283"/>
        <v>0</v>
      </c>
      <c r="J694" s="134">
        <f t="shared" si="283"/>
        <v>0</v>
      </c>
      <c r="K694" s="154">
        <f t="shared" si="283"/>
        <v>0</v>
      </c>
      <c r="L694" s="694">
        <v>0</v>
      </c>
      <c r="M694" s="695">
        <v>0</v>
      </c>
      <c r="N694" s="696">
        <v>0</v>
      </c>
      <c r="O694" s="695">
        <f t="shared" si="203"/>
        <v>0</v>
      </c>
      <c r="P694" s="2148"/>
    </row>
    <row r="695" spans="1:16" s="697" customFormat="1" ht="18.75" customHeight="1">
      <c r="A695" s="2184"/>
      <c r="B695" s="2161"/>
      <c r="C695" s="2148"/>
      <c r="D695" s="2164"/>
      <c r="E695" s="2166"/>
      <c r="F695" s="2167"/>
      <c r="G695" s="197" t="s">
        <v>23</v>
      </c>
      <c r="H695" s="208">
        <f t="shared" si="283"/>
        <v>0</v>
      </c>
      <c r="I695" s="202">
        <f t="shared" si="283"/>
        <v>0</v>
      </c>
      <c r="J695" s="134">
        <f t="shared" si="283"/>
        <v>0</v>
      </c>
      <c r="K695" s="154">
        <f t="shared" si="283"/>
        <v>0</v>
      </c>
      <c r="L695" s="694">
        <v>0</v>
      </c>
      <c r="M695" s="695">
        <v>0</v>
      </c>
      <c r="N695" s="696">
        <v>0</v>
      </c>
      <c r="O695" s="695">
        <f t="shared" si="203"/>
        <v>0</v>
      </c>
      <c r="P695" s="2148"/>
    </row>
    <row r="696" spans="1:16" s="698" customFormat="1" ht="25.5" customHeight="1">
      <c r="A696" s="2145" t="s">
        <v>182</v>
      </c>
      <c r="B696" s="2186" t="s">
        <v>704</v>
      </c>
      <c r="C696" s="1548" t="s">
        <v>19</v>
      </c>
      <c r="D696" s="2146" t="s">
        <v>19</v>
      </c>
      <c r="E696" s="1466" t="s">
        <v>19</v>
      </c>
      <c r="F696" s="1548" t="s">
        <v>19</v>
      </c>
      <c r="G696" s="109" t="s">
        <v>20</v>
      </c>
      <c r="H696" s="187">
        <f>H697+H698+H699</f>
        <v>1690.4</v>
      </c>
      <c r="I696" s="171">
        <f>I697+I698+I699</f>
        <v>73.400000000000006</v>
      </c>
      <c r="J696" s="129">
        <f>J697+J698+J699</f>
        <v>72.099999999999994</v>
      </c>
      <c r="K696" s="141">
        <f>K697+K698+K699</f>
        <v>72.099999999999994</v>
      </c>
      <c r="L696" s="676">
        <f>J696/H696*100</f>
        <v>4.2652626597255088</v>
      </c>
      <c r="M696" s="141">
        <f t="shared" ref="M696:M697" si="284">J696-H696</f>
        <v>-1618.3000000000002</v>
      </c>
      <c r="N696" s="168">
        <f>K696/H696*100</f>
        <v>4.2652626597255088</v>
      </c>
      <c r="O696" s="48">
        <f t="shared" ref="O696:O697" si="285">K696-H696</f>
        <v>-1618.3000000000002</v>
      </c>
      <c r="P696" s="2110"/>
    </row>
    <row r="697" spans="1:16" s="698" customFormat="1" ht="17.25" customHeight="1">
      <c r="A697" s="2145"/>
      <c r="B697" s="2149"/>
      <c r="C697" s="1548"/>
      <c r="D697" s="2146"/>
      <c r="E697" s="1466"/>
      <c r="F697" s="1548"/>
      <c r="G697" s="879" t="s">
        <v>21</v>
      </c>
      <c r="H697" s="209">
        <f>H701</f>
        <v>1690.4</v>
      </c>
      <c r="I697" s="203">
        <f>I701</f>
        <v>73.400000000000006</v>
      </c>
      <c r="J697" s="132">
        <f>J701</f>
        <v>72.099999999999994</v>
      </c>
      <c r="K697" s="155">
        <f>K701</f>
        <v>72.099999999999994</v>
      </c>
      <c r="L697" s="677">
        <f>J697/H697*100</f>
        <v>4.2652626597255088</v>
      </c>
      <c r="M697" s="155">
        <f t="shared" si="284"/>
        <v>-1618.3000000000002</v>
      </c>
      <c r="N697" s="169">
        <f>K697/H697*100</f>
        <v>4.2652626597255088</v>
      </c>
      <c r="O697" s="103">
        <f t="shared" si="285"/>
        <v>-1618.3000000000002</v>
      </c>
      <c r="P697" s="2110"/>
    </row>
    <row r="698" spans="1:16" s="698" customFormat="1" ht="17.25" customHeight="1">
      <c r="A698" s="2145"/>
      <c r="B698" s="2149"/>
      <c r="C698" s="1548"/>
      <c r="D698" s="2146"/>
      <c r="E698" s="1466"/>
      <c r="F698" s="1548"/>
      <c r="G698" s="879" t="s">
        <v>22</v>
      </c>
      <c r="H698" s="210">
        <f t="shared" ref="H698:K699" si="286">H702</f>
        <v>0</v>
      </c>
      <c r="I698" s="204">
        <f t="shared" si="286"/>
        <v>0</v>
      </c>
      <c r="J698" s="138">
        <f t="shared" si="286"/>
        <v>0</v>
      </c>
      <c r="K698" s="156">
        <f t="shared" si="286"/>
        <v>0</v>
      </c>
      <c r="L698" s="269">
        <v>0</v>
      </c>
      <c r="M698" s="106">
        <v>0</v>
      </c>
      <c r="N698" s="170">
        <v>0</v>
      </c>
      <c r="O698" s="106">
        <f t="shared" si="203"/>
        <v>0</v>
      </c>
      <c r="P698" s="2110"/>
    </row>
    <row r="699" spans="1:16" s="698" customFormat="1" ht="17.25" customHeight="1">
      <c r="A699" s="2145"/>
      <c r="B699" s="2149"/>
      <c r="C699" s="1548"/>
      <c r="D699" s="2146"/>
      <c r="E699" s="1466"/>
      <c r="F699" s="1548"/>
      <c r="G699" s="879" t="s">
        <v>23</v>
      </c>
      <c r="H699" s="210">
        <f t="shared" si="286"/>
        <v>0</v>
      </c>
      <c r="I699" s="204">
        <f t="shared" si="286"/>
        <v>0</v>
      </c>
      <c r="J699" s="138">
        <f t="shared" si="286"/>
        <v>0</v>
      </c>
      <c r="K699" s="156">
        <f t="shared" si="286"/>
        <v>0</v>
      </c>
      <c r="L699" s="269">
        <v>0</v>
      </c>
      <c r="M699" s="106">
        <v>0</v>
      </c>
      <c r="N699" s="170">
        <v>0</v>
      </c>
      <c r="O699" s="106">
        <f t="shared" si="203"/>
        <v>0</v>
      </c>
      <c r="P699" s="2110"/>
    </row>
    <row r="700" spans="1:16" s="698" customFormat="1" ht="18.75" customHeight="1">
      <c r="A700" s="2098" t="s">
        <v>61</v>
      </c>
      <c r="B700" s="2153" t="s">
        <v>705</v>
      </c>
      <c r="C700" s="2110" t="s">
        <v>19</v>
      </c>
      <c r="D700" s="2100" t="s">
        <v>19</v>
      </c>
      <c r="E700" s="1618" t="s">
        <v>19</v>
      </c>
      <c r="F700" s="2110" t="s">
        <v>19</v>
      </c>
      <c r="G700" s="109" t="s">
        <v>20</v>
      </c>
      <c r="H700" s="187">
        <f>H701+H702+H703</f>
        <v>1690.4</v>
      </c>
      <c r="I700" s="171">
        <f>I701+I702+I703</f>
        <v>73.400000000000006</v>
      </c>
      <c r="J700" s="129">
        <f>J701+J702+J703</f>
        <v>72.099999999999994</v>
      </c>
      <c r="K700" s="141">
        <f>K701+K702+K703</f>
        <v>72.099999999999994</v>
      </c>
      <c r="L700" s="676">
        <f>J700/H700*100</f>
        <v>4.2652626597255088</v>
      </c>
      <c r="M700" s="141">
        <f t="shared" si="202"/>
        <v>-1618.3000000000002</v>
      </c>
      <c r="N700" s="168">
        <f>K700/H700*100</f>
        <v>4.2652626597255088</v>
      </c>
      <c r="O700" s="48">
        <f t="shared" si="203"/>
        <v>-1618.3000000000002</v>
      </c>
      <c r="P700" s="2110"/>
    </row>
    <row r="701" spans="1:16" s="698" customFormat="1" ht="17.25" customHeight="1">
      <c r="A701" s="2098"/>
      <c r="B701" s="2153"/>
      <c r="C701" s="2110"/>
      <c r="D701" s="2100"/>
      <c r="E701" s="1618"/>
      <c r="F701" s="2110"/>
      <c r="G701" s="879" t="s">
        <v>21</v>
      </c>
      <c r="H701" s="209">
        <f>H705+H709+H713</f>
        <v>1690.4</v>
      </c>
      <c r="I701" s="203">
        <f>I705+I709+I713</f>
        <v>73.400000000000006</v>
      </c>
      <c r="J701" s="132">
        <f>J705+J709+J713</f>
        <v>72.099999999999994</v>
      </c>
      <c r="K701" s="155">
        <f>K705+K709+K713</f>
        <v>72.099999999999994</v>
      </c>
      <c r="L701" s="677">
        <f>J701/H701*100</f>
        <v>4.2652626597255088</v>
      </c>
      <c r="M701" s="155">
        <f t="shared" si="202"/>
        <v>-1618.3000000000002</v>
      </c>
      <c r="N701" s="169">
        <f>K701/H701*100</f>
        <v>4.2652626597255088</v>
      </c>
      <c r="O701" s="103">
        <f t="shared" si="203"/>
        <v>-1618.3000000000002</v>
      </c>
      <c r="P701" s="2110"/>
    </row>
    <row r="702" spans="1:16" s="698" customFormat="1" ht="17.25" customHeight="1">
      <c r="A702" s="2098"/>
      <c r="B702" s="2153"/>
      <c r="C702" s="2110"/>
      <c r="D702" s="2100"/>
      <c r="E702" s="1618"/>
      <c r="F702" s="2110"/>
      <c r="G702" s="879" t="s">
        <v>22</v>
      </c>
      <c r="H702" s="210">
        <f t="shared" ref="H702:K703" si="287">H706+H710+H714</f>
        <v>0</v>
      </c>
      <c r="I702" s="204">
        <f t="shared" si="287"/>
        <v>0</v>
      </c>
      <c r="J702" s="138">
        <f t="shared" si="287"/>
        <v>0</v>
      </c>
      <c r="K702" s="156">
        <f t="shared" si="287"/>
        <v>0</v>
      </c>
      <c r="L702" s="269">
        <v>0</v>
      </c>
      <c r="M702" s="106">
        <v>0</v>
      </c>
      <c r="N702" s="170">
        <v>0</v>
      </c>
      <c r="O702" s="106">
        <f t="shared" si="203"/>
        <v>0</v>
      </c>
      <c r="P702" s="2110"/>
    </row>
    <row r="703" spans="1:16" s="698" customFormat="1" ht="17.25" customHeight="1">
      <c r="A703" s="2098"/>
      <c r="B703" s="2153"/>
      <c r="C703" s="2110"/>
      <c r="D703" s="2100"/>
      <c r="E703" s="1618"/>
      <c r="F703" s="2110"/>
      <c r="G703" s="879" t="s">
        <v>23</v>
      </c>
      <c r="H703" s="210">
        <f t="shared" si="287"/>
        <v>0</v>
      </c>
      <c r="I703" s="204">
        <f t="shared" si="287"/>
        <v>0</v>
      </c>
      <c r="J703" s="138">
        <f t="shared" si="287"/>
        <v>0</v>
      </c>
      <c r="K703" s="156">
        <f t="shared" si="287"/>
        <v>0</v>
      </c>
      <c r="L703" s="269">
        <v>0</v>
      </c>
      <c r="M703" s="106">
        <v>0</v>
      </c>
      <c r="N703" s="170">
        <v>0</v>
      </c>
      <c r="O703" s="106">
        <f t="shared" si="203"/>
        <v>0</v>
      </c>
      <c r="P703" s="2110"/>
    </row>
    <row r="704" spans="1:16" s="698" customFormat="1" ht="31.5" customHeight="1">
      <c r="A704" s="2098" t="s">
        <v>62</v>
      </c>
      <c r="B704" s="2153" t="s">
        <v>441</v>
      </c>
      <c r="C704" s="2110" t="s">
        <v>718</v>
      </c>
      <c r="D704" s="1805">
        <v>43831</v>
      </c>
      <c r="E704" s="1804">
        <v>44196</v>
      </c>
      <c r="F704" s="2128" t="s">
        <v>678</v>
      </c>
      <c r="G704" s="109" t="s">
        <v>20</v>
      </c>
      <c r="H704" s="187">
        <f>H705+H706+H707</f>
        <v>1690.4</v>
      </c>
      <c r="I704" s="171">
        <f>I705+I706+I707</f>
        <v>73.400000000000006</v>
      </c>
      <c r="J704" s="129">
        <f>J705+J706+J707</f>
        <v>72.099999999999994</v>
      </c>
      <c r="K704" s="141">
        <f>K705+K706+K707</f>
        <v>72.099999999999994</v>
      </c>
      <c r="L704" s="676">
        <f>J704/H704*100</f>
        <v>4.2652626597255088</v>
      </c>
      <c r="M704" s="141">
        <f t="shared" ref="M704:M705" si="288">J704-H704</f>
        <v>-1618.3000000000002</v>
      </c>
      <c r="N704" s="168">
        <f>K704/H704*100</f>
        <v>4.2652626597255088</v>
      </c>
      <c r="O704" s="48">
        <f t="shared" ref="O704:O705" si="289">K704-H704</f>
        <v>-1618.3000000000002</v>
      </c>
      <c r="P704" s="2150"/>
    </row>
    <row r="705" spans="1:16" s="698" customFormat="1" ht="21" customHeight="1">
      <c r="A705" s="2098"/>
      <c r="B705" s="2153"/>
      <c r="C705" s="2110"/>
      <c r="D705" s="1805"/>
      <c r="E705" s="1804"/>
      <c r="F705" s="2128"/>
      <c r="G705" s="879" t="s">
        <v>21</v>
      </c>
      <c r="H705" s="236">
        <v>1690.4</v>
      </c>
      <c r="I705" s="229">
        <v>73.400000000000006</v>
      </c>
      <c r="J705" s="230">
        <v>72.099999999999994</v>
      </c>
      <c r="K705" s="231">
        <v>72.099999999999994</v>
      </c>
      <c r="L705" s="677">
        <f>J705/H705*100</f>
        <v>4.2652626597255088</v>
      </c>
      <c r="M705" s="155">
        <f t="shared" si="288"/>
        <v>-1618.3000000000002</v>
      </c>
      <c r="N705" s="169">
        <f>K705/H705*100</f>
        <v>4.2652626597255088</v>
      </c>
      <c r="O705" s="103">
        <f t="shared" si="289"/>
        <v>-1618.3000000000002</v>
      </c>
      <c r="P705" s="2150"/>
    </row>
    <row r="706" spans="1:16" s="698" customFormat="1" ht="21" customHeight="1">
      <c r="A706" s="2098"/>
      <c r="B706" s="2153"/>
      <c r="C706" s="2110"/>
      <c r="D706" s="1805"/>
      <c r="E706" s="1804"/>
      <c r="F706" s="2128"/>
      <c r="G706" s="879" t="s">
        <v>22</v>
      </c>
      <c r="H706" s="110">
        <v>0</v>
      </c>
      <c r="I706" s="177">
        <v>0</v>
      </c>
      <c r="J706" s="122">
        <v>0</v>
      </c>
      <c r="K706" s="146">
        <v>0</v>
      </c>
      <c r="L706" s="269">
        <v>0</v>
      </c>
      <c r="M706" s="106">
        <v>0</v>
      </c>
      <c r="N706" s="170">
        <v>0</v>
      </c>
      <c r="O706" s="882">
        <f t="shared" si="203"/>
        <v>0</v>
      </c>
      <c r="P706" s="2150"/>
    </row>
    <row r="707" spans="1:16" s="698" customFormat="1" ht="21" customHeight="1">
      <c r="A707" s="2098"/>
      <c r="B707" s="2153"/>
      <c r="C707" s="2110"/>
      <c r="D707" s="1805"/>
      <c r="E707" s="1804"/>
      <c r="F707" s="2128"/>
      <c r="G707" s="879" t="s">
        <v>23</v>
      </c>
      <c r="H707" s="110">
        <v>0</v>
      </c>
      <c r="I707" s="177">
        <v>0</v>
      </c>
      <c r="J707" s="122">
        <v>0</v>
      </c>
      <c r="K707" s="146">
        <v>0</v>
      </c>
      <c r="L707" s="269">
        <v>0</v>
      </c>
      <c r="M707" s="106">
        <v>0</v>
      </c>
      <c r="N707" s="170">
        <v>0</v>
      </c>
      <c r="O707" s="882">
        <f t="shared" si="203"/>
        <v>0</v>
      </c>
      <c r="P707" s="2150"/>
    </row>
    <row r="708" spans="1:16" s="698" customFormat="1" ht="33.75" customHeight="1">
      <c r="A708" s="2098" t="s">
        <v>183</v>
      </c>
      <c r="B708" s="2153" t="s">
        <v>442</v>
      </c>
      <c r="C708" s="2110" t="s">
        <v>718</v>
      </c>
      <c r="D708" s="1805">
        <v>43831</v>
      </c>
      <c r="E708" s="1804">
        <v>44196</v>
      </c>
      <c r="F708" s="2128" t="s">
        <v>679</v>
      </c>
      <c r="G708" s="109" t="s">
        <v>20</v>
      </c>
      <c r="H708" s="111">
        <f>H709+H710+H711</f>
        <v>0</v>
      </c>
      <c r="I708" s="176">
        <f>I709+I710+I711</f>
        <v>0</v>
      </c>
      <c r="J708" s="123">
        <f>J709+J710+J711</f>
        <v>0</v>
      </c>
      <c r="K708" s="145">
        <f>K709+K710+K711</f>
        <v>0</v>
      </c>
      <c r="L708" s="269">
        <v>0</v>
      </c>
      <c r="M708" s="106">
        <v>0</v>
      </c>
      <c r="N708" s="170">
        <v>0</v>
      </c>
      <c r="O708" s="882">
        <f t="shared" si="203"/>
        <v>0</v>
      </c>
      <c r="P708" s="2110" t="s">
        <v>87</v>
      </c>
    </row>
    <row r="709" spans="1:16" s="698" customFormat="1" ht="23.25" customHeight="1">
      <c r="A709" s="2098"/>
      <c r="B709" s="2153"/>
      <c r="C709" s="2110"/>
      <c r="D709" s="1805"/>
      <c r="E709" s="1804"/>
      <c r="F709" s="2128"/>
      <c r="G709" s="879" t="s">
        <v>21</v>
      </c>
      <c r="H709" s="110">
        <v>0</v>
      </c>
      <c r="I709" s="177">
        <v>0</v>
      </c>
      <c r="J709" s="122">
        <v>0</v>
      </c>
      <c r="K709" s="146">
        <v>0</v>
      </c>
      <c r="L709" s="269">
        <v>0</v>
      </c>
      <c r="M709" s="106">
        <v>0</v>
      </c>
      <c r="N709" s="170">
        <v>0</v>
      </c>
      <c r="O709" s="882">
        <f t="shared" si="203"/>
        <v>0</v>
      </c>
      <c r="P709" s="2110"/>
    </row>
    <row r="710" spans="1:16" s="698" customFormat="1" ht="23.25" customHeight="1">
      <c r="A710" s="2098"/>
      <c r="B710" s="2153"/>
      <c r="C710" s="2110"/>
      <c r="D710" s="1805"/>
      <c r="E710" s="1804"/>
      <c r="F710" s="2128"/>
      <c r="G710" s="879" t="s">
        <v>22</v>
      </c>
      <c r="H710" s="110">
        <v>0</v>
      </c>
      <c r="I710" s="177">
        <v>0</v>
      </c>
      <c r="J710" s="122">
        <v>0</v>
      </c>
      <c r="K710" s="146">
        <v>0</v>
      </c>
      <c r="L710" s="269">
        <v>0</v>
      </c>
      <c r="M710" s="106">
        <v>0</v>
      </c>
      <c r="N710" s="170">
        <v>0</v>
      </c>
      <c r="O710" s="882">
        <f t="shared" si="203"/>
        <v>0</v>
      </c>
      <c r="P710" s="2110"/>
    </row>
    <row r="711" spans="1:16" s="698" customFormat="1" ht="23.25" customHeight="1">
      <c r="A711" s="2098"/>
      <c r="B711" s="2153"/>
      <c r="C711" s="2110"/>
      <c r="D711" s="1805"/>
      <c r="E711" s="1804"/>
      <c r="F711" s="2128"/>
      <c r="G711" s="879" t="s">
        <v>23</v>
      </c>
      <c r="H711" s="110">
        <v>0</v>
      </c>
      <c r="I711" s="177">
        <v>0</v>
      </c>
      <c r="J711" s="122">
        <v>0</v>
      </c>
      <c r="K711" s="146">
        <v>0</v>
      </c>
      <c r="L711" s="269">
        <v>0</v>
      </c>
      <c r="M711" s="106">
        <v>0</v>
      </c>
      <c r="N711" s="170">
        <v>0</v>
      </c>
      <c r="O711" s="882">
        <f t="shared" si="203"/>
        <v>0</v>
      </c>
      <c r="P711" s="2110"/>
    </row>
    <row r="712" spans="1:16" s="698" customFormat="1" ht="43.5" customHeight="1">
      <c r="A712" s="2098" t="s">
        <v>443</v>
      </c>
      <c r="B712" s="2153" t="s">
        <v>444</v>
      </c>
      <c r="C712" s="2110" t="s">
        <v>718</v>
      </c>
      <c r="D712" s="1805">
        <v>43831</v>
      </c>
      <c r="E712" s="1804">
        <v>44196</v>
      </c>
      <c r="F712" s="1745" t="s">
        <v>1446</v>
      </c>
      <c r="G712" s="109" t="s">
        <v>20</v>
      </c>
      <c r="H712" s="111">
        <f>H713+H714+H715</f>
        <v>0</v>
      </c>
      <c r="I712" s="176">
        <f>I713+I714+I715</f>
        <v>0</v>
      </c>
      <c r="J712" s="123">
        <f>J713+J714+J715</f>
        <v>0</v>
      </c>
      <c r="K712" s="145">
        <f>K713+K714+K715</f>
        <v>0</v>
      </c>
      <c r="L712" s="269">
        <v>0</v>
      </c>
      <c r="M712" s="106">
        <v>0</v>
      </c>
      <c r="N712" s="170">
        <v>0</v>
      </c>
      <c r="O712" s="882">
        <f t="shared" si="203"/>
        <v>0</v>
      </c>
      <c r="P712" s="2110" t="s">
        <v>87</v>
      </c>
    </row>
    <row r="713" spans="1:16" s="698" customFormat="1" ht="24.75" customHeight="1">
      <c r="A713" s="2098"/>
      <c r="B713" s="2153"/>
      <c r="C713" s="2110"/>
      <c r="D713" s="1805"/>
      <c r="E713" s="1804"/>
      <c r="F713" s="1746"/>
      <c r="G713" s="879" t="s">
        <v>21</v>
      </c>
      <c r="H713" s="110">
        <v>0</v>
      </c>
      <c r="I713" s="177">
        <v>0</v>
      </c>
      <c r="J713" s="122">
        <v>0</v>
      </c>
      <c r="K713" s="146">
        <v>0</v>
      </c>
      <c r="L713" s="269">
        <v>0</v>
      </c>
      <c r="M713" s="106">
        <v>0</v>
      </c>
      <c r="N713" s="170">
        <v>0</v>
      </c>
      <c r="O713" s="882">
        <f t="shared" si="203"/>
        <v>0</v>
      </c>
      <c r="P713" s="2110"/>
    </row>
    <row r="714" spans="1:16" s="698" customFormat="1" ht="24.75" customHeight="1">
      <c r="A714" s="2098"/>
      <c r="B714" s="2153"/>
      <c r="C714" s="2110"/>
      <c r="D714" s="1805"/>
      <c r="E714" s="1804"/>
      <c r="F714" s="1746"/>
      <c r="G714" s="879" t="s">
        <v>22</v>
      </c>
      <c r="H714" s="110">
        <v>0</v>
      </c>
      <c r="I714" s="177">
        <v>0</v>
      </c>
      <c r="J714" s="122">
        <v>0</v>
      </c>
      <c r="K714" s="146">
        <v>0</v>
      </c>
      <c r="L714" s="269">
        <v>0</v>
      </c>
      <c r="M714" s="106">
        <v>0</v>
      </c>
      <c r="N714" s="170">
        <v>0</v>
      </c>
      <c r="O714" s="882">
        <f t="shared" si="203"/>
        <v>0</v>
      </c>
      <c r="P714" s="2110"/>
    </row>
    <row r="715" spans="1:16" s="698" customFormat="1" ht="24.75" customHeight="1">
      <c r="A715" s="2098"/>
      <c r="B715" s="2153"/>
      <c r="C715" s="2110"/>
      <c r="D715" s="1805"/>
      <c r="E715" s="1804"/>
      <c r="F715" s="1747"/>
      <c r="G715" s="879" t="s">
        <v>23</v>
      </c>
      <c r="H715" s="110">
        <v>0</v>
      </c>
      <c r="I715" s="177">
        <v>0</v>
      </c>
      <c r="J715" s="122">
        <v>0</v>
      </c>
      <c r="K715" s="146">
        <v>0</v>
      </c>
      <c r="L715" s="269">
        <v>0</v>
      </c>
      <c r="M715" s="106">
        <v>0</v>
      </c>
      <c r="N715" s="170">
        <v>0</v>
      </c>
      <c r="O715" s="882">
        <f t="shared" si="203"/>
        <v>0</v>
      </c>
      <c r="P715" s="2110"/>
    </row>
    <row r="716" spans="1:16" s="698" customFormat="1" ht="25.5" customHeight="1">
      <c r="A716" s="2145" t="s">
        <v>98</v>
      </c>
      <c r="B716" s="2186" t="s">
        <v>706</v>
      </c>
      <c r="C716" s="1548" t="s">
        <v>19</v>
      </c>
      <c r="D716" s="2146" t="s">
        <v>19</v>
      </c>
      <c r="E716" s="1466" t="s">
        <v>19</v>
      </c>
      <c r="F716" s="1300" t="s">
        <v>19</v>
      </c>
      <c r="G716" s="109" t="s">
        <v>20</v>
      </c>
      <c r="H716" s="187">
        <f>H717+H718+H719</f>
        <v>843.6</v>
      </c>
      <c r="I716" s="171">
        <f>I717+I718+I719</f>
        <v>779.7</v>
      </c>
      <c r="J716" s="129">
        <f>J717+J718+J719</f>
        <v>779.7</v>
      </c>
      <c r="K716" s="141">
        <f>K717+K718+K719</f>
        <v>779.7</v>
      </c>
      <c r="L716" s="676">
        <f>J716/H716*100</f>
        <v>92.425320056899011</v>
      </c>
      <c r="M716" s="141">
        <f t="shared" si="202"/>
        <v>-63.899999999999977</v>
      </c>
      <c r="N716" s="168">
        <f>K716/H716*100</f>
        <v>92.425320056899011</v>
      </c>
      <c r="O716" s="48">
        <f t="shared" si="203"/>
        <v>-63.899999999999977</v>
      </c>
      <c r="P716" s="2110"/>
    </row>
    <row r="717" spans="1:16" s="698" customFormat="1" ht="18.75" customHeight="1">
      <c r="A717" s="2145"/>
      <c r="B717" s="2149"/>
      <c r="C717" s="1548"/>
      <c r="D717" s="2146"/>
      <c r="E717" s="1466"/>
      <c r="F717" s="1548"/>
      <c r="G717" s="879" t="s">
        <v>21</v>
      </c>
      <c r="H717" s="209">
        <f>H721</f>
        <v>843.6</v>
      </c>
      <c r="I717" s="203">
        <f>I721</f>
        <v>779.7</v>
      </c>
      <c r="J717" s="132">
        <f>J721</f>
        <v>779.7</v>
      </c>
      <c r="K717" s="155">
        <f>K721</f>
        <v>779.7</v>
      </c>
      <c r="L717" s="677">
        <f>J717/H717*100</f>
        <v>92.425320056899011</v>
      </c>
      <c r="M717" s="155">
        <f t="shared" si="202"/>
        <v>-63.899999999999977</v>
      </c>
      <c r="N717" s="169">
        <f>K717/H717*100</f>
        <v>92.425320056899011</v>
      </c>
      <c r="O717" s="103">
        <f t="shared" si="203"/>
        <v>-63.899999999999977</v>
      </c>
      <c r="P717" s="2110"/>
    </row>
    <row r="718" spans="1:16" s="698" customFormat="1" ht="18.75" customHeight="1">
      <c r="A718" s="2145"/>
      <c r="B718" s="2149"/>
      <c r="C718" s="1548"/>
      <c r="D718" s="2146"/>
      <c r="E718" s="1466"/>
      <c r="F718" s="1548"/>
      <c r="G718" s="879" t="s">
        <v>22</v>
      </c>
      <c r="H718" s="210">
        <f t="shared" ref="H718:K719" si="290">H722</f>
        <v>0</v>
      </c>
      <c r="I718" s="170">
        <f t="shared" si="290"/>
        <v>0</v>
      </c>
      <c r="J718" s="2">
        <f t="shared" si="290"/>
        <v>0</v>
      </c>
      <c r="K718" s="106">
        <f t="shared" si="290"/>
        <v>0</v>
      </c>
      <c r="L718" s="269">
        <v>0</v>
      </c>
      <c r="M718" s="106">
        <f t="shared" si="202"/>
        <v>0</v>
      </c>
      <c r="N718" s="170">
        <v>0</v>
      </c>
      <c r="O718" s="106">
        <f t="shared" si="203"/>
        <v>0</v>
      </c>
      <c r="P718" s="2110"/>
    </row>
    <row r="719" spans="1:16" s="698" customFormat="1" ht="18.75" customHeight="1">
      <c r="A719" s="2145"/>
      <c r="B719" s="2149"/>
      <c r="C719" s="1548"/>
      <c r="D719" s="2146"/>
      <c r="E719" s="1466"/>
      <c r="F719" s="1548"/>
      <c r="G719" s="879" t="s">
        <v>23</v>
      </c>
      <c r="H719" s="210">
        <f t="shared" si="290"/>
        <v>0</v>
      </c>
      <c r="I719" s="170">
        <f t="shared" si="290"/>
        <v>0</v>
      </c>
      <c r="J719" s="2">
        <f t="shared" si="290"/>
        <v>0</v>
      </c>
      <c r="K719" s="106">
        <f t="shared" si="290"/>
        <v>0</v>
      </c>
      <c r="L719" s="269">
        <v>0</v>
      </c>
      <c r="M719" s="106">
        <f t="shared" si="202"/>
        <v>0</v>
      </c>
      <c r="N719" s="170">
        <v>0</v>
      </c>
      <c r="O719" s="106">
        <f t="shared" si="203"/>
        <v>0</v>
      </c>
      <c r="P719" s="2110"/>
    </row>
    <row r="720" spans="1:16" s="698" customFormat="1" ht="24" customHeight="1">
      <c r="A720" s="2098" t="s">
        <v>99</v>
      </c>
      <c r="B720" s="2153" t="s">
        <v>707</v>
      </c>
      <c r="C720" s="2110" t="s">
        <v>19</v>
      </c>
      <c r="D720" s="2100" t="s">
        <v>19</v>
      </c>
      <c r="E720" s="1618" t="s">
        <v>19</v>
      </c>
      <c r="F720" s="2110" t="s">
        <v>19</v>
      </c>
      <c r="G720" s="109" t="s">
        <v>20</v>
      </c>
      <c r="H720" s="187">
        <f>H721+H722+H723</f>
        <v>843.6</v>
      </c>
      <c r="I720" s="171">
        <f>I721+I722+I723</f>
        <v>779.7</v>
      </c>
      <c r="J720" s="129">
        <f>J721+J722+J723</f>
        <v>779.7</v>
      </c>
      <c r="K720" s="141">
        <f>K721+K722+K723</f>
        <v>779.7</v>
      </c>
      <c r="L720" s="676">
        <f>J720/H720*100</f>
        <v>92.425320056899011</v>
      </c>
      <c r="M720" s="141">
        <f t="shared" ref="M720:M721" si="291">J720-H720</f>
        <v>-63.899999999999977</v>
      </c>
      <c r="N720" s="168">
        <f>K720/H720*100</f>
        <v>92.425320056899011</v>
      </c>
      <c r="O720" s="48">
        <f t="shared" ref="O720:O721" si="292">K720-H720</f>
        <v>-63.899999999999977</v>
      </c>
      <c r="P720" s="2110"/>
    </row>
    <row r="721" spans="1:16" s="698" customFormat="1" ht="18" customHeight="1">
      <c r="A721" s="2098"/>
      <c r="B721" s="2153"/>
      <c r="C721" s="2110"/>
      <c r="D721" s="2100"/>
      <c r="E721" s="1618"/>
      <c r="F721" s="2110"/>
      <c r="G721" s="879" t="s">
        <v>21</v>
      </c>
      <c r="H721" s="209">
        <f>H725+H729</f>
        <v>843.6</v>
      </c>
      <c r="I721" s="203">
        <f>I725+I729</f>
        <v>779.7</v>
      </c>
      <c r="J721" s="132">
        <f>J725+J729</f>
        <v>779.7</v>
      </c>
      <c r="K721" s="155">
        <f>K725+K729</f>
        <v>779.7</v>
      </c>
      <c r="L721" s="677">
        <f>J721/H721*100</f>
        <v>92.425320056899011</v>
      </c>
      <c r="M721" s="155">
        <f t="shared" si="291"/>
        <v>-63.899999999999977</v>
      </c>
      <c r="N721" s="169">
        <f>K721/H721*100</f>
        <v>92.425320056899011</v>
      </c>
      <c r="O721" s="103">
        <f t="shared" si="292"/>
        <v>-63.899999999999977</v>
      </c>
      <c r="P721" s="2110"/>
    </row>
    <row r="722" spans="1:16" s="698" customFormat="1" ht="18" customHeight="1">
      <c r="A722" s="2098"/>
      <c r="B722" s="2153"/>
      <c r="C722" s="2110"/>
      <c r="D722" s="2100"/>
      <c r="E722" s="1618"/>
      <c r="F722" s="2110"/>
      <c r="G722" s="879" t="s">
        <v>22</v>
      </c>
      <c r="H722" s="210">
        <f t="shared" ref="H722:K723" si="293">H726+H730</f>
        <v>0</v>
      </c>
      <c r="I722" s="170">
        <f t="shared" si="293"/>
        <v>0</v>
      </c>
      <c r="J722" s="2">
        <f t="shared" si="293"/>
        <v>0</v>
      </c>
      <c r="K722" s="106">
        <f t="shared" si="293"/>
        <v>0</v>
      </c>
      <c r="L722" s="269">
        <v>0</v>
      </c>
      <c r="M722" s="106">
        <f t="shared" si="202"/>
        <v>0</v>
      </c>
      <c r="N722" s="170">
        <v>0</v>
      </c>
      <c r="O722" s="106">
        <f t="shared" si="203"/>
        <v>0</v>
      </c>
      <c r="P722" s="2110"/>
    </row>
    <row r="723" spans="1:16" s="698" customFormat="1" ht="18" customHeight="1">
      <c r="A723" s="2098"/>
      <c r="B723" s="2153"/>
      <c r="C723" s="2110"/>
      <c r="D723" s="2100"/>
      <c r="E723" s="1618"/>
      <c r="F723" s="2110"/>
      <c r="G723" s="879" t="s">
        <v>23</v>
      </c>
      <c r="H723" s="210">
        <f t="shared" si="293"/>
        <v>0</v>
      </c>
      <c r="I723" s="170">
        <f t="shared" si="293"/>
        <v>0</v>
      </c>
      <c r="J723" s="2">
        <f t="shared" si="293"/>
        <v>0</v>
      </c>
      <c r="K723" s="106">
        <f t="shared" si="293"/>
        <v>0</v>
      </c>
      <c r="L723" s="269">
        <v>0</v>
      </c>
      <c r="M723" s="106">
        <f t="shared" si="202"/>
        <v>0</v>
      </c>
      <c r="N723" s="170">
        <v>0</v>
      </c>
      <c r="O723" s="106">
        <f t="shared" si="203"/>
        <v>0</v>
      </c>
      <c r="P723" s="2110"/>
    </row>
    <row r="724" spans="1:16" s="698" customFormat="1" ht="33.75" customHeight="1">
      <c r="A724" s="2098" t="s">
        <v>100</v>
      </c>
      <c r="B724" s="2153" t="s">
        <v>445</v>
      </c>
      <c r="C724" s="2110" t="s">
        <v>718</v>
      </c>
      <c r="D724" s="1805">
        <v>43831</v>
      </c>
      <c r="E724" s="1804">
        <v>44196</v>
      </c>
      <c r="F724" s="2128" t="s">
        <v>680</v>
      </c>
      <c r="G724" s="109" t="s">
        <v>20</v>
      </c>
      <c r="H724" s="187">
        <f>H725+H726+H727</f>
        <v>843.6</v>
      </c>
      <c r="I724" s="171">
        <f>I725+I726+I727</f>
        <v>779.7</v>
      </c>
      <c r="J724" s="129">
        <f>J725+J726+J727</f>
        <v>779.7</v>
      </c>
      <c r="K724" s="141">
        <f>K725+K726+K727</f>
        <v>779.7</v>
      </c>
      <c r="L724" s="676">
        <f>J724/H724*100</f>
        <v>92.425320056899011</v>
      </c>
      <c r="M724" s="141">
        <f t="shared" si="202"/>
        <v>-63.899999999999977</v>
      </c>
      <c r="N724" s="168">
        <f>K724/H724*100</f>
        <v>92.425320056899011</v>
      </c>
      <c r="O724" s="48">
        <f t="shared" si="203"/>
        <v>-63.899999999999977</v>
      </c>
      <c r="P724" s="2150" t="s">
        <v>1447</v>
      </c>
    </row>
    <row r="725" spans="1:16" s="698" customFormat="1" ht="25.5" customHeight="1">
      <c r="A725" s="2098"/>
      <c r="B725" s="2153"/>
      <c r="C725" s="2110"/>
      <c r="D725" s="1805"/>
      <c r="E725" s="1804"/>
      <c r="F725" s="2128"/>
      <c r="G725" s="879" t="s">
        <v>21</v>
      </c>
      <c r="H725" s="236">
        <v>843.6</v>
      </c>
      <c r="I725" s="229">
        <v>779.7</v>
      </c>
      <c r="J725" s="230">
        <v>779.7</v>
      </c>
      <c r="K725" s="231">
        <v>779.7</v>
      </c>
      <c r="L725" s="677">
        <f>J725/H725*100</f>
        <v>92.425320056899011</v>
      </c>
      <c r="M725" s="155">
        <f t="shared" si="202"/>
        <v>-63.899999999999977</v>
      </c>
      <c r="N725" s="169">
        <f>K725/H725*100</f>
        <v>92.425320056899011</v>
      </c>
      <c r="O725" s="103">
        <f t="shared" si="203"/>
        <v>-63.899999999999977</v>
      </c>
      <c r="P725" s="2150"/>
    </row>
    <row r="726" spans="1:16" s="698" customFormat="1" ht="25.5" customHeight="1">
      <c r="A726" s="2098"/>
      <c r="B726" s="2153"/>
      <c r="C726" s="2110"/>
      <c r="D726" s="1805"/>
      <c r="E726" s="1804"/>
      <c r="F726" s="2128"/>
      <c r="G726" s="879" t="s">
        <v>22</v>
      </c>
      <c r="H726" s="110">
        <v>0</v>
      </c>
      <c r="I726" s="177">
        <v>0</v>
      </c>
      <c r="J726" s="122">
        <v>0</v>
      </c>
      <c r="K726" s="146">
        <v>0</v>
      </c>
      <c r="L726" s="269">
        <v>0</v>
      </c>
      <c r="M726" s="106">
        <f t="shared" si="202"/>
        <v>0</v>
      </c>
      <c r="N726" s="170">
        <v>0</v>
      </c>
      <c r="O726" s="143">
        <f t="shared" si="203"/>
        <v>0</v>
      </c>
      <c r="P726" s="2150"/>
    </row>
    <row r="727" spans="1:16" s="698" customFormat="1" ht="25.5" customHeight="1">
      <c r="A727" s="2098"/>
      <c r="B727" s="2153"/>
      <c r="C727" s="2110"/>
      <c r="D727" s="1805"/>
      <c r="E727" s="1804"/>
      <c r="F727" s="2128"/>
      <c r="G727" s="879" t="s">
        <v>23</v>
      </c>
      <c r="H727" s="110">
        <v>0</v>
      </c>
      <c r="I727" s="177">
        <v>0</v>
      </c>
      <c r="J727" s="122">
        <v>0</v>
      </c>
      <c r="K727" s="146">
        <v>0</v>
      </c>
      <c r="L727" s="269">
        <v>0</v>
      </c>
      <c r="M727" s="106">
        <f t="shared" si="202"/>
        <v>0</v>
      </c>
      <c r="N727" s="170">
        <v>0</v>
      </c>
      <c r="O727" s="143">
        <f t="shared" si="203"/>
        <v>0</v>
      </c>
      <c r="P727" s="2150"/>
    </row>
    <row r="728" spans="1:16" s="698" customFormat="1" ht="53.25" customHeight="1">
      <c r="A728" s="2098" t="s">
        <v>186</v>
      </c>
      <c r="B728" s="2153" t="s">
        <v>446</v>
      </c>
      <c r="C728" s="2110" t="s">
        <v>718</v>
      </c>
      <c r="D728" s="1805">
        <v>43831</v>
      </c>
      <c r="E728" s="1804">
        <v>44196</v>
      </c>
      <c r="F728" s="1680" t="s">
        <v>681</v>
      </c>
      <c r="G728" s="109" t="s">
        <v>20</v>
      </c>
      <c r="H728" s="111">
        <f>H729+H730+H731</f>
        <v>0</v>
      </c>
      <c r="I728" s="176">
        <f>I729+I730+I731</f>
        <v>0</v>
      </c>
      <c r="J728" s="123">
        <f>J729+J730+J731</f>
        <v>0</v>
      </c>
      <c r="K728" s="145">
        <f>K729+K730+K731</f>
        <v>0</v>
      </c>
      <c r="L728" s="269">
        <v>0</v>
      </c>
      <c r="M728" s="106">
        <f t="shared" ref="M728:M800" si="294">J728-H728</f>
        <v>0</v>
      </c>
      <c r="N728" s="170">
        <v>0</v>
      </c>
      <c r="O728" s="143">
        <f t="shared" ref="O728:O800" si="295">K728-H728</f>
        <v>0</v>
      </c>
      <c r="P728" s="2110" t="s">
        <v>87</v>
      </c>
    </row>
    <row r="729" spans="1:16" s="698" customFormat="1" ht="33" customHeight="1">
      <c r="A729" s="2098"/>
      <c r="B729" s="2153"/>
      <c r="C729" s="2110"/>
      <c r="D729" s="1805"/>
      <c r="E729" s="1804"/>
      <c r="F729" s="1680"/>
      <c r="G729" s="879" t="s">
        <v>21</v>
      </c>
      <c r="H729" s="110">
        <v>0</v>
      </c>
      <c r="I729" s="177">
        <v>0</v>
      </c>
      <c r="J729" s="122">
        <v>0</v>
      </c>
      <c r="K729" s="146">
        <v>0</v>
      </c>
      <c r="L729" s="269">
        <v>0</v>
      </c>
      <c r="M729" s="106">
        <f t="shared" si="294"/>
        <v>0</v>
      </c>
      <c r="N729" s="170">
        <v>0</v>
      </c>
      <c r="O729" s="143">
        <f t="shared" si="295"/>
        <v>0</v>
      </c>
      <c r="P729" s="2110"/>
    </row>
    <row r="730" spans="1:16" s="698" customFormat="1" ht="33" customHeight="1">
      <c r="A730" s="2098"/>
      <c r="B730" s="2153"/>
      <c r="C730" s="2110"/>
      <c r="D730" s="1805"/>
      <c r="E730" s="1804"/>
      <c r="F730" s="1680"/>
      <c r="G730" s="879" t="s">
        <v>22</v>
      </c>
      <c r="H730" s="110">
        <v>0</v>
      </c>
      <c r="I730" s="177">
        <v>0</v>
      </c>
      <c r="J730" s="122">
        <v>0</v>
      </c>
      <c r="K730" s="146">
        <v>0</v>
      </c>
      <c r="L730" s="269">
        <v>0</v>
      </c>
      <c r="M730" s="106">
        <f t="shared" si="294"/>
        <v>0</v>
      </c>
      <c r="N730" s="170">
        <v>0</v>
      </c>
      <c r="O730" s="143">
        <f t="shared" si="295"/>
        <v>0</v>
      </c>
      <c r="P730" s="2110"/>
    </row>
    <row r="731" spans="1:16" s="698" customFormat="1" ht="33" customHeight="1">
      <c r="A731" s="2098"/>
      <c r="B731" s="2153"/>
      <c r="C731" s="2110"/>
      <c r="D731" s="1805"/>
      <c r="E731" s="1804"/>
      <c r="F731" s="1680"/>
      <c r="G731" s="879" t="s">
        <v>23</v>
      </c>
      <c r="H731" s="110">
        <v>0</v>
      </c>
      <c r="I731" s="177">
        <v>0</v>
      </c>
      <c r="J731" s="122">
        <v>0</v>
      </c>
      <c r="K731" s="146">
        <v>0</v>
      </c>
      <c r="L731" s="269">
        <v>0</v>
      </c>
      <c r="M731" s="106">
        <f t="shared" si="294"/>
        <v>0</v>
      </c>
      <c r="N731" s="170">
        <v>0</v>
      </c>
      <c r="O731" s="143">
        <f t="shared" si="295"/>
        <v>0</v>
      </c>
      <c r="P731" s="2110"/>
    </row>
    <row r="732" spans="1:16" s="698" customFormat="1" ht="30.75" customHeight="1">
      <c r="A732" s="2145" t="s">
        <v>187</v>
      </c>
      <c r="B732" s="2186" t="s">
        <v>708</v>
      </c>
      <c r="C732" s="1548" t="s">
        <v>19</v>
      </c>
      <c r="D732" s="2146" t="s">
        <v>19</v>
      </c>
      <c r="E732" s="1466" t="s">
        <v>19</v>
      </c>
      <c r="F732" s="1548" t="s">
        <v>19</v>
      </c>
      <c r="G732" s="109" t="s">
        <v>20</v>
      </c>
      <c r="H732" s="114">
        <f>H733+H734+H735</f>
        <v>0</v>
      </c>
      <c r="I732" s="198">
        <f>I733+I734+I735</f>
        <v>0</v>
      </c>
      <c r="J732" s="125">
        <f>J733+J734+J735</f>
        <v>0</v>
      </c>
      <c r="K732" s="150">
        <f>K733+K734+K735</f>
        <v>0</v>
      </c>
      <c r="L732" s="269">
        <v>0</v>
      </c>
      <c r="M732" s="106">
        <f t="shared" si="294"/>
        <v>0</v>
      </c>
      <c r="N732" s="170">
        <v>0</v>
      </c>
      <c r="O732" s="143">
        <f t="shared" si="295"/>
        <v>0</v>
      </c>
      <c r="P732" s="2110"/>
    </row>
    <row r="733" spans="1:16" s="698" customFormat="1" ht="18.75" customHeight="1">
      <c r="A733" s="2145"/>
      <c r="B733" s="2149"/>
      <c r="C733" s="1548"/>
      <c r="D733" s="2146"/>
      <c r="E733" s="1466"/>
      <c r="F733" s="1548"/>
      <c r="G733" s="879" t="s">
        <v>21</v>
      </c>
      <c r="H733" s="114">
        <f>H737</f>
        <v>0</v>
      </c>
      <c r="I733" s="198">
        <f>I737</f>
        <v>0</v>
      </c>
      <c r="J733" s="125">
        <f>J737</f>
        <v>0</v>
      </c>
      <c r="K733" s="150">
        <f>K737</f>
        <v>0</v>
      </c>
      <c r="L733" s="269">
        <v>0</v>
      </c>
      <c r="M733" s="106">
        <f t="shared" si="294"/>
        <v>0</v>
      </c>
      <c r="N733" s="170">
        <v>0</v>
      </c>
      <c r="O733" s="143">
        <f t="shared" si="295"/>
        <v>0</v>
      </c>
      <c r="P733" s="2110"/>
    </row>
    <row r="734" spans="1:16" s="698" customFormat="1" ht="18.75" customHeight="1">
      <c r="A734" s="2145"/>
      <c r="B734" s="2149"/>
      <c r="C734" s="1548"/>
      <c r="D734" s="2146"/>
      <c r="E734" s="1466"/>
      <c r="F734" s="1548"/>
      <c r="G734" s="879" t="s">
        <v>22</v>
      </c>
      <c r="H734" s="114">
        <f t="shared" ref="H734:K735" si="296">H738</f>
        <v>0</v>
      </c>
      <c r="I734" s="198">
        <f t="shared" si="296"/>
        <v>0</v>
      </c>
      <c r="J734" s="125">
        <f t="shared" si="296"/>
        <v>0</v>
      </c>
      <c r="K734" s="150">
        <f t="shared" si="296"/>
        <v>0</v>
      </c>
      <c r="L734" s="269">
        <v>0</v>
      </c>
      <c r="M734" s="106">
        <f t="shared" si="294"/>
        <v>0</v>
      </c>
      <c r="N734" s="170">
        <v>0</v>
      </c>
      <c r="O734" s="143">
        <f t="shared" si="295"/>
        <v>0</v>
      </c>
      <c r="P734" s="2110"/>
    </row>
    <row r="735" spans="1:16" s="698" customFormat="1" ht="18.75" customHeight="1">
      <c r="A735" s="2145"/>
      <c r="B735" s="2149"/>
      <c r="C735" s="1548"/>
      <c r="D735" s="2146"/>
      <c r="E735" s="1466"/>
      <c r="F735" s="1548"/>
      <c r="G735" s="879" t="s">
        <v>23</v>
      </c>
      <c r="H735" s="114">
        <f t="shared" si="296"/>
        <v>0</v>
      </c>
      <c r="I735" s="198">
        <f t="shared" si="296"/>
        <v>0</v>
      </c>
      <c r="J735" s="125">
        <f t="shared" si="296"/>
        <v>0</v>
      </c>
      <c r="K735" s="150">
        <f t="shared" si="296"/>
        <v>0</v>
      </c>
      <c r="L735" s="269">
        <v>0</v>
      </c>
      <c r="M735" s="106">
        <f t="shared" si="294"/>
        <v>0</v>
      </c>
      <c r="N735" s="170">
        <v>0</v>
      </c>
      <c r="O735" s="143">
        <f t="shared" si="295"/>
        <v>0</v>
      </c>
      <c r="P735" s="2110"/>
    </row>
    <row r="736" spans="1:16" s="698" customFormat="1" ht="30.75" customHeight="1">
      <c r="A736" s="2098" t="s">
        <v>188</v>
      </c>
      <c r="B736" s="2153" t="s">
        <v>709</v>
      </c>
      <c r="C736" s="2110" t="s">
        <v>19</v>
      </c>
      <c r="D736" s="2100" t="s">
        <v>19</v>
      </c>
      <c r="E736" s="1618" t="s">
        <v>19</v>
      </c>
      <c r="F736" s="2110" t="s">
        <v>19</v>
      </c>
      <c r="G736" s="109" t="s">
        <v>20</v>
      </c>
      <c r="H736" s="114">
        <f>H737+H738+H739</f>
        <v>0</v>
      </c>
      <c r="I736" s="198">
        <f>I737+I738+I739</f>
        <v>0</v>
      </c>
      <c r="J736" s="125">
        <f>J737+J738+J739</f>
        <v>0</v>
      </c>
      <c r="K736" s="150">
        <f>K737+K738+K739</f>
        <v>0</v>
      </c>
      <c r="L736" s="269">
        <v>0</v>
      </c>
      <c r="M736" s="106">
        <f t="shared" si="294"/>
        <v>0</v>
      </c>
      <c r="N736" s="170">
        <v>0</v>
      </c>
      <c r="O736" s="143">
        <f t="shared" si="295"/>
        <v>0</v>
      </c>
      <c r="P736" s="2110"/>
    </row>
    <row r="737" spans="1:16" s="698" customFormat="1" ht="18.75" customHeight="1">
      <c r="A737" s="2098"/>
      <c r="B737" s="2153"/>
      <c r="C737" s="2110"/>
      <c r="D737" s="2100"/>
      <c r="E737" s="1618"/>
      <c r="F737" s="2110"/>
      <c r="G737" s="879" t="s">
        <v>21</v>
      </c>
      <c r="H737" s="114">
        <f>H741+H745</f>
        <v>0</v>
      </c>
      <c r="I737" s="198">
        <f>I741+I745</f>
        <v>0</v>
      </c>
      <c r="J737" s="125">
        <f>J741+J745</f>
        <v>0</v>
      </c>
      <c r="K737" s="150">
        <f>K741+K745</f>
        <v>0</v>
      </c>
      <c r="L737" s="269">
        <v>0</v>
      </c>
      <c r="M737" s="106">
        <f t="shared" si="294"/>
        <v>0</v>
      </c>
      <c r="N737" s="170">
        <v>0</v>
      </c>
      <c r="O737" s="143">
        <f t="shared" si="295"/>
        <v>0</v>
      </c>
      <c r="P737" s="2110"/>
    </row>
    <row r="738" spans="1:16" s="698" customFormat="1" ht="18.75" customHeight="1">
      <c r="A738" s="2098"/>
      <c r="B738" s="2153"/>
      <c r="C738" s="2110"/>
      <c r="D738" s="2100"/>
      <c r="E738" s="1618"/>
      <c r="F738" s="2110"/>
      <c r="G738" s="879" t="s">
        <v>22</v>
      </c>
      <c r="H738" s="114">
        <f t="shared" ref="H738:K739" si="297">H742+H746</f>
        <v>0</v>
      </c>
      <c r="I738" s="198">
        <f t="shared" si="297"/>
        <v>0</v>
      </c>
      <c r="J738" s="125">
        <f t="shared" si="297"/>
        <v>0</v>
      </c>
      <c r="K738" s="150">
        <f t="shared" si="297"/>
        <v>0</v>
      </c>
      <c r="L738" s="269">
        <v>0</v>
      </c>
      <c r="M738" s="106">
        <f t="shared" si="294"/>
        <v>0</v>
      </c>
      <c r="N738" s="170">
        <v>0</v>
      </c>
      <c r="O738" s="143">
        <f t="shared" si="295"/>
        <v>0</v>
      </c>
      <c r="P738" s="2110"/>
    </row>
    <row r="739" spans="1:16" s="698" customFormat="1" ht="18.75" customHeight="1">
      <c r="A739" s="2098"/>
      <c r="B739" s="2153"/>
      <c r="C739" s="2110"/>
      <c r="D739" s="2100"/>
      <c r="E739" s="1618"/>
      <c r="F739" s="2110"/>
      <c r="G739" s="879" t="s">
        <v>23</v>
      </c>
      <c r="H739" s="114">
        <f t="shared" si="297"/>
        <v>0</v>
      </c>
      <c r="I739" s="198">
        <f t="shared" si="297"/>
        <v>0</v>
      </c>
      <c r="J739" s="125">
        <f t="shared" si="297"/>
        <v>0</v>
      </c>
      <c r="K739" s="150">
        <f t="shared" si="297"/>
        <v>0</v>
      </c>
      <c r="L739" s="269">
        <v>0</v>
      </c>
      <c r="M739" s="106">
        <f t="shared" si="294"/>
        <v>0</v>
      </c>
      <c r="N739" s="170">
        <v>0</v>
      </c>
      <c r="O739" s="143">
        <f t="shared" si="295"/>
        <v>0</v>
      </c>
      <c r="P739" s="2110"/>
    </row>
    <row r="740" spans="1:16" s="698" customFormat="1" ht="55.5" customHeight="1">
      <c r="A740" s="2098" t="s">
        <v>189</v>
      </c>
      <c r="B740" s="2153" t="s">
        <v>447</v>
      </c>
      <c r="C740" s="2110" t="s">
        <v>718</v>
      </c>
      <c r="D740" s="1805">
        <v>43831</v>
      </c>
      <c r="E740" s="1804">
        <v>44196</v>
      </c>
      <c r="F740" s="2150" t="s">
        <v>959</v>
      </c>
      <c r="G740" s="109" t="s">
        <v>20</v>
      </c>
      <c r="H740" s="111">
        <f>H741+H742+H743</f>
        <v>0</v>
      </c>
      <c r="I740" s="176">
        <f>I741+I742+I743</f>
        <v>0</v>
      </c>
      <c r="J740" s="123">
        <f>J741+J742+J743</f>
        <v>0</v>
      </c>
      <c r="K740" s="145">
        <f>K741+K742+K743</f>
        <v>0</v>
      </c>
      <c r="L740" s="269">
        <v>0</v>
      </c>
      <c r="M740" s="106">
        <f t="shared" si="294"/>
        <v>0</v>
      </c>
      <c r="N740" s="170">
        <v>0</v>
      </c>
      <c r="O740" s="143">
        <f t="shared" si="295"/>
        <v>0</v>
      </c>
      <c r="P740" s="2110" t="s">
        <v>87</v>
      </c>
    </row>
    <row r="741" spans="1:16" s="698" customFormat="1" ht="28.5" customHeight="1">
      <c r="A741" s="2098"/>
      <c r="B741" s="2153"/>
      <c r="C741" s="2110"/>
      <c r="D741" s="1805"/>
      <c r="E741" s="1804"/>
      <c r="F741" s="2150"/>
      <c r="G741" s="879" t="s">
        <v>21</v>
      </c>
      <c r="H741" s="110">
        <v>0</v>
      </c>
      <c r="I741" s="177">
        <v>0</v>
      </c>
      <c r="J741" s="122">
        <v>0</v>
      </c>
      <c r="K741" s="146">
        <v>0</v>
      </c>
      <c r="L741" s="269">
        <v>0</v>
      </c>
      <c r="M741" s="106">
        <f t="shared" si="294"/>
        <v>0</v>
      </c>
      <c r="N741" s="170">
        <v>0</v>
      </c>
      <c r="O741" s="143">
        <f t="shared" si="295"/>
        <v>0</v>
      </c>
      <c r="P741" s="2110"/>
    </row>
    <row r="742" spans="1:16" s="698" customFormat="1" ht="28.5" customHeight="1">
      <c r="A742" s="2098"/>
      <c r="B742" s="2153"/>
      <c r="C742" s="2110"/>
      <c r="D742" s="1805"/>
      <c r="E742" s="1804"/>
      <c r="F742" s="2150"/>
      <c r="G742" s="879" t="s">
        <v>22</v>
      </c>
      <c r="H742" s="110">
        <v>0</v>
      </c>
      <c r="I742" s="177">
        <v>0</v>
      </c>
      <c r="J742" s="122">
        <v>0</v>
      </c>
      <c r="K742" s="146">
        <v>0</v>
      </c>
      <c r="L742" s="269">
        <v>0</v>
      </c>
      <c r="M742" s="106">
        <f t="shared" si="294"/>
        <v>0</v>
      </c>
      <c r="N742" s="170">
        <v>0</v>
      </c>
      <c r="O742" s="143">
        <f t="shared" si="295"/>
        <v>0</v>
      </c>
      <c r="P742" s="2110"/>
    </row>
    <row r="743" spans="1:16" s="698" customFormat="1" ht="28.5" customHeight="1">
      <c r="A743" s="2098"/>
      <c r="B743" s="2153"/>
      <c r="C743" s="2110"/>
      <c r="D743" s="1805"/>
      <c r="E743" s="1804"/>
      <c r="F743" s="2150"/>
      <c r="G743" s="879" t="s">
        <v>23</v>
      </c>
      <c r="H743" s="110">
        <v>0</v>
      </c>
      <c r="I743" s="177">
        <v>0</v>
      </c>
      <c r="J743" s="122">
        <v>0</v>
      </c>
      <c r="K743" s="146">
        <v>0</v>
      </c>
      <c r="L743" s="269">
        <v>0</v>
      </c>
      <c r="M743" s="106">
        <f t="shared" si="294"/>
        <v>0</v>
      </c>
      <c r="N743" s="170">
        <v>0</v>
      </c>
      <c r="O743" s="143">
        <f t="shared" si="295"/>
        <v>0</v>
      </c>
      <c r="P743" s="2110"/>
    </row>
    <row r="744" spans="1:16" s="698" customFormat="1" ht="75" customHeight="1">
      <c r="A744" s="2098" t="s">
        <v>190</v>
      </c>
      <c r="B744" s="2153" t="s">
        <v>453</v>
      </c>
      <c r="C744" s="2110" t="s">
        <v>718</v>
      </c>
      <c r="D744" s="1805">
        <v>43831</v>
      </c>
      <c r="E744" s="1804">
        <v>44196</v>
      </c>
      <c r="F744" s="2128" t="s">
        <v>1130</v>
      </c>
      <c r="G744" s="109" t="s">
        <v>20</v>
      </c>
      <c r="H744" s="111">
        <f>H745+H746+H747</f>
        <v>0</v>
      </c>
      <c r="I744" s="176">
        <f>I745+I746+I747</f>
        <v>0</v>
      </c>
      <c r="J744" s="123">
        <f>J745+J746+J747</f>
        <v>0</v>
      </c>
      <c r="K744" s="145">
        <f>K745+K746+K747</f>
        <v>0</v>
      </c>
      <c r="L744" s="269">
        <v>0</v>
      </c>
      <c r="M744" s="106">
        <f t="shared" si="294"/>
        <v>0</v>
      </c>
      <c r="N744" s="170">
        <v>0</v>
      </c>
      <c r="O744" s="143">
        <f t="shared" si="295"/>
        <v>0</v>
      </c>
      <c r="P744" s="2110" t="s">
        <v>87</v>
      </c>
    </row>
    <row r="745" spans="1:16" s="698" customFormat="1" ht="44.25" customHeight="1">
      <c r="A745" s="2098"/>
      <c r="B745" s="2153"/>
      <c r="C745" s="2110"/>
      <c r="D745" s="1805"/>
      <c r="E745" s="1804"/>
      <c r="F745" s="2128"/>
      <c r="G745" s="1090" t="s">
        <v>21</v>
      </c>
      <c r="H745" s="110">
        <v>0</v>
      </c>
      <c r="I745" s="177">
        <v>0</v>
      </c>
      <c r="J745" s="122">
        <v>0</v>
      </c>
      <c r="K745" s="146">
        <v>0</v>
      </c>
      <c r="L745" s="269">
        <v>0</v>
      </c>
      <c r="M745" s="106">
        <f t="shared" si="294"/>
        <v>0</v>
      </c>
      <c r="N745" s="170">
        <v>0</v>
      </c>
      <c r="O745" s="143">
        <f t="shared" si="295"/>
        <v>0</v>
      </c>
      <c r="P745" s="2110"/>
    </row>
    <row r="746" spans="1:16" s="698" customFormat="1" ht="44.25" customHeight="1">
      <c r="A746" s="2098"/>
      <c r="B746" s="2153"/>
      <c r="C746" s="2110"/>
      <c r="D746" s="1805"/>
      <c r="E746" s="1804"/>
      <c r="F746" s="2128"/>
      <c r="G746" s="1090" t="s">
        <v>22</v>
      </c>
      <c r="H746" s="110">
        <v>0</v>
      </c>
      <c r="I746" s="177">
        <v>0</v>
      </c>
      <c r="J746" s="122">
        <v>0</v>
      </c>
      <c r="K746" s="146">
        <v>0</v>
      </c>
      <c r="L746" s="269">
        <v>0</v>
      </c>
      <c r="M746" s="106">
        <f t="shared" si="294"/>
        <v>0</v>
      </c>
      <c r="N746" s="170">
        <v>0</v>
      </c>
      <c r="O746" s="143">
        <f t="shared" si="295"/>
        <v>0</v>
      </c>
      <c r="P746" s="2110"/>
    </row>
    <row r="747" spans="1:16" s="698" customFormat="1" ht="44.25" customHeight="1" thickBot="1">
      <c r="A747" s="2152"/>
      <c r="B747" s="2154"/>
      <c r="C747" s="2155"/>
      <c r="D747" s="1805"/>
      <c r="E747" s="1804"/>
      <c r="F747" s="2183"/>
      <c r="G747" s="116" t="s">
        <v>23</v>
      </c>
      <c r="H747" s="117">
        <v>0</v>
      </c>
      <c r="I747" s="199">
        <v>0</v>
      </c>
      <c r="J747" s="128">
        <v>0</v>
      </c>
      <c r="K747" s="151">
        <v>0</v>
      </c>
      <c r="L747" s="678">
        <v>0</v>
      </c>
      <c r="M747" s="142">
        <f t="shared" si="294"/>
        <v>0</v>
      </c>
      <c r="N747" s="172">
        <v>0</v>
      </c>
      <c r="O747" s="158">
        <f t="shared" si="295"/>
        <v>0</v>
      </c>
      <c r="P747" s="2155"/>
    </row>
    <row r="748" spans="1:16" s="672" customFormat="1" ht="30.75" customHeight="1">
      <c r="A748" s="2158" t="s">
        <v>64</v>
      </c>
      <c r="B748" s="2185" t="s">
        <v>448</v>
      </c>
      <c r="C748" s="2147" t="s">
        <v>719</v>
      </c>
      <c r="D748" s="2163" t="s">
        <v>19</v>
      </c>
      <c r="E748" s="2165" t="s">
        <v>19</v>
      </c>
      <c r="F748" s="2147" t="s">
        <v>19</v>
      </c>
      <c r="G748" s="196" t="s">
        <v>20</v>
      </c>
      <c r="H748" s="206">
        <f>H749+H750+H751</f>
        <v>13386.3</v>
      </c>
      <c r="I748" s="200">
        <f>I749+I750+I751</f>
        <v>10488.7</v>
      </c>
      <c r="J748" s="136">
        <f>J749+J750+J751</f>
        <v>10488.7</v>
      </c>
      <c r="K748" s="152">
        <f>K749+K750+K751</f>
        <v>9859.7000000000007</v>
      </c>
      <c r="L748" s="692">
        <f>J748/H748*100</f>
        <v>78.353988779573157</v>
      </c>
      <c r="M748" s="152">
        <f t="shared" si="294"/>
        <v>-2897.5999999999985</v>
      </c>
      <c r="N748" s="200">
        <f>K748/H748*100</f>
        <v>73.655154897170988</v>
      </c>
      <c r="O748" s="152">
        <f t="shared" si="295"/>
        <v>-3526.5999999999985</v>
      </c>
      <c r="P748" s="2147"/>
    </row>
    <row r="749" spans="1:16" s="672" customFormat="1" ht="21.75" customHeight="1">
      <c r="A749" s="2184"/>
      <c r="B749" s="2161"/>
      <c r="C749" s="2148"/>
      <c r="D749" s="2164"/>
      <c r="E749" s="2166"/>
      <c r="F749" s="2167"/>
      <c r="G749" s="197" t="s">
        <v>21</v>
      </c>
      <c r="H749" s="207">
        <f t="shared" ref="H749:K751" si="298">H753+H774</f>
        <v>13386.3</v>
      </c>
      <c r="I749" s="201">
        <f t="shared" si="298"/>
        <v>10488.7</v>
      </c>
      <c r="J749" s="137">
        <f t="shared" si="298"/>
        <v>10488.7</v>
      </c>
      <c r="K749" s="153">
        <f t="shared" si="298"/>
        <v>9859.7000000000007</v>
      </c>
      <c r="L749" s="693">
        <f>J749/H749*100</f>
        <v>78.353988779573157</v>
      </c>
      <c r="M749" s="153">
        <f t="shared" si="294"/>
        <v>-2897.5999999999985</v>
      </c>
      <c r="N749" s="201">
        <f>K749/H749*100</f>
        <v>73.655154897170988</v>
      </c>
      <c r="O749" s="153">
        <f t="shared" si="295"/>
        <v>-3526.5999999999985</v>
      </c>
      <c r="P749" s="2148"/>
    </row>
    <row r="750" spans="1:16" s="672" customFormat="1" ht="21.75" customHeight="1">
      <c r="A750" s="2184"/>
      <c r="B750" s="2161"/>
      <c r="C750" s="2148"/>
      <c r="D750" s="2164"/>
      <c r="E750" s="2166"/>
      <c r="F750" s="2167"/>
      <c r="G750" s="197" t="s">
        <v>22</v>
      </c>
      <c r="H750" s="208">
        <f t="shared" si="298"/>
        <v>0</v>
      </c>
      <c r="I750" s="202">
        <f t="shared" si="298"/>
        <v>0</v>
      </c>
      <c r="J750" s="134">
        <f t="shared" si="298"/>
        <v>0</v>
      </c>
      <c r="K750" s="154">
        <f t="shared" si="298"/>
        <v>0</v>
      </c>
      <c r="L750" s="699">
        <v>0</v>
      </c>
      <c r="M750" s="695">
        <f t="shared" si="294"/>
        <v>0</v>
      </c>
      <c r="N750" s="700">
        <v>0</v>
      </c>
      <c r="O750" s="695">
        <f t="shared" si="295"/>
        <v>0</v>
      </c>
      <c r="P750" s="2148"/>
    </row>
    <row r="751" spans="1:16" s="672" customFormat="1" ht="21.75" customHeight="1">
      <c r="A751" s="2184"/>
      <c r="B751" s="2161"/>
      <c r="C751" s="2148"/>
      <c r="D751" s="2164"/>
      <c r="E751" s="2166"/>
      <c r="F751" s="2167"/>
      <c r="G751" s="197" t="s">
        <v>23</v>
      </c>
      <c r="H751" s="208">
        <f t="shared" si="298"/>
        <v>0</v>
      </c>
      <c r="I751" s="202">
        <f t="shared" si="298"/>
        <v>0</v>
      </c>
      <c r="J751" s="134">
        <f t="shared" si="298"/>
        <v>0</v>
      </c>
      <c r="K751" s="154">
        <f t="shared" si="298"/>
        <v>0</v>
      </c>
      <c r="L751" s="699">
        <v>0</v>
      </c>
      <c r="M751" s="695">
        <f t="shared" si="294"/>
        <v>0</v>
      </c>
      <c r="N751" s="700">
        <v>0</v>
      </c>
      <c r="O751" s="695">
        <f t="shared" si="295"/>
        <v>0</v>
      </c>
      <c r="P751" s="2148"/>
    </row>
    <row r="752" spans="1:16" ht="26.25" customHeight="1">
      <c r="A752" s="2145" t="s">
        <v>66</v>
      </c>
      <c r="B752" s="2149" t="s">
        <v>710</v>
      </c>
      <c r="C752" s="1548" t="s">
        <v>19</v>
      </c>
      <c r="D752" s="2146" t="s">
        <v>19</v>
      </c>
      <c r="E752" s="1466" t="s">
        <v>19</v>
      </c>
      <c r="F752" s="1548" t="s">
        <v>19</v>
      </c>
      <c r="G752" s="109" t="s">
        <v>20</v>
      </c>
      <c r="H752" s="187">
        <f>H753+H754+H755</f>
        <v>13386.3</v>
      </c>
      <c r="I752" s="171">
        <f>I753+I754+I755</f>
        <v>10488.7</v>
      </c>
      <c r="J752" s="129">
        <f>J753+J754+J755</f>
        <v>10488.7</v>
      </c>
      <c r="K752" s="141">
        <f>K753+K754+K755</f>
        <v>9859.7000000000007</v>
      </c>
      <c r="L752" s="676">
        <f>J752/H752*100</f>
        <v>78.353988779573157</v>
      </c>
      <c r="M752" s="141">
        <f t="shared" si="294"/>
        <v>-2897.5999999999985</v>
      </c>
      <c r="N752" s="168">
        <f>K752/H752*100</f>
        <v>73.655154897170988</v>
      </c>
      <c r="O752" s="48">
        <f t="shared" si="295"/>
        <v>-3526.5999999999985</v>
      </c>
      <c r="P752" s="2110"/>
    </row>
    <row r="753" spans="1:16" ht="18" customHeight="1">
      <c r="A753" s="2145"/>
      <c r="B753" s="2149"/>
      <c r="C753" s="1548"/>
      <c r="D753" s="2146"/>
      <c r="E753" s="1466"/>
      <c r="F753" s="1548"/>
      <c r="G753" s="879" t="s">
        <v>21</v>
      </c>
      <c r="H753" s="209">
        <f>H757</f>
        <v>13386.3</v>
      </c>
      <c r="I753" s="203">
        <f>I757</f>
        <v>10488.7</v>
      </c>
      <c r="J753" s="132">
        <f>J757</f>
        <v>10488.7</v>
      </c>
      <c r="K753" s="155">
        <f>K757</f>
        <v>9859.7000000000007</v>
      </c>
      <c r="L753" s="677">
        <f>J753/H753*100</f>
        <v>78.353988779573157</v>
      </c>
      <c r="M753" s="155">
        <f t="shared" si="294"/>
        <v>-2897.5999999999985</v>
      </c>
      <c r="N753" s="169">
        <f>K753/H753*100</f>
        <v>73.655154897170988</v>
      </c>
      <c r="O753" s="103">
        <f t="shared" si="295"/>
        <v>-3526.5999999999985</v>
      </c>
      <c r="P753" s="2110"/>
    </row>
    <row r="754" spans="1:16" ht="18" customHeight="1">
      <c r="A754" s="2145"/>
      <c r="B754" s="2149"/>
      <c r="C754" s="1548"/>
      <c r="D754" s="2146"/>
      <c r="E754" s="1466"/>
      <c r="F754" s="1548"/>
      <c r="G754" s="879" t="s">
        <v>22</v>
      </c>
      <c r="H754" s="115">
        <f t="shared" ref="H754:K755" si="299">H758</f>
        <v>0</v>
      </c>
      <c r="I754" s="205">
        <f t="shared" si="299"/>
        <v>0</v>
      </c>
      <c r="J754" s="126">
        <f t="shared" si="299"/>
        <v>0</v>
      </c>
      <c r="K754" s="157">
        <f t="shared" si="299"/>
        <v>0</v>
      </c>
      <c r="L754" s="269">
        <v>0</v>
      </c>
      <c r="M754" s="106">
        <f t="shared" si="294"/>
        <v>0</v>
      </c>
      <c r="N754" s="170">
        <v>0</v>
      </c>
      <c r="O754" s="143">
        <f t="shared" si="295"/>
        <v>0</v>
      </c>
      <c r="P754" s="2110"/>
    </row>
    <row r="755" spans="1:16" ht="18" customHeight="1">
      <c r="A755" s="2145"/>
      <c r="B755" s="2149"/>
      <c r="C755" s="1548"/>
      <c r="D755" s="2146"/>
      <c r="E755" s="1466"/>
      <c r="F755" s="1548"/>
      <c r="G755" s="879" t="s">
        <v>23</v>
      </c>
      <c r="H755" s="115">
        <f t="shared" si="299"/>
        <v>0</v>
      </c>
      <c r="I755" s="205">
        <f t="shared" si="299"/>
        <v>0</v>
      </c>
      <c r="J755" s="126">
        <f t="shared" si="299"/>
        <v>0</v>
      </c>
      <c r="K755" s="157">
        <f t="shared" si="299"/>
        <v>0</v>
      </c>
      <c r="L755" s="269">
        <v>0</v>
      </c>
      <c r="M755" s="106">
        <f t="shared" si="294"/>
        <v>0</v>
      </c>
      <c r="N755" s="170">
        <v>0</v>
      </c>
      <c r="O755" s="143">
        <f t="shared" si="295"/>
        <v>0</v>
      </c>
      <c r="P755" s="2110"/>
    </row>
    <row r="756" spans="1:16" ht="27" customHeight="1">
      <c r="A756" s="2098" t="s">
        <v>67</v>
      </c>
      <c r="B756" s="2153" t="s">
        <v>711</v>
      </c>
      <c r="C756" s="2110" t="s">
        <v>19</v>
      </c>
      <c r="D756" s="2100" t="s">
        <v>19</v>
      </c>
      <c r="E756" s="1618" t="s">
        <v>19</v>
      </c>
      <c r="F756" s="2110" t="s">
        <v>19</v>
      </c>
      <c r="G756" s="109" t="s">
        <v>20</v>
      </c>
      <c r="H756" s="187">
        <f>H757+H758+H759</f>
        <v>13386.3</v>
      </c>
      <c r="I756" s="171">
        <f>I757+I758+I759</f>
        <v>10488.7</v>
      </c>
      <c r="J756" s="129">
        <f>J757+J758+J759</f>
        <v>10488.7</v>
      </c>
      <c r="K756" s="141">
        <f>K757+K758+K759</f>
        <v>9859.7000000000007</v>
      </c>
      <c r="L756" s="676">
        <f>J756/H756*100</f>
        <v>78.353988779573157</v>
      </c>
      <c r="M756" s="141">
        <f t="shared" ref="M756:M757" si="300">J756-H756</f>
        <v>-2897.5999999999985</v>
      </c>
      <c r="N756" s="168">
        <f>K756/H756*100</f>
        <v>73.655154897170988</v>
      </c>
      <c r="O756" s="48">
        <f t="shared" ref="O756:O757" si="301">K756-H756</f>
        <v>-3526.5999999999985</v>
      </c>
      <c r="P756" s="1680"/>
    </row>
    <row r="757" spans="1:16" ht="19.5" customHeight="1">
      <c r="A757" s="2098"/>
      <c r="B757" s="2153"/>
      <c r="C757" s="2110"/>
      <c r="D757" s="2100"/>
      <c r="E757" s="1618"/>
      <c r="F757" s="2110"/>
      <c r="G757" s="879" t="s">
        <v>21</v>
      </c>
      <c r="H757" s="209">
        <f>H761</f>
        <v>13386.3</v>
      </c>
      <c r="I757" s="203">
        <f>I761</f>
        <v>10488.7</v>
      </c>
      <c r="J757" s="132">
        <f>J761</f>
        <v>10488.7</v>
      </c>
      <c r="K757" s="155">
        <f>K761</f>
        <v>9859.7000000000007</v>
      </c>
      <c r="L757" s="677">
        <f>J757/H757*100</f>
        <v>78.353988779573157</v>
      </c>
      <c r="M757" s="155">
        <f t="shared" si="300"/>
        <v>-2897.5999999999985</v>
      </c>
      <c r="N757" s="169">
        <f>K757/H757*100</f>
        <v>73.655154897170988</v>
      </c>
      <c r="O757" s="103">
        <f t="shared" si="301"/>
        <v>-3526.5999999999985</v>
      </c>
      <c r="P757" s="1680"/>
    </row>
    <row r="758" spans="1:16" ht="19.5" customHeight="1">
      <c r="A758" s="2098"/>
      <c r="B758" s="2153"/>
      <c r="C758" s="2110"/>
      <c r="D758" s="2100"/>
      <c r="E758" s="1618"/>
      <c r="F758" s="2110"/>
      <c r="G758" s="879" t="s">
        <v>22</v>
      </c>
      <c r="H758" s="115">
        <f t="shared" ref="H758:K759" si="302">H762</f>
        <v>0</v>
      </c>
      <c r="I758" s="205">
        <f t="shared" si="302"/>
        <v>0</v>
      </c>
      <c r="J758" s="126">
        <f t="shared" si="302"/>
        <v>0</v>
      </c>
      <c r="K758" s="157">
        <f t="shared" si="302"/>
        <v>0</v>
      </c>
      <c r="L758" s="269">
        <v>0</v>
      </c>
      <c r="M758" s="106">
        <f t="shared" si="294"/>
        <v>0</v>
      </c>
      <c r="N758" s="170">
        <v>0</v>
      </c>
      <c r="O758" s="143">
        <f t="shared" si="295"/>
        <v>0</v>
      </c>
      <c r="P758" s="1680"/>
    </row>
    <row r="759" spans="1:16" ht="19.5" customHeight="1">
      <c r="A759" s="2098"/>
      <c r="B759" s="2153"/>
      <c r="C759" s="2110"/>
      <c r="D759" s="2100"/>
      <c r="E759" s="1618"/>
      <c r="F759" s="2110"/>
      <c r="G759" s="879" t="s">
        <v>23</v>
      </c>
      <c r="H759" s="115">
        <f t="shared" si="302"/>
        <v>0</v>
      </c>
      <c r="I759" s="205">
        <f t="shared" si="302"/>
        <v>0</v>
      </c>
      <c r="J759" s="126">
        <f t="shared" si="302"/>
        <v>0</v>
      </c>
      <c r="K759" s="157">
        <f t="shared" si="302"/>
        <v>0</v>
      </c>
      <c r="L759" s="269">
        <v>0</v>
      </c>
      <c r="M759" s="106">
        <f t="shared" si="294"/>
        <v>0</v>
      </c>
      <c r="N759" s="170">
        <v>0</v>
      </c>
      <c r="O759" s="143">
        <f t="shared" si="295"/>
        <v>0</v>
      </c>
      <c r="P759" s="1680"/>
    </row>
    <row r="760" spans="1:16" ht="32.25" customHeight="1">
      <c r="A760" s="2171" t="s">
        <v>68</v>
      </c>
      <c r="B760" s="2174" t="s">
        <v>449</v>
      </c>
      <c r="C760" s="2110" t="s">
        <v>719</v>
      </c>
      <c r="D760" s="1805">
        <v>43831</v>
      </c>
      <c r="E760" s="1804">
        <v>44196</v>
      </c>
      <c r="F760" s="1189" t="s">
        <v>682</v>
      </c>
      <c r="G760" s="109" t="s">
        <v>20</v>
      </c>
      <c r="H760" s="187">
        <f>H761+H762+H763</f>
        <v>13386.3</v>
      </c>
      <c r="I760" s="171">
        <f>I761+I762+I763</f>
        <v>10488.7</v>
      </c>
      <c r="J760" s="129">
        <f>J761+J762+J763</f>
        <v>10488.7</v>
      </c>
      <c r="K760" s="141">
        <f>K761+K762+K763</f>
        <v>9859.7000000000007</v>
      </c>
      <c r="L760" s="676">
        <f>J760/H760*100</f>
        <v>78.353988779573157</v>
      </c>
      <c r="M760" s="141">
        <f t="shared" si="294"/>
        <v>-2897.5999999999985</v>
      </c>
      <c r="N760" s="168">
        <f>K760/H760*100</f>
        <v>73.655154897170988</v>
      </c>
      <c r="O760" s="48">
        <f t="shared" si="295"/>
        <v>-3526.5999999999985</v>
      </c>
      <c r="P760" s="2128"/>
    </row>
    <row r="761" spans="1:16" ht="21.75" customHeight="1">
      <c r="A761" s="2172"/>
      <c r="B761" s="2175"/>
      <c r="C761" s="2110"/>
      <c r="D761" s="1805"/>
      <c r="E761" s="1804"/>
      <c r="F761" s="1190"/>
      <c r="G761" s="879" t="s">
        <v>21</v>
      </c>
      <c r="H761" s="185">
        <f>H770</f>
        <v>13386.3</v>
      </c>
      <c r="I761" s="369">
        <f t="shared" ref="I761:K761" si="303">I770</f>
        <v>10488.7</v>
      </c>
      <c r="J761" s="1">
        <f t="shared" si="303"/>
        <v>10488.7</v>
      </c>
      <c r="K761" s="370">
        <f t="shared" si="303"/>
        <v>9859.7000000000007</v>
      </c>
      <c r="L761" s="677">
        <f>J761/H761*100</f>
        <v>78.353988779573157</v>
      </c>
      <c r="M761" s="155">
        <f t="shared" si="294"/>
        <v>-2897.5999999999985</v>
      </c>
      <c r="N761" s="169">
        <f>K761/H761*100</f>
        <v>73.655154897170988</v>
      </c>
      <c r="O761" s="103">
        <f t="shared" si="295"/>
        <v>-3526.5999999999985</v>
      </c>
      <c r="P761" s="2128"/>
    </row>
    <row r="762" spans="1:16" ht="21.75" customHeight="1">
      <c r="A762" s="2172"/>
      <c r="B762" s="2175"/>
      <c r="C762" s="2110"/>
      <c r="D762" s="1805"/>
      <c r="E762" s="1804"/>
      <c r="F762" s="1190"/>
      <c r="G762" s="879" t="s">
        <v>22</v>
      </c>
      <c r="H762" s="186">
        <f t="shared" ref="H762:K763" si="304">H771</f>
        <v>0</v>
      </c>
      <c r="I762" s="982">
        <f t="shared" si="304"/>
        <v>0</v>
      </c>
      <c r="J762" s="2">
        <f t="shared" si="304"/>
        <v>0</v>
      </c>
      <c r="K762" s="984">
        <f t="shared" si="304"/>
        <v>0</v>
      </c>
      <c r="L762" s="269">
        <v>0</v>
      </c>
      <c r="M762" s="106">
        <f t="shared" si="294"/>
        <v>0</v>
      </c>
      <c r="N762" s="170">
        <v>0</v>
      </c>
      <c r="O762" s="143">
        <f t="shared" si="295"/>
        <v>0</v>
      </c>
      <c r="P762" s="2128"/>
    </row>
    <row r="763" spans="1:16" ht="21.75" customHeight="1">
      <c r="A763" s="2172"/>
      <c r="B763" s="2175"/>
      <c r="C763" s="2110"/>
      <c r="D763" s="1805"/>
      <c r="E763" s="1804"/>
      <c r="F763" s="1191"/>
      <c r="G763" s="879" t="s">
        <v>23</v>
      </c>
      <c r="H763" s="186">
        <f t="shared" si="304"/>
        <v>0</v>
      </c>
      <c r="I763" s="982">
        <f t="shared" si="304"/>
        <v>0</v>
      </c>
      <c r="J763" s="2">
        <f t="shared" si="304"/>
        <v>0</v>
      </c>
      <c r="K763" s="984">
        <f t="shared" si="304"/>
        <v>0</v>
      </c>
      <c r="L763" s="269">
        <v>0</v>
      </c>
      <c r="M763" s="106">
        <f t="shared" si="294"/>
        <v>0</v>
      </c>
      <c r="N763" s="170">
        <v>0</v>
      </c>
      <c r="O763" s="143">
        <f t="shared" si="295"/>
        <v>0</v>
      </c>
      <c r="P763" s="2128"/>
    </row>
    <row r="764" spans="1:16" ht="18.75" customHeight="1">
      <c r="A764" s="2172"/>
      <c r="B764" s="2175"/>
      <c r="C764" s="2177" t="s">
        <v>934</v>
      </c>
      <c r="D764" s="2178"/>
      <c r="E764" s="2178"/>
      <c r="F764" s="2179"/>
      <c r="G764" s="879"/>
      <c r="H764" s="186"/>
      <c r="I764" s="170"/>
      <c r="J764" s="2"/>
      <c r="K764" s="106"/>
      <c r="L764" s="269"/>
      <c r="M764" s="106"/>
      <c r="N764" s="170"/>
      <c r="O764" s="143"/>
      <c r="P764" s="876"/>
    </row>
    <row r="765" spans="1:16" ht="30" customHeight="1">
      <c r="A765" s="2172"/>
      <c r="B765" s="2175"/>
      <c r="C765" s="1602" t="s">
        <v>118</v>
      </c>
      <c r="D765" s="2180" t="s">
        <v>1107</v>
      </c>
      <c r="E765" s="1593" t="s">
        <v>1107</v>
      </c>
      <c r="F765" s="1602" t="s">
        <v>19</v>
      </c>
      <c r="G765" s="109" t="s">
        <v>20</v>
      </c>
      <c r="H765" s="189">
        <f>H766+H767+H768</f>
        <v>0</v>
      </c>
      <c r="I765" s="173">
        <f>I766+I767+I768</f>
        <v>0</v>
      </c>
      <c r="J765" s="130">
        <f>J766+J767+J768</f>
        <v>0</v>
      </c>
      <c r="K765" s="143">
        <f>K766+K767+K768</f>
        <v>0</v>
      </c>
      <c r="L765" s="299">
        <v>0</v>
      </c>
      <c r="M765" s="143">
        <f t="shared" ref="M765:M772" si="305">J765-H765</f>
        <v>0</v>
      </c>
      <c r="N765" s="173">
        <v>0</v>
      </c>
      <c r="O765" s="143">
        <f t="shared" ref="O765:O772" si="306">K765-H765</f>
        <v>0</v>
      </c>
      <c r="P765" s="1219" t="s">
        <v>1448</v>
      </c>
    </row>
    <row r="766" spans="1:16" ht="18.75" customHeight="1">
      <c r="A766" s="2172"/>
      <c r="B766" s="2175"/>
      <c r="C766" s="1603"/>
      <c r="D766" s="2181"/>
      <c r="E766" s="1661"/>
      <c r="F766" s="1603"/>
      <c r="G766" s="879" t="s">
        <v>21</v>
      </c>
      <c r="H766" s="186">
        <v>0</v>
      </c>
      <c r="I766" s="170">
        <v>0</v>
      </c>
      <c r="J766" s="2">
        <v>0</v>
      </c>
      <c r="K766" s="106">
        <v>0</v>
      </c>
      <c r="L766" s="269">
        <v>0</v>
      </c>
      <c r="M766" s="106">
        <f t="shared" si="305"/>
        <v>0</v>
      </c>
      <c r="N766" s="170">
        <v>0</v>
      </c>
      <c r="O766" s="106">
        <f t="shared" si="306"/>
        <v>0</v>
      </c>
      <c r="P766" s="1220"/>
    </row>
    <row r="767" spans="1:16" ht="18.75" customHeight="1">
      <c r="A767" s="2172"/>
      <c r="B767" s="2175"/>
      <c r="C767" s="1603"/>
      <c r="D767" s="2181"/>
      <c r="E767" s="1661"/>
      <c r="F767" s="1603"/>
      <c r="G767" s="879" t="s">
        <v>22</v>
      </c>
      <c r="H767" s="186">
        <v>0</v>
      </c>
      <c r="I767" s="170">
        <v>0</v>
      </c>
      <c r="J767" s="2">
        <v>0</v>
      </c>
      <c r="K767" s="106">
        <v>0</v>
      </c>
      <c r="L767" s="269">
        <v>0</v>
      </c>
      <c r="M767" s="106">
        <f t="shared" si="305"/>
        <v>0</v>
      </c>
      <c r="N767" s="170">
        <v>0</v>
      </c>
      <c r="O767" s="143">
        <f t="shared" si="306"/>
        <v>0</v>
      </c>
      <c r="P767" s="1220"/>
    </row>
    <row r="768" spans="1:16" ht="18.75" customHeight="1">
      <c r="A768" s="2172"/>
      <c r="B768" s="2175"/>
      <c r="C768" s="1604"/>
      <c r="D768" s="2182"/>
      <c r="E768" s="1662"/>
      <c r="F768" s="1604"/>
      <c r="G768" s="879" t="s">
        <v>23</v>
      </c>
      <c r="H768" s="186">
        <v>0</v>
      </c>
      <c r="I768" s="170">
        <v>0</v>
      </c>
      <c r="J768" s="2">
        <v>0</v>
      </c>
      <c r="K768" s="106">
        <v>0</v>
      </c>
      <c r="L768" s="269">
        <v>0</v>
      </c>
      <c r="M768" s="106">
        <f t="shared" si="305"/>
        <v>0</v>
      </c>
      <c r="N768" s="170">
        <v>0</v>
      </c>
      <c r="O768" s="143">
        <f t="shared" si="306"/>
        <v>0</v>
      </c>
      <c r="P768" s="1220"/>
    </row>
    <row r="769" spans="1:16" ht="32.25" customHeight="1">
      <c r="A769" s="2172"/>
      <c r="B769" s="2175"/>
      <c r="C769" s="1602" t="s">
        <v>166</v>
      </c>
      <c r="D769" s="1805">
        <v>43831</v>
      </c>
      <c r="E769" s="1804">
        <v>44196</v>
      </c>
      <c r="F769" s="1602" t="s">
        <v>19</v>
      </c>
      <c r="G769" s="107" t="s">
        <v>20</v>
      </c>
      <c r="H769" s="838">
        <f>H770+H771+H772</f>
        <v>13386.3</v>
      </c>
      <c r="I769" s="839">
        <f>I770+I771+I772</f>
        <v>10488.7</v>
      </c>
      <c r="J769" s="840">
        <f>J770+J771+J772</f>
        <v>10488.7</v>
      </c>
      <c r="K769" s="680">
        <f>K770+K771+K772</f>
        <v>9859.7000000000007</v>
      </c>
      <c r="L769" s="679">
        <f>J769/H769*100</f>
        <v>78.353988779573157</v>
      </c>
      <c r="M769" s="680">
        <f t="shared" si="305"/>
        <v>-2897.5999999999985</v>
      </c>
      <c r="N769" s="218">
        <f>K769/H769*100</f>
        <v>73.655154897170988</v>
      </c>
      <c r="O769" s="220">
        <f t="shared" si="306"/>
        <v>-3526.5999999999985</v>
      </c>
      <c r="P769" s="1220"/>
    </row>
    <row r="770" spans="1:16" ht="21.75" customHeight="1">
      <c r="A770" s="2172"/>
      <c r="B770" s="2175"/>
      <c r="C770" s="1603"/>
      <c r="D770" s="1805"/>
      <c r="E770" s="1804"/>
      <c r="F770" s="1603"/>
      <c r="G770" s="879" t="s">
        <v>21</v>
      </c>
      <c r="H770" s="236">
        <v>13386.3</v>
      </c>
      <c r="I770" s="229">
        <v>10488.7</v>
      </c>
      <c r="J770" s="230">
        <v>10488.7</v>
      </c>
      <c r="K770" s="231">
        <v>9859.7000000000007</v>
      </c>
      <c r="L770" s="677">
        <f>J770/H770*100</f>
        <v>78.353988779573157</v>
      </c>
      <c r="M770" s="155">
        <f t="shared" si="305"/>
        <v>-2897.5999999999985</v>
      </c>
      <c r="N770" s="169">
        <f>K770/H770*100</f>
        <v>73.655154897170988</v>
      </c>
      <c r="O770" s="103">
        <f t="shared" si="306"/>
        <v>-3526.5999999999985</v>
      </c>
      <c r="P770" s="1220"/>
    </row>
    <row r="771" spans="1:16" ht="21.75" customHeight="1">
      <c r="A771" s="2172"/>
      <c r="B771" s="2175"/>
      <c r="C771" s="1603"/>
      <c r="D771" s="1805"/>
      <c r="E771" s="1804"/>
      <c r="F771" s="1603"/>
      <c r="G771" s="879" t="s">
        <v>22</v>
      </c>
      <c r="H771" s="186">
        <v>0</v>
      </c>
      <c r="I771" s="170">
        <v>0</v>
      </c>
      <c r="J771" s="2">
        <v>0</v>
      </c>
      <c r="K771" s="106">
        <v>0</v>
      </c>
      <c r="L771" s="269">
        <v>0</v>
      </c>
      <c r="M771" s="106">
        <f t="shared" si="305"/>
        <v>0</v>
      </c>
      <c r="N771" s="170">
        <v>0</v>
      </c>
      <c r="O771" s="143">
        <f t="shared" si="306"/>
        <v>0</v>
      </c>
      <c r="P771" s="1220"/>
    </row>
    <row r="772" spans="1:16" ht="21.75" customHeight="1">
      <c r="A772" s="2173"/>
      <c r="B772" s="2176"/>
      <c r="C772" s="1604"/>
      <c r="D772" s="1805"/>
      <c r="E772" s="1804"/>
      <c r="F772" s="1604"/>
      <c r="G772" s="879" t="s">
        <v>23</v>
      </c>
      <c r="H772" s="186">
        <v>0</v>
      </c>
      <c r="I772" s="170">
        <v>0</v>
      </c>
      <c r="J772" s="2">
        <v>0</v>
      </c>
      <c r="K772" s="106">
        <v>0</v>
      </c>
      <c r="L772" s="269">
        <v>0</v>
      </c>
      <c r="M772" s="106">
        <f t="shared" si="305"/>
        <v>0</v>
      </c>
      <c r="N772" s="170">
        <v>0</v>
      </c>
      <c r="O772" s="143">
        <f t="shared" si="306"/>
        <v>0</v>
      </c>
      <c r="P772" s="1221"/>
    </row>
    <row r="773" spans="1:16" ht="24.75" customHeight="1">
      <c r="A773" s="2169" t="s">
        <v>69</v>
      </c>
      <c r="B773" s="2170" t="s">
        <v>712</v>
      </c>
      <c r="C773" s="1300" t="s">
        <v>19</v>
      </c>
      <c r="D773" s="1254" t="s">
        <v>19</v>
      </c>
      <c r="E773" s="1297" t="s">
        <v>19</v>
      </c>
      <c r="F773" s="1300" t="s">
        <v>19</v>
      </c>
      <c r="G773" s="107" t="s">
        <v>20</v>
      </c>
      <c r="H773" s="841">
        <f>H774+H775+H776</f>
        <v>0</v>
      </c>
      <c r="I773" s="842">
        <f>I774+I775+I776</f>
        <v>0</v>
      </c>
      <c r="J773" s="843">
        <f>J774+J775+J776</f>
        <v>0</v>
      </c>
      <c r="K773" s="844">
        <f>K774+K775+K776</f>
        <v>0</v>
      </c>
      <c r="L773" s="463">
        <v>0</v>
      </c>
      <c r="M773" s="829">
        <f t="shared" si="294"/>
        <v>0</v>
      </c>
      <c r="N773" s="799">
        <v>0</v>
      </c>
      <c r="O773" s="302">
        <f t="shared" si="295"/>
        <v>0</v>
      </c>
      <c r="P773" s="1604"/>
    </row>
    <row r="774" spans="1:16" ht="17.25" customHeight="1">
      <c r="A774" s="2145"/>
      <c r="B774" s="2149"/>
      <c r="C774" s="1548"/>
      <c r="D774" s="2146"/>
      <c r="E774" s="1466"/>
      <c r="F774" s="1548"/>
      <c r="G774" s="879" t="s">
        <v>21</v>
      </c>
      <c r="H774" s="111">
        <f>H778</f>
        <v>0</v>
      </c>
      <c r="I774" s="176">
        <f>I778</f>
        <v>0</v>
      </c>
      <c r="J774" s="123">
        <f>J778</f>
        <v>0</v>
      </c>
      <c r="K774" s="145">
        <f>K778</f>
        <v>0</v>
      </c>
      <c r="L774" s="269">
        <v>0</v>
      </c>
      <c r="M774" s="106">
        <f t="shared" si="294"/>
        <v>0</v>
      </c>
      <c r="N774" s="170">
        <v>0</v>
      </c>
      <c r="O774" s="143">
        <f t="shared" si="295"/>
        <v>0</v>
      </c>
      <c r="P774" s="2110"/>
    </row>
    <row r="775" spans="1:16" ht="17.25" customHeight="1">
      <c r="A775" s="2145"/>
      <c r="B775" s="2149"/>
      <c r="C775" s="1548"/>
      <c r="D775" s="2146"/>
      <c r="E775" s="1466"/>
      <c r="F775" s="1548"/>
      <c r="G775" s="879" t="s">
        <v>22</v>
      </c>
      <c r="H775" s="111">
        <f t="shared" ref="H775:K776" si="307">H779</f>
        <v>0</v>
      </c>
      <c r="I775" s="176">
        <f t="shared" si="307"/>
        <v>0</v>
      </c>
      <c r="J775" s="123">
        <f t="shared" si="307"/>
        <v>0</v>
      </c>
      <c r="K775" s="145">
        <f t="shared" si="307"/>
        <v>0</v>
      </c>
      <c r="L775" s="269">
        <v>0</v>
      </c>
      <c r="M775" s="106">
        <f t="shared" si="294"/>
        <v>0</v>
      </c>
      <c r="N775" s="170">
        <v>0</v>
      </c>
      <c r="O775" s="143">
        <f t="shared" si="295"/>
        <v>0</v>
      </c>
      <c r="P775" s="2110"/>
    </row>
    <row r="776" spans="1:16" ht="17.25" customHeight="1">
      <c r="A776" s="2145"/>
      <c r="B776" s="2149"/>
      <c r="C776" s="1548"/>
      <c r="D776" s="2146"/>
      <c r="E776" s="1466"/>
      <c r="F776" s="1548"/>
      <c r="G776" s="879" t="s">
        <v>23</v>
      </c>
      <c r="H776" s="111">
        <f t="shared" si="307"/>
        <v>0</v>
      </c>
      <c r="I776" s="176">
        <f t="shared" si="307"/>
        <v>0</v>
      </c>
      <c r="J776" s="123">
        <f t="shared" si="307"/>
        <v>0</v>
      </c>
      <c r="K776" s="145">
        <f t="shared" si="307"/>
        <v>0</v>
      </c>
      <c r="L776" s="269">
        <v>0</v>
      </c>
      <c r="M776" s="106">
        <f t="shared" si="294"/>
        <v>0</v>
      </c>
      <c r="N776" s="170">
        <v>0</v>
      </c>
      <c r="O776" s="143">
        <f t="shared" si="295"/>
        <v>0</v>
      </c>
      <c r="P776" s="2110"/>
    </row>
    <row r="777" spans="1:16" ht="22.5" customHeight="1">
      <c r="A777" s="2098" t="s">
        <v>70</v>
      </c>
      <c r="B777" s="2153" t="s">
        <v>713</v>
      </c>
      <c r="C777" s="2110" t="s">
        <v>19</v>
      </c>
      <c r="D777" s="2100" t="s">
        <v>19</v>
      </c>
      <c r="E777" s="1618" t="s">
        <v>19</v>
      </c>
      <c r="F777" s="2110" t="s">
        <v>19</v>
      </c>
      <c r="G777" s="109" t="s">
        <v>20</v>
      </c>
      <c r="H777" s="111">
        <f>H778+H779+H780</f>
        <v>0</v>
      </c>
      <c r="I777" s="176">
        <f>I778+I779+I780</f>
        <v>0</v>
      </c>
      <c r="J777" s="123">
        <f>J778+J779+J780</f>
        <v>0</v>
      </c>
      <c r="K777" s="145">
        <f>K778+K779+K780</f>
        <v>0</v>
      </c>
      <c r="L777" s="269">
        <v>0</v>
      </c>
      <c r="M777" s="106">
        <f t="shared" si="294"/>
        <v>0</v>
      </c>
      <c r="N777" s="170">
        <v>0</v>
      </c>
      <c r="O777" s="143">
        <f t="shared" si="295"/>
        <v>0</v>
      </c>
      <c r="P777" s="1680"/>
    </row>
    <row r="778" spans="1:16" ht="16.5" customHeight="1">
      <c r="A778" s="2098"/>
      <c r="B778" s="2153"/>
      <c r="C778" s="2110"/>
      <c r="D778" s="2100"/>
      <c r="E778" s="1618"/>
      <c r="F778" s="2110"/>
      <c r="G778" s="879" t="s">
        <v>21</v>
      </c>
      <c r="H778" s="111">
        <f>H782</f>
        <v>0</v>
      </c>
      <c r="I778" s="176">
        <f>I782</f>
        <v>0</v>
      </c>
      <c r="J778" s="123">
        <f>J782</f>
        <v>0</v>
      </c>
      <c r="K778" s="145">
        <f>K782</f>
        <v>0</v>
      </c>
      <c r="L778" s="269">
        <v>0</v>
      </c>
      <c r="M778" s="106">
        <f t="shared" si="294"/>
        <v>0</v>
      </c>
      <c r="N778" s="170">
        <v>0</v>
      </c>
      <c r="O778" s="143">
        <f t="shared" si="295"/>
        <v>0</v>
      </c>
      <c r="P778" s="1680"/>
    </row>
    <row r="779" spans="1:16" ht="16.5" customHeight="1">
      <c r="A779" s="2098"/>
      <c r="B779" s="2153"/>
      <c r="C779" s="2110"/>
      <c r="D779" s="2100"/>
      <c r="E779" s="1618"/>
      <c r="F779" s="2110"/>
      <c r="G779" s="879" t="s">
        <v>22</v>
      </c>
      <c r="H779" s="111">
        <f t="shared" ref="H779:K780" si="308">H783</f>
        <v>0</v>
      </c>
      <c r="I779" s="176">
        <f t="shared" si="308"/>
        <v>0</v>
      </c>
      <c r="J779" s="123">
        <f t="shared" si="308"/>
        <v>0</v>
      </c>
      <c r="K779" s="145">
        <f t="shared" si="308"/>
        <v>0</v>
      </c>
      <c r="L779" s="269">
        <v>0</v>
      </c>
      <c r="M779" s="106">
        <f t="shared" si="294"/>
        <v>0</v>
      </c>
      <c r="N779" s="170">
        <v>0</v>
      </c>
      <c r="O779" s="143">
        <f t="shared" si="295"/>
        <v>0</v>
      </c>
      <c r="P779" s="1680"/>
    </row>
    <row r="780" spans="1:16" ht="16.5" customHeight="1">
      <c r="A780" s="2098"/>
      <c r="B780" s="2153"/>
      <c r="C780" s="2110"/>
      <c r="D780" s="2100"/>
      <c r="E780" s="1618"/>
      <c r="F780" s="2110"/>
      <c r="G780" s="879" t="s">
        <v>23</v>
      </c>
      <c r="H780" s="111">
        <f t="shared" si="308"/>
        <v>0</v>
      </c>
      <c r="I780" s="176">
        <f t="shared" si="308"/>
        <v>0</v>
      </c>
      <c r="J780" s="123">
        <f t="shared" si="308"/>
        <v>0</v>
      </c>
      <c r="K780" s="145">
        <f t="shared" si="308"/>
        <v>0</v>
      </c>
      <c r="L780" s="269">
        <v>0</v>
      </c>
      <c r="M780" s="106">
        <f t="shared" si="294"/>
        <v>0</v>
      </c>
      <c r="N780" s="170">
        <v>0</v>
      </c>
      <c r="O780" s="143">
        <f t="shared" si="295"/>
        <v>0</v>
      </c>
      <c r="P780" s="1680"/>
    </row>
    <row r="781" spans="1:16" ht="22.5" customHeight="1">
      <c r="A781" s="2098" t="s">
        <v>71</v>
      </c>
      <c r="B781" s="2153" t="s">
        <v>450</v>
      </c>
      <c r="C781" s="2110" t="s">
        <v>719</v>
      </c>
      <c r="D781" s="2100" t="s">
        <v>87</v>
      </c>
      <c r="E781" s="1618" t="s">
        <v>87</v>
      </c>
      <c r="F781" s="2110" t="s">
        <v>87</v>
      </c>
      <c r="G781" s="109" t="s">
        <v>20</v>
      </c>
      <c r="H781" s="111">
        <f>H782+H783+H784</f>
        <v>0</v>
      </c>
      <c r="I781" s="176">
        <f>I782+I783+I784</f>
        <v>0</v>
      </c>
      <c r="J781" s="123">
        <f>J782+J783+J784</f>
        <v>0</v>
      </c>
      <c r="K781" s="145">
        <f>K782+K783+K784</f>
        <v>0</v>
      </c>
      <c r="L781" s="269">
        <v>0</v>
      </c>
      <c r="M781" s="106">
        <f t="shared" si="294"/>
        <v>0</v>
      </c>
      <c r="N781" s="170">
        <v>0</v>
      </c>
      <c r="O781" s="143">
        <f t="shared" si="295"/>
        <v>0</v>
      </c>
      <c r="P781" s="2110" t="s">
        <v>87</v>
      </c>
    </row>
    <row r="782" spans="1:16" ht="17.25" customHeight="1">
      <c r="A782" s="2098"/>
      <c r="B782" s="2153"/>
      <c r="C782" s="2110"/>
      <c r="D782" s="2100"/>
      <c r="E782" s="1618"/>
      <c r="F782" s="2110"/>
      <c r="G782" s="879" t="s">
        <v>21</v>
      </c>
      <c r="H782" s="110">
        <v>0</v>
      </c>
      <c r="I782" s="177">
        <v>0</v>
      </c>
      <c r="J782" s="122">
        <v>0</v>
      </c>
      <c r="K782" s="146">
        <v>0</v>
      </c>
      <c r="L782" s="269">
        <v>0</v>
      </c>
      <c r="M782" s="106">
        <f t="shared" si="294"/>
        <v>0</v>
      </c>
      <c r="N782" s="170">
        <v>0</v>
      </c>
      <c r="O782" s="143">
        <f t="shared" si="295"/>
        <v>0</v>
      </c>
      <c r="P782" s="2110"/>
    </row>
    <row r="783" spans="1:16" ht="17.25" customHeight="1">
      <c r="A783" s="2098"/>
      <c r="B783" s="2153"/>
      <c r="C783" s="2110"/>
      <c r="D783" s="2100"/>
      <c r="E783" s="1618"/>
      <c r="F783" s="2110"/>
      <c r="G783" s="879" t="s">
        <v>22</v>
      </c>
      <c r="H783" s="110">
        <v>0</v>
      </c>
      <c r="I783" s="177">
        <v>0</v>
      </c>
      <c r="J783" s="122">
        <v>0</v>
      </c>
      <c r="K783" s="146">
        <v>0</v>
      </c>
      <c r="L783" s="269">
        <v>0</v>
      </c>
      <c r="M783" s="106">
        <f t="shared" si="294"/>
        <v>0</v>
      </c>
      <c r="N783" s="170">
        <v>0</v>
      </c>
      <c r="O783" s="143">
        <f t="shared" si="295"/>
        <v>0</v>
      </c>
      <c r="P783" s="2110"/>
    </row>
    <row r="784" spans="1:16" ht="17.25" customHeight="1" thickBot="1">
      <c r="A784" s="2152"/>
      <c r="B784" s="2154"/>
      <c r="C784" s="2155"/>
      <c r="D784" s="2156"/>
      <c r="E784" s="2157"/>
      <c r="F784" s="2155"/>
      <c r="G784" s="116" t="s">
        <v>23</v>
      </c>
      <c r="H784" s="117">
        <v>0</v>
      </c>
      <c r="I784" s="199">
        <v>0</v>
      </c>
      <c r="J784" s="128">
        <v>0</v>
      </c>
      <c r="K784" s="151">
        <v>0</v>
      </c>
      <c r="L784" s="678">
        <v>0</v>
      </c>
      <c r="M784" s="142">
        <f t="shared" si="294"/>
        <v>0</v>
      </c>
      <c r="N784" s="172">
        <v>0</v>
      </c>
      <c r="O784" s="158">
        <f t="shared" si="295"/>
        <v>0</v>
      </c>
      <c r="P784" s="2155"/>
    </row>
    <row r="785" spans="1:16" s="672" customFormat="1" ht="27.75" customHeight="1">
      <c r="A785" s="2158" t="s">
        <v>136</v>
      </c>
      <c r="B785" s="2160" t="s">
        <v>451</v>
      </c>
      <c r="C785" s="2162" t="s">
        <v>720</v>
      </c>
      <c r="D785" s="2163" t="s">
        <v>19</v>
      </c>
      <c r="E785" s="2165" t="s">
        <v>19</v>
      </c>
      <c r="F785" s="2147" t="s">
        <v>19</v>
      </c>
      <c r="G785" s="196" t="s">
        <v>20</v>
      </c>
      <c r="H785" s="206">
        <f>H786+H787+H788</f>
        <v>25494.1</v>
      </c>
      <c r="I785" s="200">
        <f>I786+I787+I788</f>
        <v>17932.5</v>
      </c>
      <c r="J785" s="136">
        <f>J786+J787+J788</f>
        <v>17339.8</v>
      </c>
      <c r="K785" s="152">
        <f>K786+K787+K788</f>
        <v>19174</v>
      </c>
      <c r="L785" s="692">
        <f>J785/H785*100</f>
        <v>68.014952479201071</v>
      </c>
      <c r="M785" s="152">
        <f t="shared" ref="M785:M786" si="309">J785-H785</f>
        <v>-8154.2999999999993</v>
      </c>
      <c r="N785" s="200">
        <f>K785/H785*100</f>
        <v>75.209558289957286</v>
      </c>
      <c r="O785" s="152">
        <f t="shared" ref="O785:O786" si="310">K785-H785</f>
        <v>-6320.0999999999985</v>
      </c>
      <c r="P785" s="2168"/>
    </row>
    <row r="786" spans="1:16" s="672" customFormat="1" ht="21.75" customHeight="1">
      <c r="A786" s="2159"/>
      <c r="B786" s="2161"/>
      <c r="C786" s="2148"/>
      <c r="D786" s="2164"/>
      <c r="E786" s="2166"/>
      <c r="F786" s="2167"/>
      <c r="G786" s="197" t="s">
        <v>21</v>
      </c>
      <c r="H786" s="207">
        <f>H790</f>
        <v>25494.1</v>
      </c>
      <c r="I786" s="201">
        <f>I790</f>
        <v>17932.5</v>
      </c>
      <c r="J786" s="137">
        <f>J790</f>
        <v>17339.8</v>
      </c>
      <c r="K786" s="153">
        <f>K790</f>
        <v>19174</v>
      </c>
      <c r="L786" s="693">
        <f>J786/H786*100</f>
        <v>68.014952479201071</v>
      </c>
      <c r="M786" s="153">
        <f t="shared" si="309"/>
        <v>-8154.2999999999993</v>
      </c>
      <c r="N786" s="201">
        <f>K786/H786*100</f>
        <v>75.209558289957286</v>
      </c>
      <c r="O786" s="153">
        <f t="shared" si="310"/>
        <v>-6320.0999999999985</v>
      </c>
      <c r="P786" s="2167"/>
    </row>
    <row r="787" spans="1:16" s="672" customFormat="1" ht="21.75" customHeight="1">
      <c r="A787" s="2159"/>
      <c r="B787" s="2161"/>
      <c r="C787" s="2148"/>
      <c r="D787" s="2164"/>
      <c r="E787" s="2166"/>
      <c r="F787" s="2167"/>
      <c r="G787" s="197" t="s">
        <v>22</v>
      </c>
      <c r="H787" s="208">
        <f t="shared" ref="H787:K788" si="311">H791</f>
        <v>0</v>
      </c>
      <c r="I787" s="202">
        <f t="shared" si="311"/>
        <v>0</v>
      </c>
      <c r="J787" s="134">
        <f t="shared" si="311"/>
        <v>0</v>
      </c>
      <c r="K787" s="154">
        <f t="shared" si="311"/>
        <v>0</v>
      </c>
      <c r="L787" s="699">
        <v>0</v>
      </c>
      <c r="M787" s="695">
        <f t="shared" si="294"/>
        <v>0</v>
      </c>
      <c r="N787" s="700">
        <v>0</v>
      </c>
      <c r="O787" s="695">
        <f t="shared" si="295"/>
        <v>0</v>
      </c>
      <c r="P787" s="2167"/>
    </row>
    <row r="788" spans="1:16" s="672" customFormat="1" ht="21.75" customHeight="1">
      <c r="A788" s="2159"/>
      <c r="B788" s="2161"/>
      <c r="C788" s="2148"/>
      <c r="D788" s="2164"/>
      <c r="E788" s="2166"/>
      <c r="F788" s="2167"/>
      <c r="G788" s="197" t="s">
        <v>23</v>
      </c>
      <c r="H788" s="208">
        <f t="shared" si="311"/>
        <v>0</v>
      </c>
      <c r="I788" s="202">
        <f t="shared" si="311"/>
        <v>0</v>
      </c>
      <c r="J788" s="134">
        <f t="shared" si="311"/>
        <v>0</v>
      </c>
      <c r="K788" s="154">
        <f t="shared" si="311"/>
        <v>0</v>
      </c>
      <c r="L788" s="699">
        <v>0</v>
      </c>
      <c r="M788" s="695">
        <f t="shared" si="294"/>
        <v>0</v>
      </c>
      <c r="N788" s="700">
        <v>0</v>
      </c>
      <c r="O788" s="695">
        <f t="shared" si="295"/>
        <v>0</v>
      </c>
      <c r="P788" s="2167"/>
    </row>
    <row r="789" spans="1:16" ht="93.75" customHeight="1">
      <c r="A789" s="2145" t="s">
        <v>191</v>
      </c>
      <c r="B789" s="1424" t="s">
        <v>714</v>
      </c>
      <c r="C789" s="1548" t="s">
        <v>19</v>
      </c>
      <c r="D789" s="2146" t="s">
        <v>19</v>
      </c>
      <c r="E789" s="1466" t="s">
        <v>19</v>
      </c>
      <c r="F789" s="1548" t="s">
        <v>19</v>
      </c>
      <c r="G789" s="109" t="s">
        <v>20</v>
      </c>
      <c r="H789" s="184">
        <f>H790+H791+H792</f>
        <v>25494.1</v>
      </c>
      <c r="I789" s="168">
        <f>I790+I791+I792</f>
        <v>17932.5</v>
      </c>
      <c r="J789" s="105">
        <f>J790+J791+J792</f>
        <v>17339.8</v>
      </c>
      <c r="K789" s="48">
        <f>K790+K791+K792</f>
        <v>19174</v>
      </c>
      <c r="L789" s="676">
        <f>J789/H789*100</f>
        <v>68.014952479201071</v>
      </c>
      <c r="M789" s="141">
        <f t="shared" si="294"/>
        <v>-8154.2999999999993</v>
      </c>
      <c r="N789" s="168">
        <f>K789/H789*100</f>
        <v>75.209558289957286</v>
      </c>
      <c r="O789" s="48">
        <f t="shared" si="295"/>
        <v>-6320.0999999999985</v>
      </c>
      <c r="P789" s="1680"/>
    </row>
    <row r="790" spans="1:16" ht="52.5" customHeight="1">
      <c r="A790" s="2145"/>
      <c r="B790" s="1424"/>
      <c r="C790" s="1548"/>
      <c r="D790" s="2146"/>
      <c r="E790" s="1466"/>
      <c r="F790" s="1548"/>
      <c r="G790" s="879" t="s">
        <v>21</v>
      </c>
      <c r="H790" s="185">
        <f t="shared" ref="H790:K792" si="312">H794</f>
        <v>25494.1</v>
      </c>
      <c r="I790" s="169">
        <f t="shared" si="312"/>
        <v>17932.5</v>
      </c>
      <c r="J790" s="1">
        <f t="shared" si="312"/>
        <v>17339.8</v>
      </c>
      <c r="K790" s="103">
        <f t="shared" si="312"/>
        <v>19174</v>
      </c>
      <c r="L790" s="677">
        <f>J790/H790*100</f>
        <v>68.014952479201071</v>
      </c>
      <c r="M790" s="155">
        <f t="shared" si="294"/>
        <v>-8154.2999999999993</v>
      </c>
      <c r="N790" s="169">
        <f>K790/H790*100</f>
        <v>75.209558289957286</v>
      </c>
      <c r="O790" s="103">
        <f t="shared" si="295"/>
        <v>-6320.0999999999985</v>
      </c>
      <c r="P790" s="1680"/>
    </row>
    <row r="791" spans="1:16" ht="52.5" customHeight="1">
      <c r="A791" s="2145"/>
      <c r="B791" s="1424"/>
      <c r="C791" s="1548"/>
      <c r="D791" s="2146"/>
      <c r="E791" s="1466"/>
      <c r="F791" s="1548"/>
      <c r="G791" s="879" t="s">
        <v>22</v>
      </c>
      <c r="H791" s="110">
        <f t="shared" si="312"/>
        <v>0</v>
      </c>
      <c r="I791" s="177">
        <f t="shared" si="312"/>
        <v>0</v>
      </c>
      <c r="J791" s="122">
        <f t="shared" si="312"/>
        <v>0</v>
      </c>
      <c r="K791" s="146">
        <f t="shared" si="312"/>
        <v>0</v>
      </c>
      <c r="L791" s="269">
        <v>0</v>
      </c>
      <c r="M791" s="106">
        <f t="shared" si="294"/>
        <v>0</v>
      </c>
      <c r="N791" s="170">
        <v>0</v>
      </c>
      <c r="O791" s="143">
        <f t="shared" si="295"/>
        <v>0</v>
      </c>
      <c r="P791" s="1680"/>
    </row>
    <row r="792" spans="1:16" ht="52.5" customHeight="1">
      <c r="A792" s="2145"/>
      <c r="B792" s="1424"/>
      <c r="C792" s="1548"/>
      <c r="D792" s="2146"/>
      <c r="E792" s="1466"/>
      <c r="F792" s="1548"/>
      <c r="G792" s="879" t="s">
        <v>23</v>
      </c>
      <c r="H792" s="110">
        <f t="shared" si="312"/>
        <v>0</v>
      </c>
      <c r="I792" s="177">
        <f t="shared" si="312"/>
        <v>0</v>
      </c>
      <c r="J792" s="122">
        <f t="shared" si="312"/>
        <v>0</v>
      </c>
      <c r="K792" s="146">
        <f t="shared" si="312"/>
        <v>0</v>
      </c>
      <c r="L792" s="269">
        <v>0</v>
      </c>
      <c r="M792" s="106">
        <f t="shared" si="294"/>
        <v>0</v>
      </c>
      <c r="N792" s="170">
        <v>0</v>
      </c>
      <c r="O792" s="143">
        <f t="shared" si="295"/>
        <v>0</v>
      </c>
      <c r="P792" s="1680"/>
    </row>
    <row r="793" spans="1:16" ht="33" customHeight="1">
      <c r="A793" s="1588" t="s">
        <v>73</v>
      </c>
      <c r="B793" s="1614" t="s">
        <v>715</v>
      </c>
      <c r="C793" s="2110" t="s">
        <v>19</v>
      </c>
      <c r="D793" s="2100" t="s">
        <v>19</v>
      </c>
      <c r="E793" s="1618" t="s">
        <v>19</v>
      </c>
      <c r="F793" s="2110" t="s">
        <v>19</v>
      </c>
      <c r="G793" s="109" t="s">
        <v>20</v>
      </c>
      <c r="H793" s="184">
        <f>H794+H795+H796</f>
        <v>25494.1</v>
      </c>
      <c r="I793" s="168">
        <f>I794+I795+I796</f>
        <v>17932.5</v>
      </c>
      <c r="J793" s="105">
        <f>J794+J795+J796</f>
        <v>17339.8</v>
      </c>
      <c r="K793" s="48">
        <f>K794+K795+K796</f>
        <v>19174</v>
      </c>
      <c r="L793" s="676">
        <f>J793/H793*100</f>
        <v>68.014952479201071</v>
      </c>
      <c r="M793" s="141">
        <f t="shared" ref="M793:M794" si="313">J793-H793</f>
        <v>-8154.2999999999993</v>
      </c>
      <c r="N793" s="168">
        <f>K793/H793*100</f>
        <v>75.209558289957286</v>
      </c>
      <c r="O793" s="48">
        <f t="shared" ref="O793:O794" si="314">K793-H793</f>
        <v>-6320.0999999999985</v>
      </c>
      <c r="P793" s="1680"/>
    </row>
    <row r="794" spans="1:16" ht="24.75" customHeight="1">
      <c r="A794" s="1588"/>
      <c r="B794" s="1590"/>
      <c r="C794" s="2110"/>
      <c r="D794" s="2100"/>
      <c r="E794" s="1618"/>
      <c r="F794" s="2110"/>
      <c r="G794" s="879" t="s">
        <v>21</v>
      </c>
      <c r="H794" s="185">
        <f t="shared" ref="H794:K796" si="315">H798</f>
        <v>25494.1</v>
      </c>
      <c r="I794" s="169">
        <f t="shared" si="315"/>
        <v>17932.5</v>
      </c>
      <c r="J794" s="1">
        <f t="shared" si="315"/>
        <v>17339.8</v>
      </c>
      <c r="K794" s="103">
        <f t="shared" si="315"/>
        <v>19174</v>
      </c>
      <c r="L794" s="677">
        <f>J794/H794*100</f>
        <v>68.014952479201071</v>
      </c>
      <c r="M794" s="155">
        <f t="shared" si="313"/>
        <v>-8154.2999999999993</v>
      </c>
      <c r="N794" s="169">
        <f>K794/H794*100</f>
        <v>75.209558289957286</v>
      </c>
      <c r="O794" s="103">
        <f t="shared" si="314"/>
        <v>-6320.0999999999985</v>
      </c>
      <c r="P794" s="1680"/>
    </row>
    <row r="795" spans="1:16" ht="24.75" customHeight="1">
      <c r="A795" s="1588"/>
      <c r="B795" s="1590"/>
      <c r="C795" s="2110"/>
      <c r="D795" s="2100"/>
      <c r="E795" s="1618"/>
      <c r="F795" s="2110"/>
      <c r="G795" s="879" t="s">
        <v>22</v>
      </c>
      <c r="H795" s="110">
        <f t="shared" si="315"/>
        <v>0</v>
      </c>
      <c r="I795" s="177">
        <f t="shared" si="315"/>
        <v>0</v>
      </c>
      <c r="J795" s="122">
        <f t="shared" si="315"/>
        <v>0</v>
      </c>
      <c r="K795" s="146">
        <f t="shared" si="315"/>
        <v>0</v>
      </c>
      <c r="L795" s="269">
        <v>0</v>
      </c>
      <c r="M795" s="106">
        <f t="shared" si="294"/>
        <v>0</v>
      </c>
      <c r="N795" s="170">
        <v>0</v>
      </c>
      <c r="O795" s="143">
        <f t="shared" si="295"/>
        <v>0</v>
      </c>
      <c r="P795" s="1680"/>
    </row>
    <row r="796" spans="1:16" ht="24.75" customHeight="1">
      <c r="A796" s="1588"/>
      <c r="B796" s="1590"/>
      <c r="C796" s="2110"/>
      <c r="D796" s="2100"/>
      <c r="E796" s="1618"/>
      <c r="F796" s="2110"/>
      <c r="G796" s="879" t="s">
        <v>23</v>
      </c>
      <c r="H796" s="110">
        <f t="shared" si="315"/>
        <v>0</v>
      </c>
      <c r="I796" s="177">
        <f t="shared" si="315"/>
        <v>0</v>
      </c>
      <c r="J796" s="122">
        <f t="shared" si="315"/>
        <v>0</v>
      </c>
      <c r="K796" s="146">
        <f t="shared" si="315"/>
        <v>0</v>
      </c>
      <c r="L796" s="269">
        <v>0</v>
      </c>
      <c r="M796" s="106">
        <f t="shared" si="294"/>
        <v>0</v>
      </c>
      <c r="N796" s="170">
        <v>0</v>
      </c>
      <c r="O796" s="143">
        <f t="shared" si="295"/>
        <v>0</v>
      </c>
      <c r="P796" s="1680"/>
    </row>
    <row r="797" spans="1:16" ht="60" customHeight="1">
      <c r="A797" s="1588" t="s">
        <v>74</v>
      </c>
      <c r="B797" s="1590" t="s">
        <v>452</v>
      </c>
      <c r="C797" s="2110" t="s">
        <v>720</v>
      </c>
      <c r="D797" s="1805">
        <v>43831</v>
      </c>
      <c r="E797" s="1804">
        <v>44196</v>
      </c>
      <c r="F797" s="1305" t="s">
        <v>638</v>
      </c>
      <c r="G797" s="109" t="s">
        <v>20</v>
      </c>
      <c r="H797" s="184">
        <f>SUM(H798:H800)</f>
        <v>25494.1</v>
      </c>
      <c r="I797" s="168">
        <f>SUM(I798:I800)</f>
        <v>17932.5</v>
      </c>
      <c r="J797" s="105">
        <f>SUM(J798:J800)</f>
        <v>17339.8</v>
      </c>
      <c r="K797" s="48">
        <f>SUM(K798:K800)</f>
        <v>19174</v>
      </c>
      <c r="L797" s="676">
        <f>J797/H797*100</f>
        <v>68.014952479201071</v>
      </c>
      <c r="M797" s="141">
        <f t="shared" si="294"/>
        <v>-8154.2999999999993</v>
      </c>
      <c r="N797" s="168">
        <f>K797/H797*100</f>
        <v>75.209558289957286</v>
      </c>
      <c r="O797" s="48">
        <f t="shared" si="295"/>
        <v>-6320.0999999999985</v>
      </c>
      <c r="P797" s="1680" t="s">
        <v>1131</v>
      </c>
    </row>
    <row r="798" spans="1:16" ht="34.5" customHeight="1">
      <c r="A798" s="1588"/>
      <c r="B798" s="1590"/>
      <c r="C798" s="2110"/>
      <c r="D798" s="1805"/>
      <c r="E798" s="1804"/>
      <c r="F798" s="1306"/>
      <c r="G798" s="879" t="s">
        <v>21</v>
      </c>
      <c r="H798" s="236">
        <v>25494.1</v>
      </c>
      <c r="I798" s="229">
        <v>17932.5</v>
      </c>
      <c r="J798" s="230">
        <v>17339.8</v>
      </c>
      <c r="K798" s="231">
        <v>19174</v>
      </c>
      <c r="L798" s="677">
        <f>J798/H798*100</f>
        <v>68.014952479201071</v>
      </c>
      <c r="M798" s="155">
        <f t="shared" si="294"/>
        <v>-8154.2999999999993</v>
      </c>
      <c r="N798" s="169">
        <f>K798/H798*100</f>
        <v>75.209558289957286</v>
      </c>
      <c r="O798" s="103">
        <f t="shared" si="295"/>
        <v>-6320.0999999999985</v>
      </c>
      <c r="P798" s="2150"/>
    </row>
    <row r="799" spans="1:16" ht="34.5" customHeight="1">
      <c r="A799" s="1588"/>
      <c r="B799" s="1590"/>
      <c r="C799" s="2110"/>
      <c r="D799" s="1805"/>
      <c r="E799" s="1804"/>
      <c r="F799" s="1306"/>
      <c r="G799" s="879" t="s">
        <v>22</v>
      </c>
      <c r="H799" s="110">
        <v>0</v>
      </c>
      <c r="I799" s="177">
        <v>0</v>
      </c>
      <c r="J799" s="122">
        <v>0</v>
      </c>
      <c r="K799" s="146">
        <v>0</v>
      </c>
      <c r="L799" s="269">
        <v>0</v>
      </c>
      <c r="M799" s="106">
        <f t="shared" si="294"/>
        <v>0</v>
      </c>
      <c r="N799" s="170">
        <v>0</v>
      </c>
      <c r="O799" s="882">
        <f t="shared" si="295"/>
        <v>0</v>
      </c>
      <c r="P799" s="2150"/>
    </row>
    <row r="800" spans="1:16" ht="34.5" customHeight="1" thickBot="1">
      <c r="A800" s="1725"/>
      <c r="B800" s="2138"/>
      <c r="C800" s="2155"/>
      <c r="D800" s="1808"/>
      <c r="E800" s="1809"/>
      <c r="F800" s="1307"/>
      <c r="G800" s="116" t="s">
        <v>23</v>
      </c>
      <c r="H800" s="117">
        <v>0</v>
      </c>
      <c r="I800" s="199">
        <v>0</v>
      </c>
      <c r="J800" s="128">
        <v>0</v>
      </c>
      <c r="K800" s="151">
        <v>0</v>
      </c>
      <c r="L800" s="678">
        <v>0</v>
      </c>
      <c r="M800" s="142">
        <f t="shared" si="294"/>
        <v>0</v>
      </c>
      <c r="N800" s="172">
        <v>0</v>
      </c>
      <c r="O800" s="883">
        <f t="shared" si="295"/>
        <v>0</v>
      </c>
      <c r="P800" s="2151"/>
    </row>
    <row r="801" spans="7:15">
      <c r="G801" s="120"/>
      <c r="H801" s="119"/>
      <c r="I801" s="119"/>
      <c r="J801" s="119"/>
      <c r="K801" s="119"/>
      <c r="L801" s="119"/>
      <c r="M801" s="119"/>
      <c r="N801" s="119"/>
      <c r="O801" s="119"/>
    </row>
  </sheetData>
  <mergeCells count="1178">
    <mergeCell ref="A32:A35"/>
    <mergeCell ref="B32:B35"/>
    <mergeCell ref="C32:C35"/>
    <mergeCell ref="D32:D35"/>
    <mergeCell ref="E32:E35"/>
    <mergeCell ref="F32:F35"/>
    <mergeCell ref="P32:P35"/>
    <mergeCell ref="A36:A48"/>
    <mergeCell ref="B36:B48"/>
    <mergeCell ref="C40:F40"/>
    <mergeCell ref="C41:C44"/>
    <mergeCell ref="D41:D44"/>
    <mergeCell ref="E41:E44"/>
    <mergeCell ref="F41:F44"/>
    <mergeCell ref="C45:C48"/>
    <mergeCell ref="F45:F48"/>
    <mergeCell ref="E45:E48"/>
    <mergeCell ref="D45:D48"/>
    <mergeCell ref="P41:P44"/>
    <mergeCell ref="P45:P48"/>
    <mergeCell ref="P643:P647"/>
    <mergeCell ref="G647:K647"/>
    <mergeCell ref="L647:O647"/>
    <mergeCell ref="C648:C651"/>
    <mergeCell ref="D648:D651"/>
    <mergeCell ref="E648:E651"/>
    <mergeCell ref="F648:F651"/>
    <mergeCell ref="P648:P651"/>
    <mergeCell ref="C652:C655"/>
    <mergeCell ref="D652:D655"/>
    <mergeCell ref="E652:E655"/>
    <mergeCell ref="F652:F655"/>
    <mergeCell ref="P652:P655"/>
    <mergeCell ref="C672:C675"/>
    <mergeCell ref="D672:D675"/>
    <mergeCell ref="E672:E675"/>
    <mergeCell ref="F672:F675"/>
    <mergeCell ref="P672:P675"/>
    <mergeCell ref="C656:C659"/>
    <mergeCell ref="D656:D659"/>
    <mergeCell ref="E656:E659"/>
    <mergeCell ref="F656:F659"/>
    <mergeCell ref="P656:P659"/>
    <mergeCell ref="C660:C663"/>
    <mergeCell ref="D660:D663"/>
    <mergeCell ref="E660:E663"/>
    <mergeCell ref="F660:F663"/>
    <mergeCell ref="P660:P663"/>
    <mergeCell ref="C664:C667"/>
    <mergeCell ref="D664:D667"/>
    <mergeCell ref="E664:E667"/>
    <mergeCell ref="F664:F667"/>
    <mergeCell ref="P664:P667"/>
    <mergeCell ref="C668:C671"/>
    <mergeCell ref="D668:D671"/>
    <mergeCell ref="E668:E671"/>
    <mergeCell ref="F668:F671"/>
    <mergeCell ref="P668:P671"/>
    <mergeCell ref="B3:K3"/>
    <mergeCell ref="A5:P5"/>
    <mergeCell ref="A7:P7"/>
    <mergeCell ref="A8:A10"/>
    <mergeCell ref="B8:B10"/>
    <mergeCell ref="C8:C10"/>
    <mergeCell ref="D8:O8"/>
    <mergeCell ref="P8:P10"/>
    <mergeCell ref="D9:D10"/>
    <mergeCell ref="E9:E10"/>
    <mergeCell ref="F9:F10"/>
    <mergeCell ref="G9:K9"/>
    <mergeCell ref="L9:M9"/>
    <mergeCell ref="N9:O9"/>
    <mergeCell ref="A610:A642"/>
    <mergeCell ref="B610:B642"/>
    <mergeCell ref="C610:C614"/>
    <mergeCell ref="D610:D614"/>
    <mergeCell ref="E610:E614"/>
    <mergeCell ref="F610:F614"/>
    <mergeCell ref="P610:P614"/>
    <mergeCell ref="G614:K614"/>
    <mergeCell ref="L614:O614"/>
    <mergeCell ref="C615:C618"/>
    <mergeCell ref="D615:D618"/>
    <mergeCell ref="E615:E618"/>
    <mergeCell ref="A6:P6"/>
    <mergeCell ref="D221:D224"/>
    <mergeCell ref="A179:A211"/>
    <mergeCell ref="B179:B211"/>
    <mergeCell ref="C179:C183"/>
    <mergeCell ref="D179:D183"/>
    <mergeCell ref="E179:E183"/>
    <mergeCell ref="F179:F183"/>
    <mergeCell ref="P179:P183"/>
    <mergeCell ref="C171:C174"/>
    <mergeCell ref="D171:D174"/>
    <mergeCell ref="E171:E174"/>
    <mergeCell ref="F122:F125"/>
    <mergeCell ref="P122:P125"/>
    <mergeCell ref="C134:C137"/>
    <mergeCell ref="D134:D137"/>
    <mergeCell ref="E134:E137"/>
    <mergeCell ref="F134:F137"/>
    <mergeCell ref="E20:E23"/>
    <mergeCell ref="F20:F23"/>
    <mergeCell ref="A212:A215"/>
    <mergeCell ref="B212:B215"/>
    <mergeCell ref="C212:C215"/>
    <mergeCell ref="D212:D215"/>
    <mergeCell ref="E212:E215"/>
    <mergeCell ref="F212:F215"/>
    <mergeCell ref="A109:A141"/>
    <mergeCell ref="C28:C31"/>
    <mergeCell ref="D28:D31"/>
    <mergeCell ref="E28:E31"/>
    <mergeCell ref="F28:F31"/>
    <mergeCell ref="P28:P31"/>
    <mergeCell ref="F615:F618"/>
    <mergeCell ref="P615:P618"/>
    <mergeCell ref="C619:C622"/>
    <mergeCell ref="D619:D622"/>
    <mergeCell ref="E619:E622"/>
    <mergeCell ref="F619:F622"/>
    <mergeCell ref="C12:C15"/>
    <mergeCell ref="D12:D15"/>
    <mergeCell ref="E12:E15"/>
    <mergeCell ref="F12:F15"/>
    <mergeCell ref="P12:P15"/>
    <mergeCell ref="A12:B15"/>
    <mergeCell ref="B16:B19"/>
    <mergeCell ref="D16:D19"/>
    <mergeCell ref="E16:E19"/>
    <mergeCell ref="F16:F19"/>
    <mergeCell ref="C241:C244"/>
    <mergeCell ref="D241:D244"/>
    <mergeCell ref="E241:E244"/>
    <mergeCell ref="F241:F244"/>
    <mergeCell ref="P241:P244"/>
    <mergeCell ref="C245:C248"/>
    <mergeCell ref="D245:D248"/>
    <mergeCell ref="E245:E248"/>
    <mergeCell ref="F245:F248"/>
    <mergeCell ref="P245:P248"/>
    <mergeCell ref="P134:P137"/>
    <mergeCell ref="C138:C141"/>
    <mergeCell ref="D138:D141"/>
    <mergeCell ref="E138:E141"/>
    <mergeCell ref="F138:F141"/>
    <mergeCell ref="P138:P141"/>
    <mergeCell ref="C237:C240"/>
    <mergeCell ref="D237:D240"/>
    <mergeCell ref="E237:E240"/>
    <mergeCell ref="B109:B141"/>
    <mergeCell ref="C109:C113"/>
    <mergeCell ref="F464:F467"/>
    <mergeCell ref="P464:P467"/>
    <mergeCell ref="C468:C471"/>
    <mergeCell ref="D468:D471"/>
    <mergeCell ref="E468:E471"/>
    <mergeCell ref="F468:F471"/>
    <mergeCell ref="P468:P471"/>
    <mergeCell ref="P459:P463"/>
    <mergeCell ref="G463:K463"/>
    <mergeCell ref="C464:C467"/>
    <mergeCell ref="D464:D467"/>
    <mergeCell ref="E464:E467"/>
    <mergeCell ref="C352:C355"/>
    <mergeCell ref="D352:D355"/>
    <mergeCell ref="E352:E355"/>
    <mergeCell ref="F352:F355"/>
    <mergeCell ref="P352:P355"/>
    <mergeCell ref="F447:F450"/>
    <mergeCell ref="F439:F442"/>
    <mergeCell ref="P439:P442"/>
    <mergeCell ref="C443:C446"/>
    <mergeCell ref="D443:D446"/>
    <mergeCell ref="E443:E446"/>
    <mergeCell ref="F443:F446"/>
    <mergeCell ref="C439:C442"/>
    <mergeCell ref="D439:D442"/>
    <mergeCell ref="E439:E442"/>
    <mergeCell ref="P431:P434"/>
    <mergeCell ref="C435:C438"/>
    <mergeCell ref="D435:D438"/>
    <mergeCell ref="E435:E438"/>
    <mergeCell ref="F435:F438"/>
    <mergeCell ref="C500:C503"/>
    <mergeCell ref="D500:D503"/>
    <mergeCell ref="E500:E503"/>
    <mergeCell ref="F500:F503"/>
    <mergeCell ref="P500:P503"/>
    <mergeCell ref="A504:A507"/>
    <mergeCell ref="B504:B507"/>
    <mergeCell ref="C504:C507"/>
    <mergeCell ref="D504:D507"/>
    <mergeCell ref="E504:E507"/>
    <mergeCell ref="F504:F507"/>
    <mergeCell ref="P504:P507"/>
    <mergeCell ref="P488:P491"/>
    <mergeCell ref="C484:C487"/>
    <mergeCell ref="D484:D487"/>
    <mergeCell ref="E484:E487"/>
    <mergeCell ref="F484:F487"/>
    <mergeCell ref="P484:P487"/>
    <mergeCell ref="C472:C475"/>
    <mergeCell ref="E472:E475"/>
    <mergeCell ref="A492:A495"/>
    <mergeCell ref="B492:B495"/>
    <mergeCell ref="C492:C495"/>
    <mergeCell ref="F455:F458"/>
    <mergeCell ref="P455:P458"/>
    <mergeCell ref="C455:C458"/>
    <mergeCell ref="D455:D458"/>
    <mergeCell ref="E455:E458"/>
    <mergeCell ref="P435:P438"/>
    <mergeCell ref="F496:F499"/>
    <mergeCell ref="D431:D434"/>
    <mergeCell ref="E431:E434"/>
    <mergeCell ref="F431:F434"/>
    <mergeCell ref="A508:A511"/>
    <mergeCell ref="B508:B511"/>
    <mergeCell ref="C508:C511"/>
    <mergeCell ref="D508:D511"/>
    <mergeCell ref="E508:E511"/>
    <mergeCell ref="F508:F511"/>
    <mergeCell ref="P508:P511"/>
    <mergeCell ref="A532:A535"/>
    <mergeCell ref="B532:B535"/>
    <mergeCell ref="C532:C535"/>
    <mergeCell ref="F680:F683"/>
    <mergeCell ref="P680:P683"/>
    <mergeCell ref="P512:P515"/>
    <mergeCell ref="F516:F519"/>
    <mergeCell ref="P516:P519"/>
    <mergeCell ref="A500:A503"/>
    <mergeCell ref="B500:B503"/>
    <mergeCell ref="P496:P499"/>
    <mergeCell ref="A459:A491"/>
    <mergeCell ref="B459:B491"/>
    <mergeCell ref="C459:C463"/>
    <mergeCell ref="D459:D463"/>
    <mergeCell ref="E459:E463"/>
    <mergeCell ref="F459:F463"/>
    <mergeCell ref="C480:C483"/>
    <mergeCell ref="D480:D483"/>
    <mergeCell ref="C684:C687"/>
    <mergeCell ref="D684:D687"/>
    <mergeCell ref="E684:E687"/>
    <mergeCell ref="F684:F687"/>
    <mergeCell ref="P684:P687"/>
    <mergeCell ref="C676:C679"/>
    <mergeCell ref="D676:D679"/>
    <mergeCell ref="E676:E679"/>
    <mergeCell ref="F676:F679"/>
    <mergeCell ref="P676:P679"/>
    <mergeCell ref="D532:D535"/>
    <mergeCell ref="E532:E535"/>
    <mergeCell ref="A540:A543"/>
    <mergeCell ref="B540:B543"/>
    <mergeCell ref="C540:C543"/>
    <mergeCell ref="B536:B539"/>
    <mergeCell ref="C536:C539"/>
    <mergeCell ref="D536:D539"/>
    <mergeCell ref="E536:E539"/>
    <mergeCell ref="D540:D543"/>
    <mergeCell ref="E540:E543"/>
    <mergeCell ref="F540:F543"/>
    <mergeCell ref="P540:P543"/>
    <mergeCell ref="C643:C647"/>
    <mergeCell ref="D643:D647"/>
    <mergeCell ref="E643:E647"/>
    <mergeCell ref="F643:F647"/>
    <mergeCell ref="P544:P548"/>
    <mergeCell ref="C549:C552"/>
    <mergeCell ref="D549:D552"/>
    <mergeCell ref="E549:E552"/>
    <mergeCell ref="F549:F552"/>
    <mergeCell ref="A49:A52"/>
    <mergeCell ref="B49:B52"/>
    <mergeCell ref="C49:C52"/>
    <mergeCell ref="D49:D52"/>
    <mergeCell ref="E49:E52"/>
    <mergeCell ref="F49:F52"/>
    <mergeCell ref="P49:P52"/>
    <mergeCell ref="A28:A31"/>
    <mergeCell ref="B28:B31"/>
    <mergeCell ref="A73:A76"/>
    <mergeCell ref="B73:B76"/>
    <mergeCell ref="C73:C76"/>
    <mergeCell ref="E73:E76"/>
    <mergeCell ref="F73:F76"/>
    <mergeCell ref="F57:F60"/>
    <mergeCell ref="P57:P60"/>
    <mergeCell ref="A85:A88"/>
    <mergeCell ref="B85:B88"/>
    <mergeCell ref="C85:C88"/>
    <mergeCell ref="D85:D88"/>
    <mergeCell ref="D57:D60"/>
    <mergeCell ref="E57:E60"/>
    <mergeCell ref="E85:E88"/>
    <mergeCell ref="F85:F88"/>
    <mergeCell ref="P85:P88"/>
    <mergeCell ref="P73:P76"/>
    <mergeCell ref="D73:D76"/>
    <mergeCell ref="C36:C39"/>
    <mergeCell ref="D36:D39"/>
    <mergeCell ref="E36:E39"/>
    <mergeCell ref="F36:F39"/>
    <mergeCell ref="P36:P39"/>
    <mergeCell ref="P16:P19"/>
    <mergeCell ref="P20:P23"/>
    <mergeCell ref="A24:A27"/>
    <mergeCell ref="B24:B27"/>
    <mergeCell ref="C24:C27"/>
    <mergeCell ref="D24:D27"/>
    <mergeCell ref="E24:E27"/>
    <mergeCell ref="F24:F27"/>
    <mergeCell ref="P24:P27"/>
    <mergeCell ref="A20:A23"/>
    <mergeCell ref="B20:B23"/>
    <mergeCell ref="C20:C23"/>
    <mergeCell ref="D20:D23"/>
    <mergeCell ref="A61:A64"/>
    <mergeCell ref="B61:B64"/>
    <mergeCell ref="C61:C64"/>
    <mergeCell ref="D61:D64"/>
    <mergeCell ref="E61:E64"/>
    <mergeCell ref="F61:F64"/>
    <mergeCell ref="P61:P64"/>
    <mergeCell ref="A53:A56"/>
    <mergeCell ref="B53:B56"/>
    <mergeCell ref="C53:C56"/>
    <mergeCell ref="A16:A19"/>
    <mergeCell ref="D53:D56"/>
    <mergeCell ref="E53:E56"/>
    <mergeCell ref="C16:C19"/>
    <mergeCell ref="F53:F56"/>
    <mergeCell ref="P53:P56"/>
    <mergeCell ref="A57:A60"/>
    <mergeCell ref="B57:B60"/>
    <mergeCell ref="C57:C60"/>
    <mergeCell ref="A89:A92"/>
    <mergeCell ref="B89:B92"/>
    <mergeCell ref="C89:C92"/>
    <mergeCell ref="D89:D92"/>
    <mergeCell ref="E89:E92"/>
    <mergeCell ref="F89:F92"/>
    <mergeCell ref="P89:P92"/>
    <mergeCell ref="A77:A80"/>
    <mergeCell ref="B77:B80"/>
    <mergeCell ref="C77:C80"/>
    <mergeCell ref="D77:D80"/>
    <mergeCell ref="E77:E80"/>
    <mergeCell ref="F77:F80"/>
    <mergeCell ref="P77:P80"/>
    <mergeCell ref="A81:A84"/>
    <mergeCell ref="B81:B84"/>
    <mergeCell ref="C81:C84"/>
    <mergeCell ref="D81:D84"/>
    <mergeCell ref="E81:E84"/>
    <mergeCell ref="F81:F84"/>
    <mergeCell ref="P81:P84"/>
    <mergeCell ref="A101:A104"/>
    <mergeCell ref="B101:B104"/>
    <mergeCell ref="C101:C104"/>
    <mergeCell ref="D101:D104"/>
    <mergeCell ref="E101:E104"/>
    <mergeCell ref="F101:F104"/>
    <mergeCell ref="P101:P104"/>
    <mergeCell ref="A105:A108"/>
    <mergeCell ref="B105:B108"/>
    <mergeCell ref="C105:C108"/>
    <mergeCell ref="D105:D108"/>
    <mergeCell ref="E105:E108"/>
    <mergeCell ref="F105:F108"/>
    <mergeCell ref="P105:P108"/>
    <mergeCell ref="A93:A96"/>
    <mergeCell ref="B93:B96"/>
    <mergeCell ref="C93:C96"/>
    <mergeCell ref="D93:D96"/>
    <mergeCell ref="E93:E96"/>
    <mergeCell ref="F93:F96"/>
    <mergeCell ref="P93:P96"/>
    <mergeCell ref="A97:A100"/>
    <mergeCell ref="B97:B100"/>
    <mergeCell ref="C97:C100"/>
    <mergeCell ref="D97:D100"/>
    <mergeCell ref="E97:E100"/>
    <mergeCell ref="F97:F100"/>
    <mergeCell ref="P97:P100"/>
    <mergeCell ref="D109:D113"/>
    <mergeCell ref="E109:E113"/>
    <mergeCell ref="F109:F113"/>
    <mergeCell ref="P109:P113"/>
    <mergeCell ref="G113:K113"/>
    <mergeCell ref="C114:C117"/>
    <mergeCell ref="D114:D117"/>
    <mergeCell ref="E114:E117"/>
    <mergeCell ref="F114:F117"/>
    <mergeCell ref="P114:P117"/>
    <mergeCell ref="C118:C121"/>
    <mergeCell ref="D118:D121"/>
    <mergeCell ref="E118:E121"/>
    <mergeCell ref="F118:F121"/>
    <mergeCell ref="P118:P121"/>
    <mergeCell ref="C122:C125"/>
    <mergeCell ref="D122:D125"/>
    <mergeCell ref="E122:E125"/>
    <mergeCell ref="C126:C129"/>
    <mergeCell ref="D126:D129"/>
    <mergeCell ref="E126:E129"/>
    <mergeCell ref="F126:F129"/>
    <mergeCell ref="P126:P129"/>
    <mergeCell ref="C130:C133"/>
    <mergeCell ref="D130:D133"/>
    <mergeCell ref="E130:E133"/>
    <mergeCell ref="F130:F133"/>
    <mergeCell ref="P130:P133"/>
    <mergeCell ref="E163:E166"/>
    <mergeCell ref="F163:F166"/>
    <mergeCell ref="P163:P166"/>
    <mergeCell ref="D142:D146"/>
    <mergeCell ref="E142:E146"/>
    <mergeCell ref="F142:F146"/>
    <mergeCell ref="P142:P146"/>
    <mergeCell ref="G146:K146"/>
    <mergeCell ref="C147:C150"/>
    <mergeCell ref="D147:D150"/>
    <mergeCell ref="E147:E150"/>
    <mergeCell ref="F147:F150"/>
    <mergeCell ref="P147:P150"/>
    <mergeCell ref="C151:C154"/>
    <mergeCell ref="D151:D154"/>
    <mergeCell ref="E151:E154"/>
    <mergeCell ref="F151:F154"/>
    <mergeCell ref="A175:A178"/>
    <mergeCell ref="B175:B178"/>
    <mergeCell ref="C175:C178"/>
    <mergeCell ref="D175:D178"/>
    <mergeCell ref="E175:E178"/>
    <mergeCell ref="F175:F178"/>
    <mergeCell ref="P175:P178"/>
    <mergeCell ref="B142:B174"/>
    <mergeCell ref="C155:C158"/>
    <mergeCell ref="D155:D158"/>
    <mergeCell ref="E155:E158"/>
    <mergeCell ref="F155:F158"/>
    <mergeCell ref="P155:P158"/>
    <mergeCell ref="C159:C162"/>
    <mergeCell ref="D159:D162"/>
    <mergeCell ref="E159:E162"/>
    <mergeCell ref="F159:F162"/>
    <mergeCell ref="P159:P162"/>
    <mergeCell ref="C163:C166"/>
    <mergeCell ref="D163:D166"/>
    <mergeCell ref="P151:P154"/>
    <mergeCell ref="C142:C146"/>
    <mergeCell ref="C167:C170"/>
    <mergeCell ref="D167:D170"/>
    <mergeCell ref="E167:E170"/>
    <mergeCell ref="F167:F170"/>
    <mergeCell ref="P167:P170"/>
    <mergeCell ref="F171:F174"/>
    <mergeCell ref="P171:P174"/>
    <mergeCell ref="A142:A174"/>
    <mergeCell ref="C192:C195"/>
    <mergeCell ref="D192:D195"/>
    <mergeCell ref="E192:E195"/>
    <mergeCell ref="F192:F195"/>
    <mergeCell ref="P192:P195"/>
    <mergeCell ref="C196:C199"/>
    <mergeCell ref="D196:D199"/>
    <mergeCell ref="E196:E199"/>
    <mergeCell ref="F196:F199"/>
    <mergeCell ref="P196:P199"/>
    <mergeCell ref="G183:K183"/>
    <mergeCell ref="C184:C187"/>
    <mergeCell ref="D184:D187"/>
    <mergeCell ref="E184:E187"/>
    <mergeCell ref="F184:F187"/>
    <mergeCell ref="P184:P187"/>
    <mergeCell ref="C188:C191"/>
    <mergeCell ref="D188:D191"/>
    <mergeCell ref="E188:E191"/>
    <mergeCell ref="F188:F191"/>
    <mergeCell ref="P188:P191"/>
    <mergeCell ref="F233:F236"/>
    <mergeCell ref="P233:P236"/>
    <mergeCell ref="C200:C203"/>
    <mergeCell ref="D200:D203"/>
    <mergeCell ref="E200:E203"/>
    <mergeCell ref="F200:F203"/>
    <mergeCell ref="P200:P203"/>
    <mergeCell ref="E221:E224"/>
    <mergeCell ref="F221:F224"/>
    <mergeCell ref="P221:P224"/>
    <mergeCell ref="C225:C228"/>
    <mergeCell ref="D225:D228"/>
    <mergeCell ref="E225:E228"/>
    <mergeCell ref="C204:C207"/>
    <mergeCell ref="D204:D207"/>
    <mergeCell ref="E204:E207"/>
    <mergeCell ref="F204:F207"/>
    <mergeCell ref="P204:P207"/>
    <mergeCell ref="C208:C211"/>
    <mergeCell ref="D208:D211"/>
    <mergeCell ref="E208:E211"/>
    <mergeCell ref="F208:F211"/>
    <mergeCell ref="C221:C224"/>
    <mergeCell ref="P208:P211"/>
    <mergeCell ref="G220:K220"/>
    <mergeCell ref="P212:P215"/>
    <mergeCell ref="F225:F228"/>
    <mergeCell ref="P225:P228"/>
    <mergeCell ref="C274:C277"/>
    <mergeCell ref="F237:F240"/>
    <mergeCell ref="P237:P240"/>
    <mergeCell ref="A253:A256"/>
    <mergeCell ref="B253:B256"/>
    <mergeCell ref="C253:C256"/>
    <mergeCell ref="D253:D256"/>
    <mergeCell ref="E253:E256"/>
    <mergeCell ref="F253:F256"/>
    <mergeCell ref="P253:P256"/>
    <mergeCell ref="A249:A252"/>
    <mergeCell ref="B249:B252"/>
    <mergeCell ref="C249:C252"/>
    <mergeCell ref="D249:D252"/>
    <mergeCell ref="E249:E252"/>
    <mergeCell ref="F249:F252"/>
    <mergeCell ref="P249:P252"/>
    <mergeCell ref="A216:A248"/>
    <mergeCell ref="B216:B248"/>
    <mergeCell ref="C216:C220"/>
    <mergeCell ref="D216:D220"/>
    <mergeCell ref="E216:E220"/>
    <mergeCell ref="F216:F220"/>
    <mergeCell ref="P216:P220"/>
    <mergeCell ref="C229:C232"/>
    <mergeCell ref="D229:D232"/>
    <mergeCell ref="E229:E232"/>
    <mergeCell ref="F229:F232"/>
    <mergeCell ref="P229:P232"/>
    <mergeCell ref="C233:C236"/>
    <mergeCell ref="D233:D236"/>
    <mergeCell ref="E233:E236"/>
    <mergeCell ref="D274:D277"/>
    <mergeCell ref="E274:E277"/>
    <mergeCell ref="F274:F277"/>
    <mergeCell ref="P274:P277"/>
    <mergeCell ref="C278:C281"/>
    <mergeCell ref="D278:D281"/>
    <mergeCell ref="E278:E281"/>
    <mergeCell ref="F278:F281"/>
    <mergeCell ref="P278:P281"/>
    <mergeCell ref="A257:A289"/>
    <mergeCell ref="B257:B289"/>
    <mergeCell ref="C257:C261"/>
    <mergeCell ref="D257:D261"/>
    <mergeCell ref="E257:E261"/>
    <mergeCell ref="F257:F261"/>
    <mergeCell ref="P257:P261"/>
    <mergeCell ref="G261:K261"/>
    <mergeCell ref="C262:C265"/>
    <mergeCell ref="D262:D265"/>
    <mergeCell ref="E262:E265"/>
    <mergeCell ref="F262:F265"/>
    <mergeCell ref="P262:P265"/>
    <mergeCell ref="C266:C269"/>
    <mergeCell ref="D266:D269"/>
    <mergeCell ref="E266:E269"/>
    <mergeCell ref="F266:F269"/>
    <mergeCell ref="P266:P269"/>
    <mergeCell ref="C270:C273"/>
    <mergeCell ref="D270:D273"/>
    <mergeCell ref="E270:E273"/>
    <mergeCell ref="F270:F273"/>
    <mergeCell ref="P270:P273"/>
    <mergeCell ref="C282:C285"/>
    <mergeCell ref="D282:D285"/>
    <mergeCell ref="E282:E285"/>
    <mergeCell ref="F282:F285"/>
    <mergeCell ref="P282:P285"/>
    <mergeCell ref="A290:A322"/>
    <mergeCell ref="B290:B322"/>
    <mergeCell ref="C290:C294"/>
    <mergeCell ref="D290:D294"/>
    <mergeCell ref="E290:E294"/>
    <mergeCell ref="F290:F294"/>
    <mergeCell ref="P290:P294"/>
    <mergeCell ref="G294:K294"/>
    <mergeCell ref="C295:C298"/>
    <mergeCell ref="D295:D298"/>
    <mergeCell ref="E295:E298"/>
    <mergeCell ref="F295:F298"/>
    <mergeCell ref="P295:P298"/>
    <mergeCell ref="C299:C302"/>
    <mergeCell ref="D299:D302"/>
    <mergeCell ref="E299:E302"/>
    <mergeCell ref="F299:F302"/>
    <mergeCell ref="P299:P302"/>
    <mergeCell ref="C303:C306"/>
    <mergeCell ref="C286:C289"/>
    <mergeCell ref="D286:D289"/>
    <mergeCell ref="E286:E289"/>
    <mergeCell ref="F286:F289"/>
    <mergeCell ref="P286:P289"/>
    <mergeCell ref="C340:C343"/>
    <mergeCell ref="D303:D306"/>
    <mergeCell ref="E303:E306"/>
    <mergeCell ref="F303:F306"/>
    <mergeCell ref="P303:P306"/>
    <mergeCell ref="C307:C310"/>
    <mergeCell ref="D307:D310"/>
    <mergeCell ref="E307:E310"/>
    <mergeCell ref="F307:F310"/>
    <mergeCell ref="C319:C322"/>
    <mergeCell ref="D319:D322"/>
    <mergeCell ref="E319:E322"/>
    <mergeCell ref="F319:F322"/>
    <mergeCell ref="P319:P322"/>
    <mergeCell ref="P307:P310"/>
    <mergeCell ref="C311:C314"/>
    <mergeCell ref="D311:D314"/>
    <mergeCell ref="E311:E314"/>
    <mergeCell ref="F311:F314"/>
    <mergeCell ref="P311:P314"/>
    <mergeCell ref="C315:C318"/>
    <mergeCell ref="D315:D318"/>
    <mergeCell ref="E315:E318"/>
    <mergeCell ref="F315:F318"/>
    <mergeCell ref="P315:P318"/>
    <mergeCell ref="D340:D343"/>
    <mergeCell ref="E340:E343"/>
    <mergeCell ref="F340:F343"/>
    <mergeCell ref="P340:P343"/>
    <mergeCell ref="C344:C347"/>
    <mergeCell ref="D344:D347"/>
    <mergeCell ref="E344:E347"/>
    <mergeCell ref="F344:F347"/>
    <mergeCell ref="P344:P347"/>
    <mergeCell ref="A323:A355"/>
    <mergeCell ref="B323:B355"/>
    <mergeCell ref="C323:C327"/>
    <mergeCell ref="D323:D327"/>
    <mergeCell ref="E323:E327"/>
    <mergeCell ref="F323:F327"/>
    <mergeCell ref="P323:P327"/>
    <mergeCell ref="G327:K327"/>
    <mergeCell ref="C328:C331"/>
    <mergeCell ref="D328:D331"/>
    <mergeCell ref="E328:E331"/>
    <mergeCell ref="F328:F331"/>
    <mergeCell ref="P328:P331"/>
    <mergeCell ref="C332:C335"/>
    <mergeCell ref="D332:D335"/>
    <mergeCell ref="E332:E335"/>
    <mergeCell ref="F332:F335"/>
    <mergeCell ref="P332:P335"/>
    <mergeCell ref="C336:C339"/>
    <mergeCell ref="D336:D339"/>
    <mergeCell ref="E336:E339"/>
    <mergeCell ref="F336:F339"/>
    <mergeCell ref="P336:P339"/>
    <mergeCell ref="C348:C351"/>
    <mergeCell ref="D348:D351"/>
    <mergeCell ref="E348:E351"/>
    <mergeCell ref="F348:F351"/>
    <mergeCell ref="P348:P351"/>
    <mergeCell ref="A356:A388"/>
    <mergeCell ref="B356:B388"/>
    <mergeCell ref="C356:C360"/>
    <mergeCell ref="D356:D360"/>
    <mergeCell ref="E356:E360"/>
    <mergeCell ref="F356:F360"/>
    <mergeCell ref="P356:P360"/>
    <mergeCell ref="G360:K360"/>
    <mergeCell ref="C361:C364"/>
    <mergeCell ref="D361:D364"/>
    <mergeCell ref="E361:E364"/>
    <mergeCell ref="F361:F364"/>
    <mergeCell ref="P361:P364"/>
    <mergeCell ref="C365:C368"/>
    <mergeCell ref="D365:D368"/>
    <mergeCell ref="E365:E368"/>
    <mergeCell ref="F365:F368"/>
    <mergeCell ref="P365:P368"/>
    <mergeCell ref="C369:C372"/>
    <mergeCell ref="D369:D372"/>
    <mergeCell ref="E369:E372"/>
    <mergeCell ref="F369:F372"/>
    <mergeCell ref="D385:D388"/>
    <mergeCell ref="E385:E388"/>
    <mergeCell ref="F385:F388"/>
    <mergeCell ref="P385:P388"/>
    <mergeCell ref="P369:P372"/>
    <mergeCell ref="C373:C376"/>
    <mergeCell ref="D373:D376"/>
    <mergeCell ref="E373:E376"/>
    <mergeCell ref="F373:F376"/>
    <mergeCell ref="A389:A392"/>
    <mergeCell ref="B389:B392"/>
    <mergeCell ref="C389:C392"/>
    <mergeCell ref="D389:D392"/>
    <mergeCell ref="E389:E392"/>
    <mergeCell ref="F389:F392"/>
    <mergeCell ref="P389:P392"/>
    <mergeCell ref="P373:P376"/>
    <mergeCell ref="C377:C380"/>
    <mergeCell ref="D377:D380"/>
    <mergeCell ref="E377:E380"/>
    <mergeCell ref="F377:F380"/>
    <mergeCell ref="P377:P380"/>
    <mergeCell ref="C381:C384"/>
    <mergeCell ref="D381:D384"/>
    <mergeCell ref="E381:E384"/>
    <mergeCell ref="F381:F384"/>
    <mergeCell ref="P381:P384"/>
    <mergeCell ref="C385:C388"/>
    <mergeCell ref="B393:B425"/>
    <mergeCell ref="C393:C397"/>
    <mergeCell ref="D393:D397"/>
    <mergeCell ref="E393:E397"/>
    <mergeCell ref="F393:F397"/>
    <mergeCell ref="P393:P397"/>
    <mergeCell ref="G397:K397"/>
    <mergeCell ref="C398:C401"/>
    <mergeCell ref="D398:D401"/>
    <mergeCell ref="E398:E401"/>
    <mergeCell ref="F398:F401"/>
    <mergeCell ref="P398:P401"/>
    <mergeCell ref="C402:C405"/>
    <mergeCell ref="D402:D405"/>
    <mergeCell ref="E402:E405"/>
    <mergeCell ref="F402:F405"/>
    <mergeCell ref="P402:P405"/>
    <mergeCell ref="C406:C409"/>
    <mergeCell ref="D406:D409"/>
    <mergeCell ref="E406:E409"/>
    <mergeCell ref="F406:F409"/>
    <mergeCell ref="P406:P409"/>
    <mergeCell ref="C410:C413"/>
    <mergeCell ref="D410:D413"/>
    <mergeCell ref="E410:E413"/>
    <mergeCell ref="F410:F413"/>
    <mergeCell ref="P410:P413"/>
    <mergeCell ref="C414:C417"/>
    <mergeCell ref="D414:D417"/>
    <mergeCell ref="E414:E417"/>
    <mergeCell ref="F414:F417"/>
    <mergeCell ref="P414:P417"/>
    <mergeCell ref="D418:D421"/>
    <mergeCell ref="E418:E421"/>
    <mergeCell ref="F418:F421"/>
    <mergeCell ref="P418:P421"/>
    <mergeCell ref="C422:C425"/>
    <mergeCell ref="D422:D425"/>
    <mergeCell ref="E422:E425"/>
    <mergeCell ref="F422:F425"/>
    <mergeCell ref="P422:P425"/>
    <mergeCell ref="C418:C421"/>
    <mergeCell ref="D492:D495"/>
    <mergeCell ref="E492:E495"/>
    <mergeCell ref="C431:C434"/>
    <mergeCell ref="A393:A425"/>
    <mergeCell ref="A426:A458"/>
    <mergeCell ref="B426:B458"/>
    <mergeCell ref="C426:C430"/>
    <mergeCell ref="D426:D430"/>
    <mergeCell ref="E426:E430"/>
    <mergeCell ref="F426:F430"/>
    <mergeCell ref="P426:P430"/>
    <mergeCell ref="G430:K430"/>
    <mergeCell ref="P447:P450"/>
    <mergeCell ref="C451:C454"/>
    <mergeCell ref="D451:D454"/>
    <mergeCell ref="E451:E454"/>
    <mergeCell ref="F451:F454"/>
    <mergeCell ref="P451:P454"/>
    <mergeCell ref="P443:P446"/>
    <mergeCell ref="C447:C450"/>
    <mergeCell ref="D447:D450"/>
    <mergeCell ref="E447:E450"/>
    <mergeCell ref="E480:E483"/>
    <mergeCell ref="F480:F483"/>
    <mergeCell ref="F472:F475"/>
    <mergeCell ref="P472:P475"/>
    <mergeCell ref="C476:C479"/>
    <mergeCell ref="D476:D479"/>
    <mergeCell ref="E476:E479"/>
    <mergeCell ref="F476:F479"/>
    <mergeCell ref="P476:P479"/>
    <mergeCell ref="A496:A499"/>
    <mergeCell ref="B496:B499"/>
    <mergeCell ref="C496:C499"/>
    <mergeCell ref="D496:D499"/>
    <mergeCell ref="E496:E499"/>
    <mergeCell ref="C488:C491"/>
    <mergeCell ref="D488:D491"/>
    <mergeCell ref="E488:E491"/>
    <mergeCell ref="F488:F491"/>
    <mergeCell ref="F492:F495"/>
    <mergeCell ref="P492:P495"/>
    <mergeCell ref="P480:P483"/>
    <mergeCell ref="D472:D475"/>
    <mergeCell ref="A704:A707"/>
    <mergeCell ref="B704:B707"/>
    <mergeCell ref="P520:P523"/>
    <mergeCell ref="A524:A527"/>
    <mergeCell ref="B524:B527"/>
    <mergeCell ref="C524:C527"/>
    <mergeCell ref="D524:D527"/>
    <mergeCell ref="E524:E527"/>
    <mergeCell ref="F524:F527"/>
    <mergeCell ref="P524:P527"/>
    <mergeCell ref="P688:P691"/>
    <mergeCell ref="D688:D691"/>
    <mergeCell ref="E688:E691"/>
    <mergeCell ref="F688:F691"/>
    <mergeCell ref="F536:F539"/>
    <mergeCell ref="P536:P539"/>
    <mergeCell ref="A676:A679"/>
    <mergeCell ref="B676:B679"/>
    <mergeCell ref="A680:A683"/>
    <mergeCell ref="B680:B683"/>
    <mergeCell ref="A684:A687"/>
    <mergeCell ref="B684:B687"/>
    <mergeCell ref="A688:A691"/>
    <mergeCell ref="B688:B691"/>
    <mergeCell ref="F532:F535"/>
    <mergeCell ref="P528:P531"/>
    <mergeCell ref="P619:P622"/>
    <mergeCell ref="C623:C626"/>
    <mergeCell ref="D623:D626"/>
    <mergeCell ref="E623:E626"/>
    <mergeCell ref="F623:F626"/>
    <mergeCell ref="P623:P626"/>
    <mergeCell ref="P692:P695"/>
    <mergeCell ref="C692:C695"/>
    <mergeCell ref="D692:D695"/>
    <mergeCell ref="E692:E695"/>
    <mergeCell ref="A692:A695"/>
    <mergeCell ref="P696:P699"/>
    <mergeCell ref="F692:F695"/>
    <mergeCell ref="B692:B695"/>
    <mergeCell ref="A700:A703"/>
    <mergeCell ref="B700:B703"/>
    <mergeCell ref="C700:C703"/>
    <mergeCell ref="D700:D703"/>
    <mergeCell ref="E700:E703"/>
    <mergeCell ref="F700:F703"/>
    <mergeCell ref="P700:P703"/>
    <mergeCell ref="C627:C630"/>
    <mergeCell ref="D627:D630"/>
    <mergeCell ref="E627:E630"/>
    <mergeCell ref="F627:F630"/>
    <mergeCell ref="P627:P630"/>
    <mergeCell ref="C631:C634"/>
    <mergeCell ref="D631:D634"/>
    <mergeCell ref="E631:E634"/>
    <mergeCell ref="F631:F634"/>
    <mergeCell ref="P631:P634"/>
    <mergeCell ref="C635:C638"/>
    <mergeCell ref="D635:D638"/>
    <mergeCell ref="E635:E638"/>
    <mergeCell ref="C680:C683"/>
    <mergeCell ref="D680:D683"/>
    <mergeCell ref="E680:E683"/>
    <mergeCell ref="C688:C691"/>
    <mergeCell ref="B712:B715"/>
    <mergeCell ref="C712:C715"/>
    <mergeCell ref="D712:D715"/>
    <mergeCell ref="E712:E715"/>
    <mergeCell ref="F712:F715"/>
    <mergeCell ref="P712:P715"/>
    <mergeCell ref="A512:A515"/>
    <mergeCell ref="B512:B515"/>
    <mergeCell ref="C512:C515"/>
    <mergeCell ref="A528:A531"/>
    <mergeCell ref="B528:B531"/>
    <mergeCell ref="C528:C531"/>
    <mergeCell ref="D528:D531"/>
    <mergeCell ref="E528:E531"/>
    <mergeCell ref="F528:F531"/>
    <mergeCell ref="A520:A523"/>
    <mergeCell ref="B520:B523"/>
    <mergeCell ref="C520:C523"/>
    <mergeCell ref="D520:D523"/>
    <mergeCell ref="E520:E523"/>
    <mergeCell ref="F520:F523"/>
    <mergeCell ref="A516:A519"/>
    <mergeCell ref="B516:B519"/>
    <mergeCell ref="C516:C519"/>
    <mergeCell ref="D516:D519"/>
    <mergeCell ref="E516:E519"/>
    <mergeCell ref="D512:D515"/>
    <mergeCell ref="E512:E515"/>
    <mergeCell ref="F512:F515"/>
    <mergeCell ref="P704:P707"/>
    <mergeCell ref="P532:P535"/>
    <mergeCell ref="A536:A539"/>
    <mergeCell ref="A716:A719"/>
    <mergeCell ref="B716:B719"/>
    <mergeCell ref="C716:C719"/>
    <mergeCell ref="D716:D719"/>
    <mergeCell ref="E716:E719"/>
    <mergeCell ref="F716:F719"/>
    <mergeCell ref="P716:P719"/>
    <mergeCell ref="A720:A723"/>
    <mergeCell ref="B720:B723"/>
    <mergeCell ref="C720:C723"/>
    <mergeCell ref="C704:C707"/>
    <mergeCell ref="D704:D707"/>
    <mergeCell ref="E704:E707"/>
    <mergeCell ref="F704:F707"/>
    <mergeCell ref="A696:A699"/>
    <mergeCell ref="B696:B699"/>
    <mergeCell ref="C696:C699"/>
    <mergeCell ref="D696:D699"/>
    <mergeCell ref="E696:E699"/>
    <mergeCell ref="F696:F699"/>
    <mergeCell ref="A708:A711"/>
    <mergeCell ref="B708:B711"/>
    <mergeCell ref="C708:C711"/>
    <mergeCell ref="D708:D711"/>
    <mergeCell ref="E708:E711"/>
    <mergeCell ref="F708:F711"/>
    <mergeCell ref="P708:P711"/>
    <mergeCell ref="D720:D723"/>
    <mergeCell ref="E720:E723"/>
    <mergeCell ref="F720:F723"/>
    <mergeCell ref="P720:P723"/>
    <mergeCell ref="A712:A715"/>
    <mergeCell ref="A736:A739"/>
    <mergeCell ref="B736:B739"/>
    <mergeCell ref="C736:C739"/>
    <mergeCell ref="D736:D739"/>
    <mergeCell ref="E736:E739"/>
    <mergeCell ref="F736:F739"/>
    <mergeCell ref="P736:P739"/>
    <mergeCell ref="A724:A727"/>
    <mergeCell ref="B724:B727"/>
    <mergeCell ref="C724:C727"/>
    <mergeCell ref="D724:D727"/>
    <mergeCell ref="E724:E727"/>
    <mergeCell ref="F724:F727"/>
    <mergeCell ref="P724:P727"/>
    <mergeCell ref="A728:A731"/>
    <mergeCell ref="B728:B731"/>
    <mergeCell ref="C728:C731"/>
    <mergeCell ref="D728:D731"/>
    <mergeCell ref="E728:E731"/>
    <mergeCell ref="F728:F731"/>
    <mergeCell ref="P728:P731"/>
    <mergeCell ref="A732:A735"/>
    <mergeCell ref="B732:B735"/>
    <mergeCell ref="C732:C735"/>
    <mergeCell ref="D732:D735"/>
    <mergeCell ref="E732:E735"/>
    <mergeCell ref="F732:F735"/>
    <mergeCell ref="P732:P735"/>
    <mergeCell ref="D756:D759"/>
    <mergeCell ref="E756:E759"/>
    <mergeCell ref="F756:F759"/>
    <mergeCell ref="P756:P759"/>
    <mergeCell ref="A740:A743"/>
    <mergeCell ref="B740:B743"/>
    <mergeCell ref="C740:C743"/>
    <mergeCell ref="D740:D743"/>
    <mergeCell ref="E740:E743"/>
    <mergeCell ref="F740:F743"/>
    <mergeCell ref="P740:P743"/>
    <mergeCell ref="A744:A747"/>
    <mergeCell ref="B744:B747"/>
    <mergeCell ref="C744:C747"/>
    <mergeCell ref="D744:D747"/>
    <mergeCell ref="E744:E747"/>
    <mergeCell ref="F744:F747"/>
    <mergeCell ref="P744:P747"/>
    <mergeCell ref="A748:A751"/>
    <mergeCell ref="B748:B751"/>
    <mergeCell ref="C748:C751"/>
    <mergeCell ref="D748:D751"/>
    <mergeCell ref="E748:E751"/>
    <mergeCell ref="F748:F751"/>
    <mergeCell ref="A756:A759"/>
    <mergeCell ref="B756:B759"/>
    <mergeCell ref="C756:C759"/>
    <mergeCell ref="C797:C800"/>
    <mergeCell ref="P760:P763"/>
    <mergeCell ref="A773:A776"/>
    <mergeCell ref="B773:B776"/>
    <mergeCell ref="C773:C776"/>
    <mergeCell ref="D773:D776"/>
    <mergeCell ref="E773:E776"/>
    <mergeCell ref="F773:F776"/>
    <mergeCell ref="P773:P776"/>
    <mergeCell ref="B777:B780"/>
    <mergeCell ref="C777:C780"/>
    <mergeCell ref="D777:D780"/>
    <mergeCell ref="E777:E780"/>
    <mergeCell ref="F777:F780"/>
    <mergeCell ref="P777:P780"/>
    <mergeCell ref="C760:C763"/>
    <mergeCell ref="D760:D763"/>
    <mergeCell ref="E760:E763"/>
    <mergeCell ref="F760:F763"/>
    <mergeCell ref="A760:A772"/>
    <mergeCell ref="B760:B772"/>
    <mergeCell ref="C764:F764"/>
    <mergeCell ref="C765:C768"/>
    <mergeCell ref="D765:D768"/>
    <mergeCell ref="E765:E768"/>
    <mergeCell ref="F765:F768"/>
    <mergeCell ref="C769:C772"/>
    <mergeCell ref="D769:D772"/>
    <mergeCell ref="E769:E772"/>
    <mergeCell ref="F769:F772"/>
    <mergeCell ref="P765:P772"/>
    <mergeCell ref="D553:D556"/>
    <mergeCell ref="A789:A792"/>
    <mergeCell ref="B789:B792"/>
    <mergeCell ref="C789:C792"/>
    <mergeCell ref="D789:D792"/>
    <mergeCell ref="E797:E800"/>
    <mergeCell ref="F797:F800"/>
    <mergeCell ref="E789:E792"/>
    <mergeCell ref="F789:F792"/>
    <mergeCell ref="P748:P751"/>
    <mergeCell ref="A752:A755"/>
    <mergeCell ref="B752:B755"/>
    <mergeCell ref="C752:C755"/>
    <mergeCell ref="D752:D755"/>
    <mergeCell ref="E752:E755"/>
    <mergeCell ref="F752:F755"/>
    <mergeCell ref="P752:P755"/>
    <mergeCell ref="P797:P800"/>
    <mergeCell ref="A781:A784"/>
    <mergeCell ref="B781:B784"/>
    <mergeCell ref="C781:C784"/>
    <mergeCell ref="D781:D784"/>
    <mergeCell ref="E781:E784"/>
    <mergeCell ref="F781:F784"/>
    <mergeCell ref="P781:P784"/>
    <mergeCell ref="A785:A788"/>
    <mergeCell ref="B785:B788"/>
    <mergeCell ref="C785:C788"/>
    <mergeCell ref="D785:D788"/>
    <mergeCell ref="E785:E788"/>
    <mergeCell ref="F785:F788"/>
    <mergeCell ref="P785:P788"/>
    <mergeCell ref="C602:C605"/>
    <mergeCell ref="P789:P792"/>
    <mergeCell ref="P793:P796"/>
    <mergeCell ref="A797:A800"/>
    <mergeCell ref="B797:B800"/>
    <mergeCell ref="A777:A780"/>
    <mergeCell ref="L113:O113"/>
    <mergeCell ref="L146:O146"/>
    <mergeCell ref="L183:O183"/>
    <mergeCell ref="L220:O220"/>
    <mergeCell ref="L261:O261"/>
    <mergeCell ref="L294:O294"/>
    <mergeCell ref="L327:O327"/>
    <mergeCell ref="L360:O360"/>
    <mergeCell ref="L397:O397"/>
    <mergeCell ref="L430:O430"/>
    <mergeCell ref="L463:O463"/>
    <mergeCell ref="A793:A796"/>
    <mergeCell ref="B793:B796"/>
    <mergeCell ref="C793:C796"/>
    <mergeCell ref="D793:D796"/>
    <mergeCell ref="E793:E796"/>
    <mergeCell ref="F793:F796"/>
    <mergeCell ref="D797:D800"/>
    <mergeCell ref="F565:F568"/>
    <mergeCell ref="F544:F548"/>
    <mergeCell ref="E544:E548"/>
    <mergeCell ref="D544:D548"/>
    <mergeCell ref="C544:C548"/>
    <mergeCell ref="G548:K548"/>
    <mergeCell ref="L548:O548"/>
    <mergeCell ref="C553:C556"/>
    <mergeCell ref="P577:P581"/>
    <mergeCell ref="E553:E556"/>
    <mergeCell ref="F553:F556"/>
    <mergeCell ref="F635:F638"/>
    <mergeCell ref="P635:P638"/>
    <mergeCell ref="C639:C642"/>
    <mergeCell ref="D639:D642"/>
    <mergeCell ref="E639:E642"/>
    <mergeCell ref="F639:F642"/>
    <mergeCell ref="P639:P642"/>
    <mergeCell ref="A643:A675"/>
    <mergeCell ref="B643:B675"/>
    <mergeCell ref="A577:A609"/>
    <mergeCell ref="B577:B609"/>
    <mergeCell ref="P565:P568"/>
    <mergeCell ref="P569:P572"/>
    <mergeCell ref="P573:P576"/>
    <mergeCell ref="C586:C589"/>
    <mergeCell ref="D586:D589"/>
    <mergeCell ref="E586:E589"/>
    <mergeCell ref="F586:F589"/>
    <mergeCell ref="P586:P589"/>
    <mergeCell ref="C590:C593"/>
    <mergeCell ref="D590:D593"/>
    <mergeCell ref="E590:E593"/>
    <mergeCell ref="F590:F593"/>
    <mergeCell ref="P590:P593"/>
    <mergeCell ref="C582:C585"/>
    <mergeCell ref="D582:D585"/>
    <mergeCell ref="E582:E585"/>
    <mergeCell ref="F582:F585"/>
    <mergeCell ref="P582:P585"/>
    <mergeCell ref="C606:C609"/>
    <mergeCell ref="D606:D609"/>
    <mergeCell ref="E606:E609"/>
    <mergeCell ref="F606:F609"/>
    <mergeCell ref="P606:P609"/>
    <mergeCell ref="C594:C597"/>
    <mergeCell ref="D594:D597"/>
    <mergeCell ref="E594:E597"/>
    <mergeCell ref="F594:F597"/>
    <mergeCell ref="P594:P597"/>
    <mergeCell ref="C598:C601"/>
    <mergeCell ref="D598:D601"/>
    <mergeCell ref="E598:E601"/>
    <mergeCell ref="F598:F601"/>
    <mergeCell ref="P598:P601"/>
    <mergeCell ref="P549:P552"/>
    <mergeCell ref="P553:P556"/>
    <mergeCell ref="P557:P560"/>
    <mergeCell ref="P561:P564"/>
    <mergeCell ref="F577:F581"/>
    <mergeCell ref="E577:E581"/>
    <mergeCell ref="C569:C572"/>
    <mergeCell ref="D569:D572"/>
    <mergeCell ref="E569:E572"/>
    <mergeCell ref="F569:F572"/>
    <mergeCell ref="C573:C576"/>
    <mergeCell ref="D573:D576"/>
    <mergeCell ref="E573:E576"/>
    <mergeCell ref="F573:F576"/>
    <mergeCell ref="C557:C560"/>
    <mergeCell ref="D557:D560"/>
    <mergeCell ref="E557:E560"/>
    <mergeCell ref="A65:A68"/>
    <mergeCell ref="B65:B68"/>
    <mergeCell ref="C65:C68"/>
    <mergeCell ref="D65:D68"/>
    <mergeCell ref="E65:E68"/>
    <mergeCell ref="F65:F68"/>
    <mergeCell ref="P65:P68"/>
    <mergeCell ref="A69:A72"/>
    <mergeCell ref="B69:B72"/>
    <mergeCell ref="C69:C72"/>
    <mergeCell ref="D69:D72"/>
    <mergeCell ref="E69:E72"/>
    <mergeCell ref="F69:F72"/>
    <mergeCell ref="P69:P72"/>
    <mergeCell ref="D602:D605"/>
    <mergeCell ref="E602:E605"/>
    <mergeCell ref="F602:F605"/>
    <mergeCell ref="P602:P605"/>
    <mergeCell ref="A544:A576"/>
    <mergeCell ref="B544:B576"/>
    <mergeCell ref="F557:F560"/>
    <mergeCell ref="C561:C564"/>
    <mergeCell ref="D561:D564"/>
    <mergeCell ref="E561:E564"/>
    <mergeCell ref="F561:F564"/>
    <mergeCell ref="C565:C568"/>
    <mergeCell ref="D565:D568"/>
    <mergeCell ref="E565:E568"/>
    <mergeCell ref="D577:D581"/>
    <mergeCell ref="C577:C581"/>
    <mergeCell ref="G581:K581"/>
    <mergeCell ref="L581:O581"/>
  </mergeCells>
  <pageMargins left="0.39370078740157483" right="0.15748031496062992" top="0.51181102362204722" bottom="0.35433070866141736" header="0.23622047244094491" footer="0.19685039370078741"/>
  <pageSetup paperSize="9" scale="52" fitToHeight="17" orientation="landscape" r:id="rId1"/>
  <headerFooter differentFirst="1">
    <oddHeader>&amp;C&amp;P</oddHeader>
  </headerFooter>
  <rowBreaks count="19" manualBreakCount="19">
    <brk id="44" max="15" man="1"/>
    <brk id="72" max="16383" man="1"/>
    <brk id="108" max="16383" man="1"/>
    <brk id="150" max="16383" man="1"/>
    <brk id="191" max="16383" man="1"/>
    <brk id="236" max="16383" man="1"/>
    <brk id="281" max="16383" man="1"/>
    <brk id="322" max="16383" man="1"/>
    <brk id="355" max="16383" man="1"/>
    <brk id="405" max="16383" man="1"/>
    <brk id="458" max="16383" man="1"/>
    <brk id="507" max="15" man="1"/>
    <brk id="539" max="16383" man="1"/>
    <brk id="585" max="16383" man="1"/>
    <brk id="630" max="16383" man="1"/>
    <brk id="663" max="16383" man="1"/>
    <brk id="699" max="16383" man="1"/>
    <brk id="731" max="16383" man="1"/>
    <brk id="7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U225"/>
  <sheetViews>
    <sheetView zoomScaleNormal="100" zoomScaleSheetLayoutView="100" workbookViewId="0">
      <selection activeCell="A7" sqref="A7:P7"/>
    </sheetView>
  </sheetViews>
  <sheetFormatPr defaultColWidth="9.140625" defaultRowHeight="15"/>
  <cols>
    <col min="1" max="1" width="7.42578125" style="397" customWidth="1"/>
    <col min="2" max="2" width="31" style="5" customWidth="1"/>
    <col min="3" max="3" width="33.5703125" style="5" customWidth="1"/>
    <col min="4" max="4" width="16.28515625" style="5" customWidth="1"/>
    <col min="5" max="5" width="16.140625" style="5" customWidth="1"/>
    <col min="6" max="6" width="19.42578125" style="5" customWidth="1"/>
    <col min="7" max="7" width="9.140625" style="22"/>
    <col min="8" max="8" width="14.140625" style="5" customWidth="1"/>
    <col min="9" max="9" width="10.5703125" style="5" customWidth="1"/>
    <col min="10" max="10" width="10.42578125" style="5" customWidth="1"/>
    <col min="11" max="11" width="12.140625" style="5" customWidth="1"/>
    <col min="12" max="12" width="9.28515625" style="5" customWidth="1"/>
    <col min="13" max="15" width="10.5703125" style="5" customWidth="1"/>
    <col min="16" max="16" width="33.85546875" style="5" customWidth="1"/>
    <col min="17" max="17" width="9.140625" style="5"/>
    <col min="18" max="18" width="16.140625" style="5" customWidth="1"/>
    <col min="19" max="16384" width="9.140625" style="5"/>
  </cols>
  <sheetData>
    <row r="1" spans="1:21" s="820" customFormat="1" ht="15.75" customHeight="1">
      <c r="A1" s="819"/>
      <c r="G1" s="821"/>
      <c r="P1" s="787" t="s">
        <v>461</v>
      </c>
    </row>
    <row r="2" spans="1:21" s="820" customFormat="1" ht="15.75">
      <c r="A2" s="819"/>
      <c r="G2" s="821"/>
      <c r="P2" s="822" t="s">
        <v>0</v>
      </c>
    </row>
    <row r="3" spans="1:21" s="820" customFormat="1" ht="15.75">
      <c r="A3" s="819"/>
      <c r="G3" s="821"/>
      <c r="P3" s="822" t="s">
        <v>1</v>
      </c>
    </row>
    <row r="4" spans="1:21" s="820" customFormat="1" ht="15.75">
      <c r="A4" s="819"/>
      <c r="G4" s="821"/>
      <c r="P4" s="822" t="s">
        <v>286</v>
      </c>
    </row>
    <row r="5" spans="1:21" s="820" customFormat="1" ht="11.25">
      <c r="A5" s="819"/>
      <c r="G5" s="821"/>
      <c r="L5" s="823"/>
      <c r="M5" s="824"/>
      <c r="N5" s="824"/>
      <c r="O5" s="824"/>
      <c r="P5" s="824"/>
    </row>
    <row r="6" spans="1:21" ht="18.75" customHeight="1">
      <c r="A6" s="1383" t="s">
        <v>457</v>
      </c>
      <c r="B6" s="1383"/>
      <c r="C6" s="1383"/>
      <c r="D6" s="1383"/>
      <c r="E6" s="1383"/>
      <c r="F6" s="1383"/>
      <c r="G6" s="1383"/>
      <c r="H6" s="1383"/>
      <c r="I6" s="1383"/>
      <c r="J6" s="1383"/>
      <c r="K6" s="1383"/>
      <c r="L6" s="1383"/>
      <c r="M6" s="1383"/>
      <c r="N6" s="1383"/>
      <c r="O6" s="1383"/>
      <c r="P6" s="1383"/>
    </row>
    <row r="7" spans="1:21" ht="18.75">
      <c r="A7" s="1383" t="s">
        <v>918</v>
      </c>
      <c r="B7" s="1383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</row>
    <row r="8" spans="1:21" ht="15.75" customHeight="1">
      <c r="A8" s="1385" t="s">
        <v>1207</v>
      </c>
      <c r="B8" s="1385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</row>
    <row r="9" spans="1:21" ht="15.75" thickBot="1">
      <c r="A9" s="399"/>
      <c r="B9" s="6"/>
      <c r="C9" s="6"/>
      <c r="D9" s="6"/>
      <c r="E9" s="6"/>
      <c r="F9" s="6"/>
      <c r="G9" s="23"/>
      <c r="H9" s="6"/>
      <c r="I9" s="6"/>
      <c r="J9" s="6"/>
      <c r="K9" s="6"/>
      <c r="L9" s="6"/>
      <c r="M9" s="6"/>
      <c r="N9" s="6"/>
      <c r="O9" s="6"/>
      <c r="P9" s="6"/>
    </row>
    <row r="10" spans="1:21" ht="20.25" customHeight="1" thickBot="1">
      <c r="A10" s="1411" t="s">
        <v>2</v>
      </c>
      <c r="B10" s="1412" t="s">
        <v>3</v>
      </c>
      <c r="C10" s="1414" t="s">
        <v>4</v>
      </c>
      <c r="D10" s="1416" t="s">
        <v>5</v>
      </c>
      <c r="E10" s="1417"/>
      <c r="F10" s="1417"/>
      <c r="G10" s="1417"/>
      <c r="H10" s="1417"/>
      <c r="I10" s="1417"/>
      <c r="J10" s="1417"/>
      <c r="K10" s="1417"/>
      <c r="L10" s="1417"/>
      <c r="M10" s="1417"/>
      <c r="N10" s="1418"/>
      <c r="O10" s="1419"/>
      <c r="P10" s="1386" t="s">
        <v>1208</v>
      </c>
    </row>
    <row r="11" spans="1:21" ht="42" customHeight="1" thickBot="1">
      <c r="A11" s="1354"/>
      <c r="B11" s="1413"/>
      <c r="C11" s="1415"/>
      <c r="D11" s="1420" t="s">
        <v>459</v>
      </c>
      <c r="E11" s="1188" t="s">
        <v>458</v>
      </c>
      <c r="F11" s="1274" t="s">
        <v>6</v>
      </c>
      <c r="G11" s="1416" t="s">
        <v>7</v>
      </c>
      <c r="H11" s="1417"/>
      <c r="I11" s="1417"/>
      <c r="J11" s="1417"/>
      <c r="K11" s="1421"/>
      <c r="L11" s="1416" t="s">
        <v>8</v>
      </c>
      <c r="M11" s="1421"/>
      <c r="N11" s="1416" t="s">
        <v>9</v>
      </c>
      <c r="O11" s="1421"/>
      <c r="P11" s="1387"/>
      <c r="S11" s="119"/>
      <c r="T11" s="119"/>
      <c r="U11" s="119"/>
    </row>
    <row r="12" spans="1:21" ht="64.5" thickBot="1">
      <c r="A12" s="1205"/>
      <c r="B12" s="1301"/>
      <c r="C12" s="1272"/>
      <c r="D12" s="1270"/>
      <c r="E12" s="1271"/>
      <c r="F12" s="1272"/>
      <c r="G12" s="400" t="s">
        <v>10</v>
      </c>
      <c r="H12" s="57" t="s">
        <v>11</v>
      </c>
      <c r="I12" s="277" t="s">
        <v>12</v>
      </c>
      <c r="J12" s="835" t="s">
        <v>13</v>
      </c>
      <c r="K12" s="476" t="s">
        <v>14</v>
      </c>
      <c r="L12" s="783" t="s">
        <v>15</v>
      </c>
      <c r="M12" s="784" t="s">
        <v>16</v>
      </c>
      <c r="N12" s="783" t="s">
        <v>17</v>
      </c>
      <c r="O12" s="784" t="s">
        <v>18</v>
      </c>
      <c r="P12" s="1302"/>
      <c r="S12" s="119"/>
      <c r="T12" s="119"/>
      <c r="U12" s="119"/>
    </row>
    <row r="13" spans="1:21" ht="15.75" thickBot="1">
      <c r="A13" s="401">
        <v>1</v>
      </c>
      <c r="B13" s="7">
        <v>2</v>
      </c>
      <c r="C13" s="402">
        <v>3</v>
      </c>
      <c r="D13" s="278">
        <v>4</v>
      </c>
      <c r="E13" s="7">
        <v>5</v>
      </c>
      <c r="F13" s="402">
        <v>6</v>
      </c>
      <c r="G13" s="785">
        <v>7</v>
      </c>
      <c r="H13" s="232">
        <v>8</v>
      </c>
      <c r="I13" s="278">
        <v>9</v>
      </c>
      <c r="J13" s="62">
        <v>10</v>
      </c>
      <c r="K13" s="8">
        <v>11</v>
      </c>
      <c r="L13" s="278">
        <v>12</v>
      </c>
      <c r="M13" s="8">
        <v>13</v>
      </c>
      <c r="N13" s="278">
        <v>14</v>
      </c>
      <c r="O13" s="786">
        <v>15</v>
      </c>
      <c r="P13" s="8">
        <v>16</v>
      </c>
    </row>
    <row r="14" spans="1:21" ht="27" customHeight="1" thickBot="1">
      <c r="A14" s="2248" t="s">
        <v>919</v>
      </c>
      <c r="B14" s="2249"/>
      <c r="C14" s="1569" t="s">
        <v>294</v>
      </c>
      <c r="D14" s="2250" t="s">
        <v>19</v>
      </c>
      <c r="E14" s="2251" t="s">
        <v>19</v>
      </c>
      <c r="F14" s="2252" t="s">
        <v>19</v>
      </c>
      <c r="G14" s="825" t="s">
        <v>20</v>
      </c>
      <c r="H14" s="233">
        <f>H15+H16+H17</f>
        <v>153178.9</v>
      </c>
      <c r="I14" s="279">
        <f>I15+I16+I17</f>
        <v>51423.799999999996</v>
      </c>
      <c r="J14" s="63">
        <f>J15+J16+J17</f>
        <v>44201.7</v>
      </c>
      <c r="K14" s="575">
        <f>K15+K16+K17</f>
        <v>13925</v>
      </c>
      <c r="L14" s="279">
        <f>J14/H14*100</f>
        <v>28.856258923389579</v>
      </c>
      <c r="M14" s="826">
        <f>J14-H14</f>
        <v>-108977.2</v>
      </c>
      <c r="N14" s="279">
        <f>K14/H14*100</f>
        <v>9.0906776324937706</v>
      </c>
      <c r="O14" s="826">
        <f>K14-H14</f>
        <v>-139253.9</v>
      </c>
      <c r="P14" s="2253"/>
    </row>
    <row r="15" spans="1:21" ht="18.75" customHeight="1" thickBot="1">
      <c r="A15" s="2248"/>
      <c r="B15" s="2249"/>
      <c r="C15" s="1570"/>
      <c r="D15" s="2250"/>
      <c r="E15" s="2251"/>
      <c r="F15" s="2252"/>
      <c r="G15" s="827" t="s">
        <v>21</v>
      </c>
      <c r="H15" s="179">
        <f>H19</f>
        <v>4158.8999999999996</v>
      </c>
      <c r="I15" s="2274">
        <f t="shared" ref="I15:K15" si="0">I19</f>
        <v>3103.1</v>
      </c>
      <c r="J15" s="10">
        <f t="shared" si="0"/>
        <v>2543.1999999999998</v>
      </c>
      <c r="K15" s="834">
        <f t="shared" si="0"/>
        <v>2543.1999999999998</v>
      </c>
      <c r="L15" s="279">
        <f>J15/H15*100</f>
        <v>61.150785063358107</v>
      </c>
      <c r="M15" s="826">
        <f>J15-H15</f>
        <v>-1615.6999999999998</v>
      </c>
      <c r="N15" s="279">
        <f>K15/H15*100</f>
        <v>61.150785063358107</v>
      </c>
      <c r="O15" s="826">
        <f t="shared" ref="O15:O32" si="1">K15-H15</f>
        <v>-1615.6999999999998</v>
      </c>
      <c r="P15" s="2253"/>
    </row>
    <row r="16" spans="1:21" ht="18.75" customHeight="1" thickBot="1">
      <c r="A16" s="2248"/>
      <c r="B16" s="2249"/>
      <c r="C16" s="1570"/>
      <c r="D16" s="2250"/>
      <c r="E16" s="2251"/>
      <c r="F16" s="2252"/>
      <c r="G16" s="827" t="s">
        <v>22</v>
      </c>
      <c r="H16" s="179">
        <f t="shared" ref="H16:K17" si="2">H20</f>
        <v>149020</v>
      </c>
      <c r="I16" s="2274">
        <f t="shared" si="2"/>
        <v>48320.7</v>
      </c>
      <c r="J16" s="10">
        <f t="shared" si="2"/>
        <v>41658.5</v>
      </c>
      <c r="K16" s="834">
        <f t="shared" si="2"/>
        <v>11381.8</v>
      </c>
      <c r="L16" s="279">
        <f>J16/H16*100</f>
        <v>27.95497248691451</v>
      </c>
      <c r="M16" s="826">
        <f>J16-H16</f>
        <v>-107361.5</v>
      </c>
      <c r="N16" s="279">
        <f>K16/H16*100</f>
        <v>7.6377667427190969</v>
      </c>
      <c r="O16" s="826">
        <f t="shared" ref="O16" si="3">K16-H16</f>
        <v>-137638.20000000001</v>
      </c>
      <c r="P16" s="2253"/>
      <c r="Q16" s="415"/>
      <c r="R16" s="415"/>
      <c r="S16" s="415"/>
    </row>
    <row r="17" spans="1:19" ht="18.75" customHeight="1" thickBot="1">
      <c r="A17" s="2248"/>
      <c r="B17" s="2249"/>
      <c r="C17" s="1571"/>
      <c r="D17" s="2250"/>
      <c r="E17" s="2251"/>
      <c r="F17" s="2252"/>
      <c r="G17" s="828" t="s">
        <v>23</v>
      </c>
      <c r="H17" s="180">
        <f t="shared" si="2"/>
        <v>0</v>
      </c>
      <c r="I17" s="836">
        <f t="shared" si="2"/>
        <v>0</v>
      </c>
      <c r="J17" s="127">
        <f t="shared" si="2"/>
        <v>0</v>
      </c>
      <c r="K17" s="837">
        <f t="shared" si="2"/>
        <v>0</v>
      </c>
      <c r="L17" s="675">
        <v>0</v>
      </c>
      <c r="M17" s="139">
        <f t="shared" ref="M17:M29" si="4">J17-H17</f>
        <v>0</v>
      </c>
      <c r="N17" s="675">
        <v>0</v>
      </c>
      <c r="O17" s="139">
        <f t="shared" si="1"/>
        <v>0</v>
      </c>
      <c r="P17" s="2253"/>
      <c r="Q17" s="415"/>
      <c r="R17" s="415"/>
      <c r="S17" s="415"/>
    </row>
    <row r="18" spans="1:19" ht="22.5" customHeight="1" thickBot="1">
      <c r="A18" s="2254" t="s">
        <v>24</v>
      </c>
      <c r="B18" s="2255" t="s">
        <v>920</v>
      </c>
      <c r="C18" s="1493" t="s">
        <v>755</v>
      </c>
      <c r="D18" s="2256" t="s">
        <v>19</v>
      </c>
      <c r="E18" s="2258" t="s">
        <v>19</v>
      </c>
      <c r="F18" s="2259" t="s">
        <v>19</v>
      </c>
      <c r="G18" s="165" t="s">
        <v>20</v>
      </c>
      <c r="H18" s="499">
        <f>H19+H20+H21</f>
        <v>153178.9</v>
      </c>
      <c r="I18" s="487">
        <f>I19+I20+I21</f>
        <v>51423.799999999996</v>
      </c>
      <c r="J18" s="489">
        <f>J19+J20+J21</f>
        <v>44201.7</v>
      </c>
      <c r="K18" s="771">
        <f>K19+K20+K21</f>
        <v>13925</v>
      </c>
      <c r="L18" s="280">
        <f>J18/H18*100</f>
        <v>28.856258923389579</v>
      </c>
      <c r="M18" s="34">
        <f t="shared" ref="M18:M20" si="5">J18-H18</f>
        <v>-108977.2</v>
      </c>
      <c r="N18" s="280">
        <f>K18/H18*100</f>
        <v>9.0906776324937706</v>
      </c>
      <c r="O18" s="34">
        <f t="shared" ref="O18:O20" si="6">K18-H18</f>
        <v>-139253.9</v>
      </c>
      <c r="P18" s="2260"/>
    </row>
    <row r="19" spans="1:19" ht="15.75" customHeight="1" thickBot="1">
      <c r="A19" s="2254"/>
      <c r="B19" s="2255"/>
      <c r="C19" s="1494"/>
      <c r="D19" s="2256"/>
      <c r="E19" s="2258"/>
      <c r="F19" s="2259"/>
      <c r="G19" s="423" t="s">
        <v>21</v>
      </c>
      <c r="H19" s="182">
        <f>H23</f>
        <v>4158.8999999999996</v>
      </c>
      <c r="I19" s="393">
        <f t="shared" ref="I19:K19" si="7">I23</f>
        <v>3103.1</v>
      </c>
      <c r="J19" s="13">
        <f t="shared" si="7"/>
        <v>2543.1999999999998</v>
      </c>
      <c r="K19" s="394">
        <f t="shared" si="7"/>
        <v>2543.1999999999998</v>
      </c>
      <c r="L19" s="425">
        <f>J19/H19*100</f>
        <v>61.150785063358107</v>
      </c>
      <c r="M19" s="29">
        <f t="shared" si="5"/>
        <v>-1615.6999999999998</v>
      </c>
      <c r="N19" s="425">
        <f>K19/H19*100</f>
        <v>61.150785063358107</v>
      </c>
      <c r="O19" s="29">
        <f t="shared" si="6"/>
        <v>-1615.6999999999998</v>
      </c>
      <c r="P19" s="2260"/>
    </row>
    <row r="20" spans="1:19" ht="15.75" customHeight="1" thickBot="1">
      <c r="A20" s="2254"/>
      <c r="B20" s="2255"/>
      <c r="C20" s="1494"/>
      <c r="D20" s="2256"/>
      <c r="E20" s="2258"/>
      <c r="F20" s="2259"/>
      <c r="G20" s="423" t="s">
        <v>22</v>
      </c>
      <c r="H20" s="182">
        <f t="shared" ref="H20:K21" si="8">H24</f>
        <v>149020</v>
      </c>
      <c r="I20" s="393">
        <f t="shared" si="8"/>
        <v>48320.7</v>
      </c>
      <c r="J20" s="13">
        <f t="shared" si="8"/>
        <v>41658.5</v>
      </c>
      <c r="K20" s="394">
        <f t="shared" si="8"/>
        <v>11381.8</v>
      </c>
      <c r="L20" s="425">
        <f>J20/H20*100</f>
        <v>27.95497248691451</v>
      </c>
      <c r="M20" s="29">
        <f t="shared" si="5"/>
        <v>-107361.5</v>
      </c>
      <c r="N20" s="425">
        <f>K20/H20*100</f>
        <v>7.6377667427190969</v>
      </c>
      <c r="O20" s="29">
        <f t="shared" si="6"/>
        <v>-137638.20000000001</v>
      </c>
      <c r="P20" s="2260"/>
    </row>
    <row r="21" spans="1:19" ht="15.75" customHeight="1">
      <c r="A21" s="1309"/>
      <c r="B21" s="1311"/>
      <c r="C21" s="1494"/>
      <c r="D21" s="2257"/>
      <c r="E21" s="1491"/>
      <c r="F21" s="1450"/>
      <c r="G21" s="423" t="s">
        <v>23</v>
      </c>
      <c r="H21" s="183">
        <f t="shared" si="8"/>
        <v>0</v>
      </c>
      <c r="I21" s="395">
        <f t="shared" si="8"/>
        <v>0</v>
      </c>
      <c r="J21" s="14">
        <f t="shared" si="8"/>
        <v>0</v>
      </c>
      <c r="K21" s="396">
        <f t="shared" si="8"/>
        <v>0</v>
      </c>
      <c r="L21" s="525">
        <v>0</v>
      </c>
      <c r="M21" s="140">
        <f t="shared" si="4"/>
        <v>0</v>
      </c>
      <c r="N21" s="525">
        <v>0</v>
      </c>
      <c r="O21" s="140">
        <f t="shared" si="1"/>
        <v>0</v>
      </c>
      <c r="P21" s="2043"/>
    </row>
    <row r="22" spans="1:19" ht="21" customHeight="1" thickBot="1">
      <c r="A22" s="2265" t="s">
        <v>26</v>
      </c>
      <c r="B22" s="2268" t="s">
        <v>921</v>
      </c>
      <c r="C22" s="2271" t="s">
        <v>19</v>
      </c>
      <c r="D22" s="1254" t="s">
        <v>19</v>
      </c>
      <c r="E22" s="1297" t="s">
        <v>19</v>
      </c>
      <c r="F22" s="1300" t="s">
        <v>19</v>
      </c>
      <c r="G22" s="449" t="s">
        <v>20</v>
      </c>
      <c r="H22" s="469">
        <f>H23+H24+H25</f>
        <v>153178.9</v>
      </c>
      <c r="I22" s="470">
        <f>I23+I24+I25</f>
        <v>51423.799999999996</v>
      </c>
      <c r="J22" s="471">
        <f>J23+J24+J25</f>
        <v>44201.7</v>
      </c>
      <c r="K22" s="760">
        <f>K23+K24+K25</f>
        <v>13925</v>
      </c>
      <c r="L22" s="271">
        <f>J22/H22*100</f>
        <v>28.856258923389579</v>
      </c>
      <c r="M22" s="31">
        <f t="shared" si="4"/>
        <v>-108977.2</v>
      </c>
      <c r="N22" s="271">
        <f>K22/H22*100</f>
        <v>9.0906776324937706</v>
      </c>
      <c r="O22" s="31">
        <f t="shared" si="1"/>
        <v>-139253.9</v>
      </c>
      <c r="P22" s="2261"/>
    </row>
    <row r="23" spans="1:19" ht="15" customHeight="1" thickBot="1">
      <c r="A23" s="2266"/>
      <c r="B23" s="2269"/>
      <c r="C23" s="2272"/>
      <c r="D23" s="2146"/>
      <c r="E23" s="1466"/>
      <c r="F23" s="1548"/>
      <c r="G23" s="789" t="s">
        <v>21</v>
      </c>
      <c r="H23" s="816">
        <f>H27+H43+H55+H63</f>
        <v>4158.8999999999996</v>
      </c>
      <c r="I23" s="832">
        <f t="shared" ref="I23:K23" si="9">I27+I43+I55+I63</f>
        <v>3103.1</v>
      </c>
      <c r="J23" s="761">
        <f t="shared" si="9"/>
        <v>2543.1999999999998</v>
      </c>
      <c r="K23" s="833">
        <f t="shared" si="9"/>
        <v>2543.1999999999998</v>
      </c>
      <c r="L23" s="434">
        <f>J23/H23*100</f>
        <v>61.150785063358107</v>
      </c>
      <c r="M23" s="17">
        <f t="shared" si="4"/>
        <v>-1615.6999999999998</v>
      </c>
      <c r="N23" s="434">
        <f>K23/H23*100</f>
        <v>61.150785063358107</v>
      </c>
      <c r="O23" s="17">
        <f t="shared" si="1"/>
        <v>-1615.6999999999998</v>
      </c>
      <c r="P23" s="2262"/>
    </row>
    <row r="24" spans="1:19" ht="15" customHeight="1" thickBot="1">
      <c r="A24" s="2266"/>
      <c r="B24" s="2269"/>
      <c r="C24" s="2272"/>
      <c r="D24" s="2146"/>
      <c r="E24" s="1466"/>
      <c r="F24" s="1548"/>
      <c r="G24" s="789" t="s">
        <v>22</v>
      </c>
      <c r="H24" s="816">
        <f t="shared" ref="H24:K25" si="10">H28+H44+H56+H64</f>
        <v>149020</v>
      </c>
      <c r="I24" s="832">
        <f t="shared" si="10"/>
        <v>48320.7</v>
      </c>
      <c r="J24" s="761">
        <f t="shared" si="10"/>
        <v>41658.5</v>
      </c>
      <c r="K24" s="833">
        <f t="shared" si="10"/>
        <v>11381.8</v>
      </c>
      <c r="L24" s="434">
        <f>J24/H24*100</f>
        <v>27.95497248691451</v>
      </c>
      <c r="M24" s="17">
        <f t="shared" si="4"/>
        <v>-107361.5</v>
      </c>
      <c r="N24" s="434">
        <f>K24/H24*100</f>
        <v>7.6377667427190969</v>
      </c>
      <c r="O24" s="17">
        <f t="shared" si="1"/>
        <v>-137638.20000000001</v>
      </c>
      <c r="P24" s="2262"/>
    </row>
    <row r="25" spans="1:19" ht="15" customHeight="1">
      <c r="A25" s="2267"/>
      <c r="B25" s="2270"/>
      <c r="C25" s="2273"/>
      <c r="D25" s="2146"/>
      <c r="E25" s="1466"/>
      <c r="F25" s="1548"/>
      <c r="G25" s="789" t="s">
        <v>23</v>
      </c>
      <c r="H25" s="186">
        <f t="shared" si="10"/>
        <v>0</v>
      </c>
      <c r="I25" s="1087">
        <f t="shared" si="10"/>
        <v>0</v>
      </c>
      <c r="J25" s="2">
        <f t="shared" si="10"/>
        <v>0</v>
      </c>
      <c r="K25" s="1088">
        <f t="shared" si="10"/>
        <v>0</v>
      </c>
      <c r="L25" s="300">
        <v>0</v>
      </c>
      <c r="M25" s="302">
        <f t="shared" si="4"/>
        <v>0</v>
      </c>
      <c r="N25" s="300">
        <v>0</v>
      </c>
      <c r="O25" s="563">
        <f t="shared" si="1"/>
        <v>0</v>
      </c>
      <c r="P25" s="2263"/>
    </row>
    <row r="26" spans="1:19" ht="19.5" customHeight="1">
      <c r="A26" s="1354" t="s">
        <v>27</v>
      </c>
      <c r="B26" s="1229" t="s">
        <v>922</v>
      </c>
      <c r="C26" s="1230" t="s">
        <v>19</v>
      </c>
      <c r="D26" s="2264" t="s">
        <v>19</v>
      </c>
      <c r="E26" s="1413" t="s">
        <v>19</v>
      </c>
      <c r="F26" s="1387" t="s">
        <v>19</v>
      </c>
      <c r="G26" s="432" t="s">
        <v>20</v>
      </c>
      <c r="H26" s="189">
        <f>H27+H28+H29</f>
        <v>0</v>
      </c>
      <c r="I26" s="299">
        <f>I27+I28+I29</f>
        <v>0</v>
      </c>
      <c r="J26" s="173">
        <f>J27+J28+J29</f>
        <v>0</v>
      </c>
      <c r="K26" s="130">
        <f>K27+K28+K29</f>
        <v>0</v>
      </c>
      <c r="L26" s="528">
        <v>0</v>
      </c>
      <c r="M26" s="459">
        <f t="shared" ref="M26:M28" si="11">J26-H26</f>
        <v>0</v>
      </c>
      <c r="N26" s="528">
        <v>0</v>
      </c>
      <c r="O26" s="459">
        <f t="shared" ref="O26:O28" si="12">K26-H26</f>
        <v>0</v>
      </c>
      <c r="P26" s="1836"/>
    </row>
    <row r="27" spans="1:19" ht="15.75" customHeight="1">
      <c r="A27" s="1354"/>
      <c r="B27" s="1229"/>
      <c r="C27" s="1230"/>
      <c r="D27" s="2264"/>
      <c r="E27" s="1413"/>
      <c r="F27" s="1387"/>
      <c r="G27" s="789" t="s">
        <v>21</v>
      </c>
      <c r="H27" s="186">
        <f>H31+H35+H39</f>
        <v>0</v>
      </c>
      <c r="I27" s="1087">
        <f t="shared" ref="I27:K27" si="13">I31+I35+I39</f>
        <v>0</v>
      </c>
      <c r="J27" s="2">
        <f t="shared" si="13"/>
        <v>0</v>
      </c>
      <c r="K27" s="1088">
        <f t="shared" si="13"/>
        <v>0</v>
      </c>
      <c r="L27" s="460">
        <v>0</v>
      </c>
      <c r="M27" s="19">
        <f t="shared" si="11"/>
        <v>0</v>
      </c>
      <c r="N27" s="460">
        <v>0</v>
      </c>
      <c r="O27" s="19">
        <f t="shared" si="12"/>
        <v>0</v>
      </c>
      <c r="P27" s="2086"/>
    </row>
    <row r="28" spans="1:19" ht="15.75" customHeight="1">
      <c r="A28" s="1354"/>
      <c r="B28" s="1229"/>
      <c r="C28" s="1230"/>
      <c r="D28" s="2264"/>
      <c r="E28" s="1413"/>
      <c r="F28" s="1387"/>
      <c r="G28" s="789" t="s">
        <v>22</v>
      </c>
      <c r="H28" s="186">
        <f t="shared" ref="H28:K29" si="14">H32+H36+H40</f>
        <v>0</v>
      </c>
      <c r="I28" s="1087">
        <f t="shared" si="14"/>
        <v>0</v>
      </c>
      <c r="J28" s="2">
        <f t="shared" si="14"/>
        <v>0</v>
      </c>
      <c r="K28" s="1088">
        <f t="shared" si="14"/>
        <v>0</v>
      </c>
      <c r="L28" s="460">
        <v>0</v>
      </c>
      <c r="M28" s="19">
        <f t="shared" si="11"/>
        <v>0</v>
      </c>
      <c r="N28" s="460">
        <v>0</v>
      </c>
      <c r="O28" s="19">
        <f t="shared" si="12"/>
        <v>0</v>
      </c>
      <c r="P28" s="2086"/>
    </row>
    <row r="29" spans="1:19" ht="15.75" customHeight="1">
      <c r="A29" s="1354"/>
      <c r="B29" s="1229"/>
      <c r="C29" s="1230"/>
      <c r="D29" s="2264"/>
      <c r="E29" s="1413"/>
      <c r="F29" s="1387"/>
      <c r="G29" s="789" t="s">
        <v>23</v>
      </c>
      <c r="H29" s="186">
        <f t="shared" si="14"/>
        <v>0</v>
      </c>
      <c r="I29" s="1087">
        <f t="shared" si="14"/>
        <v>0</v>
      </c>
      <c r="J29" s="2">
        <f t="shared" si="14"/>
        <v>0</v>
      </c>
      <c r="K29" s="1088">
        <f t="shared" si="14"/>
        <v>0</v>
      </c>
      <c r="L29" s="300">
        <v>0</v>
      </c>
      <c r="M29" s="302">
        <f t="shared" si="4"/>
        <v>0</v>
      </c>
      <c r="N29" s="300">
        <v>0</v>
      </c>
      <c r="O29" s="563">
        <f t="shared" si="1"/>
        <v>0</v>
      </c>
      <c r="P29" s="2086"/>
    </row>
    <row r="30" spans="1:19" ht="15.75" customHeight="1">
      <c r="A30" s="1354" t="s">
        <v>400</v>
      </c>
      <c r="B30" s="1229" t="s">
        <v>923</v>
      </c>
      <c r="C30" s="1434" t="s">
        <v>1605</v>
      </c>
      <c r="D30" s="1648" t="s">
        <v>977</v>
      </c>
      <c r="E30" s="1651" t="s">
        <v>977</v>
      </c>
      <c r="F30" s="1180" t="s">
        <v>19</v>
      </c>
      <c r="G30" s="432" t="s">
        <v>20</v>
      </c>
      <c r="H30" s="189">
        <f>H31+H32+H33</f>
        <v>0</v>
      </c>
      <c r="I30" s="299">
        <f>I31+I32+I33</f>
        <v>0</v>
      </c>
      <c r="J30" s="173">
        <f>J31+J32+J33</f>
        <v>0</v>
      </c>
      <c r="K30" s="130">
        <f>K31+K32+K33</f>
        <v>0</v>
      </c>
      <c r="L30" s="299">
        <v>0</v>
      </c>
      <c r="M30" s="143">
        <v>0</v>
      </c>
      <c r="N30" s="299">
        <v>0</v>
      </c>
      <c r="O30" s="143">
        <f t="shared" si="1"/>
        <v>0</v>
      </c>
      <c r="P30" s="1358"/>
    </row>
    <row r="31" spans="1:19" ht="15" customHeight="1">
      <c r="A31" s="1354"/>
      <c r="B31" s="1229"/>
      <c r="C31" s="1434"/>
      <c r="D31" s="1588"/>
      <c r="E31" s="1525"/>
      <c r="F31" s="1181"/>
      <c r="G31" s="1081" t="s">
        <v>21</v>
      </c>
      <c r="H31" s="186">
        <v>0</v>
      </c>
      <c r="I31" s="269">
        <v>0</v>
      </c>
      <c r="J31" s="170">
        <v>0</v>
      </c>
      <c r="K31" s="106">
        <v>0</v>
      </c>
      <c r="L31" s="463">
        <v>0</v>
      </c>
      <c r="M31" s="106">
        <v>0</v>
      </c>
      <c r="N31" s="463">
        <v>0</v>
      </c>
      <c r="O31" s="106">
        <f t="shared" si="1"/>
        <v>0</v>
      </c>
      <c r="P31" s="1359"/>
    </row>
    <row r="32" spans="1:19" ht="15" customHeight="1">
      <c r="A32" s="1354"/>
      <c r="B32" s="1229"/>
      <c r="C32" s="1434"/>
      <c r="D32" s="1588"/>
      <c r="E32" s="1525"/>
      <c r="F32" s="1181"/>
      <c r="G32" s="1081" t="s">
        <v>22</v>
      </c>
      <c r="H32" s="186">
        <v>0</v>
      </c>
      <c r="I32" s="269">
        <v>0</v>
      </c>
      <c r="J32" s="170">
        <v>0</v>
      </c>
      <c r="K32" s="106">
        <v>0</v>
      </c>
      <c r="L32" s="463">
        <v>0</v>
      </c>
      <c r="M32" s="106">
        <v>0</v>
      </c>
      <c r="N32" s="463">
        <v>0</v>
      </c>
      <c r="O32" s="106">
        <f t="shared" si="1"/>
        <v>0</v>
      </c>
      <c r="P32" s="1359"/>
    </row>
    <row r="33" spans="1:16" ht="15" customHeight="1">
      <c r="A33" s="1354"/>
      <c r="B33" s="1229"/>
      <c r="C33" s="1434"/>
      <c r="D33" s="1588"/>
      <c r="E33" s="1525"/>
      <c r="F33" s="1182"/>
      <c r="G33" s="789" t="s">
        <v>23</v>
      </c>
      <c r="H33" s="260">
        <v>0</v>
      </c>
      <c r="I33" s="267">
        <v>0</v>
      </c>
      <c r="J33" s="67">
        <v>0</v>
      </c>
      <c r="K33" s="19">
        <v>0</v>
      </c>
      <c r="L33" s="458">
        <v>0</v>
      </c>
      <c r="M33" s="563">
        <f t="shared" ref="M33" si="15">J33-H33</f>
        <v>0</v>
      </c>
      <c r="N33" s="458">
        <v>0</v>
      </c>
      <c r="O33" s="563">
        <f t="shared" ref="O33:O36" si="16">K33-H33</f>
        <v>0</v>
      </c>
      <c r="P33" s="1359"/>
    </row>
    <row r="34" spans="1:16" ht="19.5" customHeight="1">
      <c r="A34" s="1354" t="s">
        <v>401</v>
      </c>
      <c r="B34" s="1229" t="s">
        <v>924</v>
      </c>
      <c r="C34" s="1434" t="s">
        <v>1605</v>
      </c>
      <c r="D34" s="1648" t="s">
        <v>977</v>
      </c>
      <c r="E34" s="1651" t="s">
        <v>977</v>
      </c>
      <c r="F34" s="1180" t="s">
        <v>19</v>
      </c>
      <c r="G34" s="432" t="s">
        <v>20</v>
      </c>
      <c r="H34" s="189">
        <f>H35+H36+H37</f>
        <v>0</v>
      </c>
      <c r="I34" s="299">
        <f>I35+I36+I37</f>
        <v>0</v>
      </c>
      <c r="J34" s="173">
        <f>J35+J36+J37</f>
        <v>0</v>
      </c>
      <c r="K34" s="130">
        <f>K35+K36+K37</f>
        <v>0</v>
      </c>
      <c r="L34" s="299">
        <v>0</v>
      </c>
      <c r="M34" s="143">
        <v>0</v>
      </c>
      <c r="N34" s="299">
        <v>0</v>
      </c>
      <c r="O34" s="143">
        <f t="shared" si="16"/>
        <v>0</v>
      </c>
      <c r="P34" s="1358"/>
    </row>
    <row r="35" spans="1:16" ht="17.25" customHeight="1">
      <c r="A35" s="1354"/>
      <c r="B35" s="1229"/>
      <c r="C35" s="1434"/>
      <c r="D35" s="1588"/>
      <c r="E35" s="1525"/>
      <c r="F35" s="1181"/>
      <c r="G35" s="1081" t="s">
        <v>21</v>
      </c>
      <c r="H35" s="186">
        <v>0</v>
      </c>
      <c r="I35" s="269">
        <v>0</v>
      </c>
      <c r="J35" s="170">
        <v>0</v>
      </c>
      <c r="K35" s="106">
        <v>0</v>
      </c>
      <c r="L35" s="463">
        <v>0</v>
      </c>
      <c r="M35" s="106">
        <v>0</v>
      </c>
      <c r="N35" s="463">
        <v>0</v>
      </c>
      <c r="O35" s="106">
        <f t="shared" si="16"/>
        <v>0</v>
      </c>
      <c r="P35" s="1359"/>
    </row>
    <row r="36" spans="1:16" ht="17.25" customHeight="1">
      <c r="A36" s="1354"/>
      <c r="B36" s="1229"/>
      <c r="C36" s="1434"/>
      <c r="D36" s="1588"/>
      <c r="E36" s="1525"/>
      <c r="F36" s="1181"/>
      <c r="G36" s="1081" t="s">
        <v>22</v>
      </c>
      <c r="H36" s="186">
        <v>0</v>
      </c>
      <c r="I36" s="269">
        <v>0</v>
      </c>
      <c r="J36" s="170">
        <v>0</v>
      </c>
      <c r="K36" s="106">
        <v>0</v>
      </c>
      <c r="L36" s="463">
        <v>0</v>
      </c>
      <c r="M36" s="106">
        <v>0</v>
      </c>
      <c r="N36" s="463">
        <v>0</v>
      </c>
      <c r="O36" s="106">
        <f t="shared" si="16"/>
        <v>0</v>
      </c>
      <c r="P36" s="1359"/>
    </row>
    <row r="37" spans="1:16" ht="17.25" customHeight="1">
      <c r="A37" s="1354"/>
      <c r="B37" s="1229"/>
      <c r="C37" s="1434"/>
      <c r="D37" s="1588"/>
      <c r="E37" s="1525"/>
      <c r="F37" s="1182"/>
      <c r="G37" s="1080" t="s">
        <v>23</v>
      </c>
      <c r="H37" s="260">
        <v>0</v>
      </c>
      <c r="I37" s="267">
        <v>0</v>
      </c>
      <c r="J37" s="67">
        <v>0</v>
      </c>
      <c r="K37" s="19">
        <v>0</v>
      </c>
      <c r="L37" s="458">
        <v>0</v>
      </c>
      <c r="M37" s="563">
        <f t="shared" ref="M37" si="17">J37-H37</f>
        <v>0</v>
      </c>
      <c r="N37" s="458">
        <v>0</v>
      </c>
      <c r="O37" s="563">
        <f t="shared" ref="O37:O40" si="18">K37-H37</f>
        <v>0</v>
      </c>
      <c r="P37" s="1359"/>
    </row>
    <row r="38" spans="1:16" ht="18.75" customHeight="1">
      <c r="A38" s="1354" t="s">
        <v>925</v>
      </c>
      <c r="B38" s="1229" t="s">
        <v>926</v>
      </c>
      <c r="C38" s="1434" t="s">
        <v>1605</v>
      </c>
      <c r="D38" s="1806" t="s">
        <v>977</v>
      </c>
      <c r="E38" s="1524" t="s">
        <v>977</v>
      </c>
      <c r="F38" s="1180" t="s">
        <v>19</v>
      </c>
      <c r="G38" s="432" t="s">
        <v>20</v>
      </c>
      <c r="H38" s="189">
        <f>H39+H40+H41</f>
        <v>0</v>
      </c>
      <c r="I38" s="299">
        <f>I39+I40+I41</f>
        <v>0</v>
      </c>
      <c r="J38" s="173">
        <f>J39+J40+J41</f>
        <v>0</v>
      </c>
      <c r="K38" s="130">
        <f>K39+K40+K41</f>
        <v>0</v>
      </c>
      <c r="L38" s="299">
        <v>0</v>
      </c>
      <c r="M38" s="143">
        <v>0</v>
      </c>
      <c r="N38" s="299">
        <v>0</v>
      </c>
      <c r="O38" s="143">
        <f t="shared" si="18"/>
        <v>0</v>
      </c>
      <c r="P38" s="1358"/>
    </row>
    <row r="39" spans="1:16" ht="14.25" customHeight="1">
      <c r="A39" s="1354"/>
      <c r="B39" s="1229"/>
      <c r="C39" s="1434"/>
      <c r="D39" s="1588"/>
      <c r="E39" s="1525"/>
      <c r="F39" s="1181"/>
      <c r="G39" s="1090" t="s">
        <v>21</v>
      </c>
      <c r="H39" s="186">
        <v>0</v>
      </c>
      <c r="I39" s="269">
        <v>0</v>
      </c>
      <c r="J39" s="170">
        <v>0</v>
      </c>
      <c r="K39" s="106">
        <v>0</v>
      </c>
      <c r="L39" s="463">
        <v>0</v>
      </c>
      <c r="M39" s="106">
        <v>0</v>
      </c>
      <c r="N39" s="463">
        <v>0</v>
      </c>
      <c r="O39" s="106">
        <f t="shared" si="18"/>
        <v>0</v>
      </c>
      <c r="P39" s="1359"/>
    </row>
    <row r="40" spans="1:16" ht="14.25" customHeight="1">
      <c r="A40" s="1354"/>
      <c r="B40" s="1229"/>
      <c r="C40" s="1434"/>
      <c r="D40" s="1588"/>
      <c r="E40" s="1525"/>
      <c r="F40" s="1181"/>
      <c r="G40" s="1090" t="s">
        <v>22</v>
      </c>
      <c r="H40" s="186">
        <v>0</v>
      </c>
      <c r="I40" s="269">
        <v>0</v>
      </c>
      <c r="J40" s="170">
        <v>0</v>
      </c>
      <c r="K40" s="106">
        <v>0</v>
      </c>
      <c r="L40" s="463">
        <v>0</v>
      </c>
      <c r="M40" s="106">
        <v>0</v>
      </c>
      <c r="N40" s="463">
        <v>0</v>
      </c>
      <c r="O40" s="106">
        <f t="shared" si="18"/>
        <v>0</v>
      </c>
      <c r="P40" s="1359"/>
    </row>
    <row r="41" spans="1:16" ht="14.25" customHeight="1">
      <c r="A41" s="1354"/>
      <c r="B41" s="1229"/>
      <c r="C41" s="1434"/>
      <c r="D41" s="1588"/>
      <c r="E41" s="1525"/>
      <c r="F41" s="1182"/>
      <c r="G41" s="1089" t="s">
        <v>23</v>
      </c>
      <c r="H41" s="260">
        <v>0</v>
      </c>
      <c r="I41" s="267">
        <v>0</v>
      </c>
      <c r="J41" s="67">
        <v>0</v>
      </c>
      <c r="K41" s="19">
        <v>0</v>
      </c>
      <c r="L41" s="458">
        <v>0</v>
      </c>
      <c r="M41" s="563">
        <f t="shared" ref="M41" si="19">J41-H41</f>
        <v>0</v>
      </c>
      <c r="N41" s="458">
        <v>0</v>
      </c>
      <c r="O41" s="563">
        <f t="shared" ref="O41:O42" si="20">K41-H41</f>
        <v>0</v>
      </c>
      <c r="P41" s="1514"/>
    </row>
    <row r="42" spans="1:16" ht="18" customHeight="1">
      <c r="A42" s="1354" t="s">
        <v>115</v>
      </c>
      <c r="B42" s="1229" t="s">
        <v>1133</v>
      </c>
      <c r="C42" s="1230" t="s">
        <v>19</v>
      </c>
      <c r="D42" s="2264" t="s">
        <v>19</v>
      </c>
      <c r="E42" s="1413" t="s">
        <v>19</v>
      </c>
      <c r="F42" s="1387" t="s">
        <v>19</v>
      </c>
      <c r="G42" s="432" t="s">
        <v>20</v>
      </c>
      <c r="H42" s="189">
        <f>H43+H44+H45</f>
        <v>0</v>
      </c>
      <c r="I42" s="818">
        <f>I43+I44+I45</f>
        <v>0</v>
      </c>
      <c r="J42" s="130">
        <f>J43+J44+J45</f>
        <v>0</v>
      </c>
      <c r="K42" s="173">
        <f>K43+K44+K45</f>
        <v>0</v>
      </c>
      <c r="L42" s="299">
        <v>0</v>
      </c>
      <c r="M42" s="143">
        <v>0</v>
      </c>
      <c r="N42" s="299">
        <v>0</v>
      </c>
      <c r="O42" s="143">
        <f t="shared" si="20"/>
        <v>0</v>
      </c>
      <c r="P42" s="1358"/>
    </row>
    <row r="43" spans="1:16" ht="15.75" customHeight="1">
      <c r="A43" s="1354"/>
      <c r="B43" s="1229"/>
      <c r="C43" s="1230"/>
      <c r="D43" s="2264"/>
      <c r="E43" s="1413"/>
      <c r="F43" s="1387"/>
      <c r="G43" s="1081" t="s">
        <v>21</v>
      </c>
      <c r="H43" s="186">
        <f>H47+H51</f>
        <v>0</v>
      </c>
      <c r="I43" s="1082">
        <f>I47+I51</f>
        <v>0</v>
      </c>
      <c r="J43" s="2">
        <f t="shared" ref="J43:K43" si="21">J47+J51</f>
        <v>0</v>
      </c>
      <c r="K43" s="170">
        <f t="shared" si="21"/>
        <v>0</v>
      </c>
      <c r="L43" s="463">
        <v>0</v>
      </c>
      <c r="M43" s="106">
        <v>0</v>
      </c>
      <c r="N43" s="463">
        <v>0</v>
      </c>
      <c r="O43" s="106">
        <v>0</v>
      </c>
      <c r="P43" s="1359"/>
    </row>
    <row r="44" spans="1:16" ht="15.75" customHeight="1">
      <c r="A44" s="1354"/>
      <c r="B44" s="1229"/>
      <c r="C44" s="1230"/>
      <c r="D44" s="2264"/>
      <c r="E44" s="1413"/>
      <c r="F44" s="1387"/>
      <c r="G44" s="1081" t="s">
        <v>22</v>
      </c>
      <c r="H44" s="186">
        <f t="shared" ref="H44:I45" si="22">H48+H52</f>
        <v>0</v>
      </c>
      <c r="I44" s="1082">
        <f t="shared" si="22"/>
        <v>0</v>
      </c>
      <c r="J44" s="2">
        <f t="shared" ref="J44:K44" si="23">J48+J52</f>
        <v>0</v>
      </c>
      <c r="K44" s="170">
        <f t="shared" si="23"/>
        <v>0</v>
      </c>
      <c r="L44" s="463">
        <v>0</v>
      </c>
      <c r="M44" s="106">
        <v>0</v>
      </c>
      <c r="N44" s="463">
        <v>0</v>
      </c>
      <c r="O44" s="106">
        <v>0</v>
      </c>
      <c r="P44" s="1359"/>
    </row>
    <row r="45" spans="1:16" ht="15.75" customHeight="1">
      <c r="A45" s="1354"/>
      <c r="B45" s="1229"/>
      <c r="C45" s="1230"/>
      <c r="D45" s="2264"/>
      <c r="E45" s="1413"/>
      <c r="F45" s="1387"/>
      <c r="G45" s="1080" t="s">
        <v>23</v>
      </c>
      <c r="H45" s="186">
        <f t="shared" si="22"/>
        <v>0</v>
      </c>
      <c r="I45" s="1082">
        <f t="shared" si="22"/>
        <v>0</v>
      </c>
      <c r="J45" s="2">
        <f t="shared" ref="J45:K45" si="24">J49+J53</f>
        <v>0</v>
      </c>
      <c r="K45" s="170">
        <f t="shared" si="24"/>
        <v>0</v>
      </c>
      <c r="L45" s="458">
        <v>0</v>
      </c>
      <c r="M45" s="563">
        <v>0</v>
      </c>
      <c r="N45" s="458">
        <v>0</v>
      </c>
      <c r="O45" s="563">
        <v>0</v>
      </c>
      <c r="P45" s="1359"/>
    </row>
    <row r="46" spans="1:16" ht="27" customHeight="1">
      <c r="A46" s="1354" t="s">
        <v>126</v>
      </c>
      <c r="B46" s="1229" t="s">
        <v>930</v>
      </c>
      <c r="C46" s="1434" t="s">
        <v>1605</v>
      </c>
      <c r="D46" s="1648" t="s">
        <v>977</v>
      </c>
      <c r="E46" s="1651" t="s">
        <v>977</v>
      </c>
      <c r="F46" s="1180" t="s">
        <v>19</v>
      </c>
      <c r="G46" s="432" t="s">
        <v>20</v>
      </c>
      <c r="H46" s="189">
        <f>H47+H48+H49</f>
        <v>0</v>
      </c>
      <c r="I46" s="299">
        <f>I47+I48+I49</f>
        <v>0</v>
      </c>
      <c r="J46" s="173">
        <f>J47+J48+J49</f>
        <v>0</v>
      </c>
      <c r="K46" s="130">
        <f>K47+K48+K49</f>
        <v>0</v>
      </c>
      <c r="L46" s="299">
        <v>0</v>
      </c>
      <c r="M46" s="143">
        <v>0</v>
      </c>
      <c r="N46" s="299">
        <v>0</v>
      </c>
      <c r="O46" s="143">
        <f t="shared" ref="O46:O49" si="25">K46-H46</f>
        <v>0</v>
      </c>
      <c r="P46" s="1358"/>
    </row>
    <row r="47" spans="1:16" ht="21" customHeight="1">
      <c r="A47" s="1354"/>
      <c r="B47" s="1229"/>
      <c r="C47" s="1434"/>
      <c r="D47" s="1588"/>
      <c r="E47" s="1525"/>
      <c r="F47" s="1181"/>
      <c r="G47" s="1081" t="s">
        <v>21</v>
      </c>
      <c r="H47" s="186">
        <v>0</v>
      </c>
      <c r="I47" s="269">
        <v>0</v>
      </c>
      <c r="J47" s="170">
        <v>0</v>
      </c>
      <c r="K47" s="106">
        <v>0</v>
      </c>
      <c r="L47" s="463">
        <v>0</v>
      </c>
      <c r="M47" s="106">
        <v>0</v>
      </c>
      <c r="N47" s="463">
        <v>0</v>
      </c>
      <c r="O47" s="106">
        <f t="shared" si="25"/>
        <v>0</v>
      </c>
      <c r="P47" s="1359"/>
    </row>
    <row r="48" spans="1:16" ht="21" customHeight="1">
      <c r="A48" s="1354"/>
      <c r="B48" s="1229"/>
      <c r="C48" s="1434"/>
      <c r="D48" s="1588"/>
      <c r="E48" s="1525"/>
      <c r="F48" s="1181"/>
      <c r="G48" s="1081" t="s">
        <v>22</v>
      </c>
      <c r="H48" s="186">
        <v>0</v>
      </c>
      <c r="I48" s="269">
        <v>0</v>
      </c>
      <c r="J48" s="170">
        <v>0</v>
      </c>
      <c r="K48" s="106">
        <v>0</v>
      </c>
      <c r="L48" s="463">
        <v>0</v>
      </c>
      <c r="M48" s="106">
        <v>0</v>
      </c>
      <c r="N48" s="463">
        <v>0</v>
      </c>
      <c r="O48" s="106">
        <f t="shared" si="25"/>
        <v>0</v>
      </c>
      <c r="P48" s="1359"/>
    </row>
    <row r="49" spans="1:16" ht="21" customHeight="1">
      <c r="A49" s="1354"/>
      <c r="B49" s="1229"/>
      <c r="C49" s="1434"/>
      <c r="D49" s="1588"/>
      <c r="E49" s="1525"/>
      <c r="F49" s="1182"/>
      <c r="G49" s="1080" t="s">
        <v>23</v>
      </c>
      <c r="H49" s="260">
        <v>0</v>
      </c>
      <c r="I49" s="267">
        <v>0</v>
      </c>
      <c r="J49" s="67">
        <v>0</v>
      </c>
      <c r="K49" s="19">
        <v>0</v>
      </c>
      <c r="L49" s="458">
        <v>0</v>
      </c>
      <c r="M49" s="563">
        <f t="shared" ref="M49" si="26">J49-H49</f>
        <v>0</v>
      </c>
      <c r="N49" s="458">
        <v>0</v>
      </c>
      <c r="O49" s="563">
        <f t="shared" si="25"/>
        <v>0</v>
      </c>
      <c r="P49" s="1359"/>
    </row>
    <row r="50" spans="1:16" ht="34.5" customHeight="1">
      <c r="A50" s="1354" t="s">
        <v>146</v>
      </c>
      <c r="B50" s="1229" t="s">
        <v>1134</v>
      </c>
      <c r="C50" s="1434" t="s">
        <v>1605</v>
      </c>
      <c r="D50" s="1648" t="s">
        <v>977</v>
      </c>
      <c r="E50" s="1651" t="s">
        <v>977</v>
      </c>
      <c r="F50" s="1180" t="s">
        <v>19</v>
      </c>
      <c r="G50" s="432" t="s">
        <v>20</v>
      </c>
      <c r="H50" s="189">
        <f>H51+H52+H53</f>
        <v>0</v>
      </c>
      <c r="I50" s="299">
        <f>I51+I52+I53</f>
        <v>0</v>
      </c>
      <c r="J50" s="173">
        <f>J51+J52+J53</f>
        <v>0</v>
      </c>
      <c r="K50" s="130">
        <f>K51+K52+K53</f>
        <v>0</v>
      </c>
      <c r="L50" s="299">
        <v>0</v>
      </c>
      <c r="M50" s="143">
        <v>0</v>
      </c>
      <c r="N50" s="299">
        <v>0</v>
      </c>
      <c r="O50" s="143">
        <f t="shared" ref="O50:O54" si="27">K50-H50</f>
        <v>0</v>
      </c>
      <c r="P50" s="1358"/>
    </row>
    <row r="51" spans="1:16" ht="24.75" customHeight="1">
      <c r="A51" s="1354"/>
      <c r="B51" s="1229"/>
      <c r="C51" s="1434"/>
      <c r="D51" s="1588"/>
      <c r="E51" s="1525"/>
      <c r="F51" s="1181"/>
      <c r="G51" s="1081" t="s">
        <v>21</v>
      </c>
      <c r="H51" s="186">
        <v>0</v>
      </c>
      <c r="I51" s="269">
        <v>0</v>
      </c>
      <c r="J51" s="170">
        <v>0</v>
      </c>
      <c r="K51" s="106">
        <v>0</v>
      </c>
      <c r="L51" s="463">
        <v>0</v>
      </c>
      <c r="M51" s="106">
        <v>0</v>
      </c>
      <c r="N51" s="463">
        <v>0</v>
      </c>
      <c r="O51" s="106">
        <f t="shared" si="27"/>
        <v>0</v>
      </c>
      <c r="P51" s="1359"/>
    </row>
    <row r="52" spans="1:16" ht="24.75" customHeight="1">
      <c r="A52" s="1354"/>
      <c r="B52" s="1229"/>
      <c r="C52" s="1434"/>
      <c r="D52" s="1588"/>
      <c r="E52" s="1525"/>
      <c r="F52" s="1181"/>
      <c r="G52" s="1081" t="s">
        <v>22</v>
      </c>
      <c r="H52" s="186">
        <v>0</v>
      </c>
      <c r="I52" s="269">
        <v>0</v>
      </c>
      <c r="J52" s="170">
        <v>0</v>
      </c>
      <c r="K52" s="106">
        <v>0</v>
      </c>
      <c r="L52" s="463">
        <v>0</v>
      </c>
      <c r="M52" s="106">
        <v>0</v>
      </c>
      <c r="N52" s="463">
        <v>0</v>
      </c>
      <c r="O52" s="106">
        <f t="shared" si="27"/>
        <v>0</v>
      </c>
      <c r="P52" s="1359"/>
    </row>
    <row r="53" spans="1:16" ht="24.75" customHeight="1">
      <c r="A53" s="1354"/>
      <c r="B53" s="1229"/>
      <c r="C53" s="1434"/>
      <c r="D53" s="1588"/>
      <c r="E53" s="1525"/>
      <c r="F53" s="1182"/>
      <c r="G53" s="1080" t="s">
        <v>23</v>
      </c>
      <c r="H53" s="260">
        <v>0</v>
      </c>
      <c r="I53" s="267">
        <v>0</v>
      </c>
      <c r="J53" s="67">
        <v>0</v>
      </c>
      <c r="K53" s="19">
        <v>0</v>
      </c>
      <c r="L53" s="458">
        <v>0</v>
      </c>
      <c r="M53" s="563">
        <f t="shared" ref="M53" si="28">J53-H53</f>
        <v>0</v>
      </c>
      <c r="N53" s="458">
        <v>0</v>
      </c>
      <c r="O53" s="563">
        <f t="shared" si="27"/>
        <v>0</v>
      </c>
      <c r="P53" s="1359"/>
    </row>
    <row r="54" spans="1:16" ht="38.25" customHeight="1">
      <c r="A54" s="1354" t="s">
        <v>127</v>
      </c>
      <c r="B54" s="1229" t="s">
        <v>1135</v>
      </c>
      <c r="C54" s="1230" t="s">
        <v>19</v>
      </c>
      <c r="D54" s="2264" t="s">
        <v>19</v>
      </c>
      <c r="E54" s="1413" t="s">
        <v>19</v>
      </c>
      <c r="F54" s="1387" t="s">
        <v>19</v>
      </c>
      <c r="G54" s="432" t="s">
        <v>20</v>
      </c>
      <c r="H54" s="189">
        <f>H55+H56+H57</f>
        <v>0</v>
      </c>
      <c r="I54" s="299">
        <f>I55+I56+I57</f>
        <v>0</v>
      </c>
      <c r="J54" s="173">
        <f>J55+J56+J57</f>
        <v>0</v>
      </c>
      <c r="K54" s="130">
        <f>K55+K56+K57</f>
        <v>0</v>
      </c>
      <c r="L54" s="299">
        <v>0</v>
      </c>
      <c r="M54" s="143">
        <v>0</v>
      </c>
      <c r="N54" s="299">
        <v>0</v>
      </c>
      <c r="O54" s="143">
        <f t="shared" si="27"/>
        <v>0</v>
      </c>
      <c r="P54" s="1358"/>
    </row>
    <row r="55" spans="1:16" ht="27.75" customHeight="1">
      <c r="A55" s="1354"/>
      <c r="B55" s="1229"/>
      <c r="C55" s="1230"/>
      <c r="D55" s="2264"/>
      <c r="E55" s="1413"/>
      <c r="F55" s="1387"/>
      <c r="G55" s="1081" t="s">
        <v>21</v>
      </c>
      <c r="H55" s="186">
        <f>H59</f>
        <v>0</v>
      </c>
      <c r="I55" s="1082">
        <f>I59</f>
        <v>0</v>
      </c>
      <c r="J55" s="2">
        <f t="shared" ref="J55:K55" si="29">J59</f>
        <v>0</v>
      </c>
      <c r="K55" s="170">
        <f t="shared" si="29"/>
        <v>0</v>
      </c>
      <c r="L55" s="463">
        <v>0</v>
      </c>
      <c r="M55" s="106">
        <v>0</v>
      </c>
      <c r="N55" s="463">
        <v>0</v>
      </c>
      <c r="O55" s="106">
        <v>0</v>
      </c>
      <c r="P55" s="1359"/>
    </row>
    <row r="56" spans="1:16" ht="27.75" customHeight="1">
      <c r="A56" s="1354"/>
      <c r="B56" s="1229"/>
      <c r="C56" s="1230"/>
      <c r="D56" s="2264"/>
      <c r="E56" s="1413"/>
      <c r="F56" s="1387"/>
      <c r="G56" s="1081" t="s">
        <v>22</v>
      </c>
      <c r="H56" s="186">
        <f t="shared" ref="H56:I57" si="30">H60</f>
        <v>0</v>
      </c>
      <c r="I56" s="1082">
        <f t="shared" si="30"/>
        <v>0</v>
      </c>
      <c r="J56" s="2">
        <f t="shared" ref="J56:K56" si="31">J60</f>
        <v>0</v>
      </c>
      <c r="K56" s="170">
        <f t="shared" si="31"/>
        <v>0</v>
      </c>
      <c r="L56" s="463">
        <v>0</v>
      </c>
      <c r="M56" s="106">
        <v>0</v>
      </c>
      <c r="N56" s="463">
        <v>0</v>
      </c>
      <c r="O56" s="106">
        <v>0</v>
      </c>
      <c r="P56" s="1359"/>
    </row>
    <row r="57" spans="1:16" ht="27.75" customHeight="1">
      <c r="A57" s="1354"/>
      <c r="B57" s="1229"/>
      <c r="C57" s="1230"/>
      <c r="D57" s="2264"/>
      <c r="E57" s="1413"/>
      <c r="F57" s="1387"/>
      <c r="G57" s="1080" t="s">
        <v>23</v>
      </c>
      <c r="H57" s="186">
        <f t="shared" si="30"/>
        <v>0</v>
      </c>
      <c r="I57" s="1082">
        <f t="shared" si="30"/>
        <v>0</v>
      </c>
      <c r="J57" s="2">
        <f t="shared" ref="J57:K57" si="32">J61</f>
        <v>0</v>
      </c>
      <c r="K57" s="170">
        <f t="shared" si="32"/>
        <v>0</v>
      </c>
      <c r="L57" s="458">
        <v>0</v>
      </c>
      <c r="M57" s="563">
        <v>0</v>
      </c>
      <c r="N57" s="458">
        <v>0</v>
      </c>
      <c r="O57" s="563">
        <v>0</v>
      </c>
      <c r="P57" s="1359"/>
    </row>
    <row r="58" spans="1:16" ht="36.75" customHeight="1">
      <c r="A58" s="1354" t="s">
        <v>128</v>
      </c>
      <c r="B58" s="1229" t="s">
        <v>931</v>
      </c>
      <c r="C58" s="1434" t="s">
        <v>1605</v>
      </c>
      <c r="D58" s="1805">
        <v>43831</v>
      </c>
      <c r="E58" s="1804">
        <v>44196</v>
      </c>
      <c r="F58" s="1638" t="s">
        <v>1138</v>
      </c>
      <c r="G58" s="432" t="s">
        <v>20</v>
      </c>
      <c r="H58" s="189">
        <f>H59+H60+H61</f>
        <v>0</v>
      </c>
      <c r="I58" s="299">
        <f>I59+I60+I61</f>
        <v>0</v>
      </c>
      <c r="J58" s="173">
        <f>J59+J60+J61</f>
        <v>0</v>
      </c>
      <c r="K58" s="130">
        <f>K59+K60+K61</f>
        <v>0</v>
      </c>
      <c r="L58" s="299">
        <v>0</v>
      </c>
      <c r="M58" s="143">
        <v>0</v>
      </c>
      <c r="N58" s="299">
        <v>0</v>
      </c>
      <c r="O58" s="143">
        <f t="shared" ref="O58:O64" si="33">K58-H58</f>
        <v>0</v>
      </c>
      <c r="P58" s="1358"/>
    </row>
    <row r="59" spans="1:16" ht="27.75" customHeight="1">
      <c r="A59" s="1354"/>
      <c r="B59" s="1229"/>
      <c r="C59" s="1434"/>
      <c r="D59" s="1805"/>
      <c r="E59" s="1804"/>
      <c r="F59" s="1639"/>
      <c r="G59" s="1081" t="s">
        <v>21</v>
      </c>
      <c r="H59" s="186">
        <v>0</v>
      </c>
      <c r="I59" s="269">
        <v>0</v>
      </c>
      <c r="J59" s="170">
        <v>0</v>
      </c>
      <c r="K59" s="106">
        <v>0</v>
      </c>
      <c r="L59" s="463">
        <v>0</v>
      </c>
      <c r="M59" s="106">
        <v>0</v>
      </c>
      <c r="N59" s="463">
        <v>0</v>
      </c>
      <c r="O59" s="106">
        <f t="shared" si="33"/>
        <v>0</v>
      </c>
      <c r="P59" s="1359"/>
    </row>
    <row r="60" spans="1:16" ht="27.75" customHeight="1">
      <c r="A60" s="1354"/>
      <c r="B60" s="1229"/>
      <c r="C60" s="1434"/>
      <c r="D60" s="1805"/>
      <c r="E60" s="1804"/>
      <c r="F60" s="1639"/>
      <c r="G60" s="1081" t="s">
        <v>22</v>
      </c>
      <c r="H60" s="186">
        <v>0</v>
      </c>
      <c r="I60" s="269">
        <v>0</v>
      </c>
      <c r="J60" s="170">
        <v>0</v>
      </c>
      <c r="K60" s="106">
        <v>0</v>
      </c>
      <c r="L60" s="463">
        <v>0</v>
      </c>
      <c r="M60" s="106">
        <v>0</v>
      </c>
      <c r="N60" s="463">
        <v>0</v>
      </c>
      <c r="O60" s="106">
        <f t="shared" si="33"/>
        <v>0</v>
      </c>
      <c r="P60" s="1359"/>
    </row>
    <row r="61" spans="1:16" ht="27.75" customHeight="1">
      <c r="A61" s="1354"/>
      <c r="B61" s="1229"/>
      <c r="C61" s="1434"/>
      <c r="D61" s="1805"/>
      <c r="E61" s="1804"/>
      <c r="F61" s="1652"/>
      <c r="G61" s="1080" t="s">
        <v>23</v>
      </c>
      <c r="H61" s="260">
        <v>0</v>
      </c>
      <c r="I61" s="267">
        <v>0</v>
      </c>
      <c r="J61" s="67">
        <v>0</v>
      </c>
      <c r="K61" s="19">
        <v>0</v>
      </c>
      <c r="L61" s="458">
        <v>0</v>
      </c>
      <c r="M61" s="563">
        <f t="shared" ref="M61:M64" si="34">J61-H61</f>
        <v>0</v>
      </c>
      <c r="N61" s="458">
        <v>0</v>
      </c>
      <c r="O61" s="563">
        <f t="shared" si="33"/>
        <v>0</v>
      </c>
      <c r="P61" s="1359"/>
    </row>
    <row r="62" spans="1:16" ht="22.5" customHeight="1">
      <c r="A62" s="2073" t="s">
        <v>129</v>
      </c>
      <c r="B62" s="1229" t="s">
        <v>1136</v>
      </c>
      <c r="C62" s="1230" t="s">
        <v>19</v>
      </c>
      <c r="D62" s="2264" t="s">
        <v>19</v>
      </c>
      <c r="E62" s="1413" t="s">
        <v>19</v>
      </c>
      <c r="F62" s="1387" t="s">
        <v>19</v>
      </c>
      <c r="G62" s="432" t="s">
        <v>20</v>
      </c>
      <c r="H62" s="469">
        <f>H63+H64+H65</f>
        <v>153178.9</v>
      </c>
      <c r="I62" s="470">
        <f>I63+I64+I65</f>
        <v>51423.799999999996</v>
      </c>
      <c r="J62" s="471">
        <f>J63+J64+J65</f>
        <v>44201.7</v>
      </c>
      <c r="K62" s="760">
        <f>K63+K64+K65</f>
        <v>13925</v>
      </c>
      <c r="L62" s="676">
        <f>J62/H62*100</f>
        <v>28.856258923389579</v>
      </c>
      <c r="M62" s="141">
        <f t="shared" si="34"/>
        <v>-108977.2</v>
      </c>
      <c r="N62" s="168">
        <f>K62/H62*100</f>
        <v>9.0906776324937706</v>
      </c>
      <c r="O62" s="48">
        <f t="shared" si="33"/>
        <v>-139253.9</v>
      </c>
      <c r="P62" s="1358"/>
    </row>
    <row r="63" spans="1:16" ht="18" customHeight="1">
      <c r="A63" s="1354"/>
      <c r="B63" s="1229"/>
      <c r="C63" s="1230"/>
      <c r="D63" s="2264"/>
      <c r="E63" s="1413"/>
      <c r="F63" s="1387"/>
      <c r="G63" s="1086" t="s">
        <v>21</v>
      </c>
      <c r="H63" s="816">
        <f>H67+H71+H75+H79+H83+H87+H91+H95+H99+H103+H107+H111+H115+H119+H123+H127+H131+H135+H139+H143+H147+H151+H155+H159+H163+H167+H171+H175+H179+H183+H187+H191+H195+H199+H203+H207+H211+H215+H219+H223</f>
        <v>4158.8999999999996</v>
      </c>
      <c r="I63" s="832">
        <f t="shared" ref="I63:K63" si="35">I67+I71+I75+I79+I83+I87+I91+I95+I99+I103+I107+I111+I115+I119+I123+I127+I131+I135+I139+I143+I147+I151+I155+I159+I163+I167+I171+I175+I179+I183+I187+I191+I195+I199+I203+I207+I211+I215+I219+I223</f>
        <v>3103.1</v>
      </c>
      <c r="J63" s="761">
        <f t="shared" si="35"/>
        <v>2543.1999999999998</v>
      </c>
      <c r="K63" s="833">
        <f t="shared" si="35"/>
        <v>2543.1999999999998</v>
      </c>
      <c r="L63" s="677">
        <f>J63/H63*100</f>
        <v>61.150785063358107</v>
      </c>
      <c r="M63" s="155">
        <f t="shared" si="34"/>
        <v>-1615.6999999999998</v>
      </c>
      <c r="N63" s="169">
        <f>K63/H63*100</f>
        <v>61.150785063358107</v>
      </c>
      <c r="O63" s="103">
        <f t="shared" si="33"/>
        <v>-1615.6999999999998</v>
      </c>
      <c r="P63" s="1359"/>
    </row>
    <row r="64" spans="1:16" ht="18" customHeight="1">
      <c r="A64" s="1354"/>
      <c r="B64" s="1229"/>
      <c r="C64" s="1230"/>
      <c r="D64" s="2264"/>
      <c r="E64" s="1413"/>
      <c r="F64" s="1387"/>
      <c r="G64" s="1086" t="s">
        <v>22</v>
      </c>
      <c r="H64" s="816">
        <f t="shared" ref="H64:K65" si="36">H68+H72+H76+H80+H84+H88+H92+H96+H100+H104+H108+H112+H116+H120+H124+H128+H132+H136+H140+H144+H148+H152+H156+H160+H164+H168+H172+H176+H180+H184+H188+H192+H196+H200+H204+H208+H212+H216+H220+H224</f>
        <v>149020</v>
      </c>
      <c r="I64" s="832">
        <f t="shared" si="36"/>
        <v>48320.7</v>
      </c>
      <c r="J64" s="761">
        <f t="shared" si="36"/>
        <v>41658.5</v>
      </c>
      <c r="K64" s="833">
        <f t="shared" si="36"/>
        <v>11381.8</v>
      </c>
      <c r="L64" s="677">
        <f>J64/H64*100</f>
        <v>27.95497248691451</v>
      </c>
      <c r="M64" s="155">
        <f t="shared" si="34"/>
        <v>-107361.5</v>
      </c>
      <c r="N64" s="169">
        <f>K64/H64*100</f>
        <v>7.6377667427190969</v>
      </c>
      <c r="O64" s="103">
        <f t="shared" si="33"/>
        <v>-137638.20000000001</v>
      </c>
      <c r="P64" s="1359"/>
    </row>
    <row r="65" spans="1:16" ht="18" customHeight="1">
      <c r="A65" s="1354"/>
      <c r="B65" s="1229"/>
      <c r="C65" s="1230"/>
      <c r="D65" s="2264"/>
      <c r="E65" s="1413"/>
      <c r="F65" s="1387"/>
      <c r="G65" s="1085" t="s">
        <v>23</v>
      </c>
      <c r="H65" s="186">
        <f t="shared" si="36"/>
        <v>0</v>
      </c>
      <c r="I65" s="1142">
        <f t="shared" si="36"/>
        <v>0</v>
      </c>
      <c r="J65" s="2">
        <f t="shared" si="36"/>
        <v>0</v>
      </c>
      <c r="K65" s="1143">
        <f t="shared" si="36"/>
        <v>0</v>
      </c>
      <c r="L65" s="460">
        <v>0</v>
      </c>
      <c r="M65" s="1084">
        <v>0</v>
      </c>
      <c r="N65" s="460">
        <v>0</v>
      </c>
      <c r="O65" s="1084"/>
      <c r="P65" s="1359"/>
    </row>
    <row r="66" spans="1:16" ht="17.25" customHeight="1">
      <c r="A66" s="1354" t="s">
        <v>130</v>
      </c>
      <c r="B66" s="1229" t="s">
        <v>1137</v>
      </c>
      <c r="C66" s="1434" t="s">
        <v>1605</v>
      </c>
      <c r="D66" s="2244" t="s">
        <v>814</v>
      </c>
      <c r="E66" s="2246" t="s">
        <v>814</v>
      </c>
      <c r="F66" s="1180" t="s">
        <v>19</v>
      </c>
      <c r="G66" s="432" t="s">
        <v>20</v>
      </c>
      <c r="H66" s="189">
        <f>H67+H68+H69</f>
        <v>0</v>
      </c>
      <c r="I66" s="299">
        <f>I67+I68+I69</f>
        <v>0</v>
      </c>
      <c r="J66" s="173">
        <f>J67+J68+J69</f>
        <v>0</v>
      </c>
      <c r="K66" s="130">
        <f>K67+K68+K69</f>
        <v>0</v>
      </c>
      <c r="L66" s="299">
        <v>0</v>
      </c>
      <c r="M66" s="143">
        <v>0</v>
      </c>
      <c r="N66" s="299">
        <v>0</v>
      </c>
      <c r="O66" s="143">
        <f t="shared" ref="O66:O69" si="37">K66-H66</f>
        <v>0</v>
      </c>
      <c r="P66" s="1358"/>
    </row>
    <row r="67" spans="1:16" ht="16.5" customHeight="1">
      <c r="A67" s="1354"/>
      <c r="B67" s="1229"/>
      <c r="C67" s="1434"/>
      <c r="D67" s="2244"/>
      <c r="E67" s="2246"/>
      <c r="F67" s="1181"/>
      <c r="G67" s="1141" t="s">
        <v>21</v>
      </c>
      <c r="H67" s="186">
        <v>0</v>
      </c>
      <c r="I67" s="269">
        <v>0</v>
      </c>
      <c r="J67" s="170">
        <v>0</v>
      </c>
      <c r="K67" s="106">
        <v>0</v>
      </c>
      <c r="L67" s="463">
        <v>0</v>
      </c>
      <c r="M67" s="106">
        <v>0</v>
      </c>
      <c r="N67" s="463">
        <v>0</v>
      </c>
      <c r="O67" s="106">
        <f t="shared" si="37"/>
        <v>0</v>
      </c>
      <c r="P67" s="1359"/>
    </row>
    <row r="68" spans="1:16" ht="16.5" customHeight="1">
      <c r="A68" s="1354"/>
      <c r="B68" s="1229"/>
      <c r="C68" s="1434"/>
      <c r="D68" s="2244"/>
      <c r="E68" s="2246"/>
      <c r="F68" s="1181"/>
      <c r="G68" s="1141" t="s">
        <v>22</v>
      </c>
      <c r="H68" s="186">
        <v>0</v>
      </c>
      <c r="I68" s="269">
        <v>0</v>
      </c>
      <c r="J68" s="170">
        <v>0</v>
      </c>
      <c r="K68" s="106">
        <v>0</v>
      </c>
      <c r="L68" s="463">
        <v>0</v>
      </c>
      <c r="M68" s="106">
        <v>0</v>
      </c>
      <c r="N68" s="463">
        <v>0</v>
      </c>
      <c r="O68" s="106">
        <f t="shared" si="37"/>
        <v>0</v>
      </c>
      <c r="P68" s="1359"/>
    </row>
    <row r="69" spans="1:16" ht="16.5" customHeight="1">
      <c r="A69" s="1354"/>
      <c r="B69" s="1229"/>
      <c r="C69" s="1434"/>
      <c r="D69" s="2244"/>
      <c r="E69" s="2246"/>
      <c r="F69" s="1182"/>
      <c r="G69" s="1140" t="s">
        <v>23</v>
      </c>
      <c r="H69" s="260">
        <v>0</v>
      </c>
      <c r="I69" s="267">
        <v>0</v>
      </c>
      <c r="J69" s="67">
        <v>0</v>
      </c>
      <c r="K69" s="19">
        <v>0</v>
      </c>
      <c r="L69" s="458">
        <v>0</v>
      </c>
      <c r="M69" s="563">
        <f t="shared" ref="M69" si="38">J69-H69</f>
        <v>0</v>
      </c>
      <c r="N69" s="458">
        <v>0</v>
      </c>
      <c r="O69" s="563">
        <f t="shared" si="37"/>
        <v>0</v>
      </c>
      <c r="P69" s="1359"/>
    </row>
    <row r="70" spans="1:16" ht="20.25" customHeight="1">
      <c r="A70" s="1354" t="s">
        <v>1139</v>
      </c>
      <c r="B70" s="1229" t="s">
        <v>1140</v>
      </c>
      <c r="C70" s="1434" t="s">
        <v>1605</v>
      </c>
      <c r="D70" s="2244" t="s">
        <v>814</v>
      </c>
      <c r="E70" s="2246" t="s">
        <v>814</v>
      </c>
      <c r="F70" s="1180" t="s">
        <v>19</v>
      </c>
      <c r="G70" s="432" t="s">
        <v>20</v>
      </c>
      <c r="H70" s="189">
        <f>H71+H72+H73</f>
        <v>0</v>
      </c>
      <c r="I70" s="299">
        <f>I71+I72+I73</f>
        <v>0</v>
      </c>
      <c r="J70" s="173">
        <f>J71+J72+J73</f>
        <v>0</v>
      </c>
      <c r="K70" s="130">
        <f>K71+K72+K73</f>
        <v>0</v>
      </c>
      <c r="L70" s="299">
        <v>0</v>
      </c>
      <c r="M70" s="143">
        <v>0</v>
      </c>
      <c r="N70" s="299">
        <v>0</v>
      </c>
      <c r="O70" s="143">
        <f t="shared" ref="O70:O73" si="39">K70-H70</f>
        <v>0</v>
      </c>
      <c r="P70" s="1358"/>
    </row>
    <row r="71" spans="1:16" ht="16.5" customHeight="1">
      <c r="A71" s="1354"/>
      <c r="B71" s="1229"/>
      <c r="C71" s="1434"/>
      <c r="D71" s="2244"/>
      <c r="E71" s="2246"/>
      <c r="F71" s="1181"/>
      <c r="G71" s="1141" t="s">
        <v>21</v>
      </c>
      <c r="H71" s="186">
        <v>0</v>
      </c>
      <c r="I71" s="269">
        <v>0</v>
      </c>
      <c r="J71" s="170">
        <v>0</v>
      </c>
      <c r="K71" s="106">
        <v>0</v>
      </c>
      <c r="L71" s="463">
        <v>0</v>
      </c>
      <c r="M71" s="106">
        <v>0</v>
      </c>
      <c r="N71" s="463">
        <v>0</v>
      </c>
      <c r="O71" s="106">
        <f t="shared" si="39"/>
        <v>0</v>
      </c>
      <c r="P71" s="1359"/>
    </row>
    <row r="72" spans="1:16" ht="16.5" customHeight="1">
      <c r="A72" s="1354"/>
      <c r="B72" s="1229"/>
      <c r="C72" s="1434"/>
      <c r="D72" s="2244"/>
      <c r="E72" s="2246"/>
      <c r="F72" s="1181"/>
      <c r="G72" s="1141" t="s">
        <v>22</v>
      </c>
      <c r="H72" s="186">
        <v>0</v>
      </c>
      <c r="I72" s="269">
        <v>0</v>
      </c>
      <c r="J72" s="170">
        <v>0</v>
      </c>
      <c r="K72" s="106">
        <v>0</v>
      </c>
      <c r="L72" s="463">
        <v>0</v>
      </c>
      <c r="M72" s="106">
        <v>0</v>
      </c>
      <c r="N72" s="463">
        <v>0</v>
      </c>
      <c r="O72" s="106">
        <f t="shared" si="39"/>
        <v>0</v>
      </c>
      <c r="P72" s="1359"/>
    </row>
    <row r="73" spans="1:16" ht="16.5" customHeight="1">
      <c r="A73" s="1354"/>
      <c r="B73" s="1229"/>
      <c r="C73" s="1434"/>
      <c r="D73" s="2244"/>
      <c r="E73" s="2246"/>
      <c r="F73" s="1182"/>
      <c r="G73" s="1140" t="s">
        <v>23</v>
      </c>
      <c r="H73" s="260">
        <v>0</v>
      </c>
      <c r="I73" s="267">
        <v>0</v>
      </c>
      <c r="J73" s="67">
        <v>0</v>
      </c>
      <c r="K73" s="19">
        <v>0</v>
      </c>
      <c r="L73" s="458">
        <v>0</v>
      </c>
      <c r="M73" s="563">
        <f t="shared" ref="M73" si="40">J73-H73</f>
        <v>0</v>
      </c>
      <c r="N73" s="458">
        <v>0</v>
      </c>
      <c r="O73" s="563">
        <f t="shared" si="39"/>
        <v>0</v>
      </c>
      <c r="P73" s="1359"/>
    </row>
    <row r="74" spans="1:16" ht="21.75" customHeight="1">
      <c r="A74" s="1354" t="s">
        <v>1141</v>
      </c>
      <c r="B74" s="1229" t="s">
        <v>1142</v>
      </c>
      <c r="C74" s="1434" t="s">
        <v>1605</v>
      </c>
      <c r="D74" s="2243" t="s">
        <v>19</v>
      </c>
      <c r="E74" s="2245" t="s">
        <v>19</v>
      </c>
      <c r="F74" s="1663" t="s">
        <v>1206</v>
      </c>
      <c r="G74" s="432" t="s">
        <v>20</v>
      </c>
      <c r="H74" s="189">
        <f>H75+H76+H77</f>
        <v>0</v>
      </c>
      <c r="I74" s="299">
        <f>I75+I76+I77</f>
        <v>0</v>
      </c>
      <c r="J74" s="173">
        <f>J75+J76+J77</f>
        <v>0</v>
      </c>
      <c r="K74" s="130">
        <f>K75+K76+K77</f>
        <v>0</v>
      </c>
      <c r="L74" s="299">
        <v>0</v>
      </c>
      <c r="M74" s="143">
        <v>0</v>
      </c>
      <c r="N74" s="299">
        <v>0</v>
      </c>
      <c r="O74" s="143">
        <f t="shared" ref="O74:O81" si="41">K74-H74</f>
        <v>0</v>
      </c>
      <c r="P74" s="1358"/>
    </row>
    <row r="75" spans="1:16" ht="16.5" customHeight="1">
      <c r="A75" s="1354"/>
      <c r="B75" s="1229"/>
      <c r="C75" s="1434"/>
      <c r="D75" s="2244"/>
      <c r="E75" s="2246"/>
      <c r="F75" s="1664"/>
      <c r="G75" s="1086" t="s">
        <v>21</v>
      </c>
      <c r="H75" s="186">
        <v>0</v>
      </c>
      <c r="I75" s="269">
        <v>0</v>
      </c>
      <c r="J75" s="170">
        <v>0</v>
      </c>
      <c r="K75" s="106">
        <v>0</v>
      </c>
      <c r="L75" s="463">
        <v>0</v>
      </c>
      <c r="M75" s="106">
        <v>0</v>
      </c>
      <c r="N75" s="463">
        <v>0</v>
      </c>
      <c r="O75" s="106">
        <f t="shared" si="41"/>
        <v>0</v>
      </c>
      <c r="P75" s="1359"/>
    </row>
    <row r="76" spans="1:16" ht="16.5" customHeight="1">
      <c r="A76" s="1354"/>
      <c r="B76" s="1229"/>
      <c r="C76" s="1434"/>
      <c r="D76" s="2244"/>
      <c r="E76" s="2246"/>
      <c r="F76" s="1664"/>
      <c r="G76" s="1086" t="s">
        <v>22</v>
      </c>
      <c r="H76" s="186">
        <v>0</v>
      </c>
      <c r="I76" s="269">
        <v>0</v>
      </c>
      <c r="J76" s="170">
        <v>0</v>
      </c>
      <c r="K76" s="106">
        <v>0</v>
      </c>
      <c r="L76" s="463">
        <v>0</v>
      </c>
      <c r="M76" s="106">
        <v>0</v>
      </c>
      <c r="N76" s="463">
        <v>0</v>
      </c>
      <c r="O76" s="106">
        <f t="shared" si="41"/>
        <v>0</v>
      </c>
      <c r="P76" s="1359"/>
    </row>
    <row r="77" spans="1:16" ht="16.5" customHeight="1">
      <c r="A77" s="1354"/>
      <c r="B77" s="1229"/>
      <c r="C77" s="1434"/>
      <c r="D77" s="2244"/>
      <c r="E77" s="2246"/>
      <c r="F77" s="1665"/>
      <c r="G77" s="1085" t="s">
        <v>23</v>
      </c>
      <c r="H77" s="260">
        <v>0</v>
      </c>
      <c r="I77" s="267">
        <v>0</v>
      </c>
      <c r="J77" s="67">
        <v>0</v>
      </c>
      <c r="K77" s="19">
        <v>0</v>
      </c>
      <c r="L77" s="458">
        <v>0</v>
      </c>
      <c r="M77" s="563">
        <f t="shared" ref="M77" si="42">J77-H77</f>
        <v>0</v>
      </c>
      <c r="N77" s="458">
        <v>0</v>
      </c>
      <c r="O77" s="563">
        <f t="shared" si="41"/>
        <v>0</v>
      </c>
      <c r="P77" s="1359"/>
    </row>
    <row r="78" spans="1:16" ht="21.75" customHeight="1">
      <c r="A78" s="1354" t="s">
        <v>1143</v>
      </c>
      <c r="B78" s="1229" t="s">
        <v>1144</v>
      </c>
      <c r="C78" s="1434" t="s">
        <v>1605</v>
      </c>
      <c r="D78" s="2244" t="s">
        <v>814</v>
      </c>
      <c r="E78" s="2246" t="s">
        <v>814</v>
      </c>
      <c r="F78" s="1180" t="s">
        <v>19</v>
      </c>
      <c r="G78" s="432" t="s">
        <v>20</v>
      </c>
      <c r="H78" s="189">
        <f>H79+H80+H81</f>
        <v>0</v>
      </c>
      <c r="I78" s="299">
        <f>I79+I80+I81</f>
        <v>0</v>
      </c>
      <c r="J78" s="173">
        <f>J79+J80+J81</f>
        <v>0</v>
      </c>
      <c r="K78" s="130">
        <f>K79+K80+K81</f>
        <v>0</v>
      </c>
      <c r="L78" s="299">
        <v>0</v>
      </c>
      <c r="M78" s="143">
        <v>0</v>
      </c>
      <c r="N78" s="299">
        <v>0</v>
      </c>
      <c r="O78" s="143">
        <f t="shared" si="41"/>
        <v>0</v>
      </c>
      <c r="P78" s="1358"/>
    </row>
    <row r="79" spans="1:16" ht="17.25" customHeight="1">
      <c r="A79" s="1354"/>
      <c r="B79" s="1229"/>
      <c r="C79" s="1434"/>
      <c r="D79" s="2244"/>
      <c r="E79" s="2246"/>
      <c r="F79" s="1181"/>
      <c r="G79" s="1141" t="s">
        <v>21</v>
      </c>
      <c r="H79" s="186">
        <v>0</v>
      </c>
      <c r="I79" s="269">
        <v>0</v>
      </c>
      <c r="J79" s="170">
        <v>0</v>
      </c>
      <c r="K79" s="106">
        <v>0</v>
      </c>
      <c r="L79" s="463">
        <v>0</v>
      </c>
      <c r="M79" s="106">
        <v>0</v>
      </c>
      <c r="N79" s="463">
        <v>0</v>
      </c>
      <c r="O79" s="106">
        <f t="shared" si="41"/>
        <v>0</v>
      </c>
      <c r="P79" s="1359"/>
    </row>
    <row r="80" spans="1:16" ht="17.25" customHeight="1">
      <c r="A80" s="1354"/>
      <c r="B80" s="1229"/>
      <c r="C80" s="1434"/>
      <c r="D80" s="2244"/>
      <c r="E80" s="2246"/>
      <c r="F80" s="1181"/>
      <c r="G80" s="1141" t="s">
        <v>22</v>
      </c>
      <c r="H80" s="186">
        <v>0</v>
      </c>
      <c r="I80" s="269">
        <v>0</v>
      </c>
      <c r="J80" s="170">
        <v>0</v>
      </c>
      <c r="K80" s="106">
        <v>0</v>
      </c>
      <c r="L80" s="463">
        <v>0</v>
      </c>
      <c r="M80" s="106">
        <v>0</v>
      </c>
      <c r="N80" s="463">
        <v>0</v>
      </c>
      <c r="O80" s="106">
        <f t="shared" si="41"/>
        <v>0</v>
      </c>
      <c r="P80" s="1359"/>
    </row>
    <row r="81" spans="1:16" ht="17.25" customHeight="1">
      <c r="A81" s="1354"/>
      <c r="B81" s="1229"/>
      <c r="C81" s="1434"/>
      <c r="D81" s="2244"/>
      <c r="E81" s="2246"/>
      <c r="F81" s="1182"/>
      <c r="G81" s="1140" t="s">
        <v>23</v>
      </c>
      <c r="H81" s="260">
        <v>0</v>
      </c>
      <c r="I81" s="267">
        <v>0</v>
      </c>
      <c r="J81" s="67">
        <v>0</v>
      </c>
      <c r="K81" s="19">
        <v>0</v>
      </c>
      <c r="L81" s="458">
        <v>0</v>
      </c>
      <c r="M81" s="563">
        <f t="shared" ref="M81" si="43">J81-H81</f>
        <v>0</v>
      </c>
      <c r="N81" s="458">
        <v>0</v>
      </c>
      <c r="O81" s="563">
        <f t="shared" si="41"/>
        <v>0</v>
      </c>
      <c r="P81" s="1359"/>
    </row>
    <row r="82" spans="1:16" ht="24" customHeight="1">
      <c r="A82" s="1354" t="s">
        <v>1145</v>
      </c>
      <c r="B82" s="1229" t="s">
        <v>1146</v>
      </c>
      <c r="C82" s="1434" t="s">
        <v>1605</v>
      </c>
      <c r="D82" s="2243" t="s">
        <v>19</v>
      </c>
      <c r="E82" s="2245" t="s">
        <v>19</v>
      </c>
      <c r="F82" s="1663" t="s">
        <v>1206</v>
      </c>
      <c r="G82" s="432" t="s">
        <v>20</v>
      </c>
      <c r="H82" s="189">
        <f>H83+H84+H85</f>
        <v>0</v>
      </c>
      <c r="I82" s="299">
        <f>I83+I84+I85</f>
        <v>0</v>
      </c>
      <c r="J82" s="173">
        <f>J83+J84+J85</f>
        <v>0</v>
      </c>
      <c r="K82" s="130">
        <f>K83+K84+K85</f>
        <v>0</v>
      </c>
      <c r="L82" s="299">
        <v>0</v>
      </c>
      <c r="M82" s="143">
        <v>0</v>
      </c>
      <c r="N82" s="299">
        <v>0</v>
      </c>
      <c r="O82" s="143">
        <f t="shared" ref="O82:O89" si="44">K82-H82</f>
        <v>0</v>
      </c>
      <c r="P82" s="1358"/>
    </row>
    <row r="83" spans="1:16" ht="19.5" customHeight="1">
      <c r="A83" s="1354"/>
      <c r="B83" s="1229"/>
      <c r="C83" s="1434"/>
      <c r="D83" s="2244"/>
      <c r="E83" s="2246"/>
      <c r="F83" s="1664"/>
      <c r="G83" s="1086" t="s">
        <v>21</v>
      </c>
      <c r="H83" s="186">
        <v>0</v>
      </c>
      <c r="I83" s="269">
        <v>0</v>
      </c>
      <c r="J83" s="170">
        <v>0</v>
      </c>
      <c r="K83" s="106">
        <v>0</v>
      </c>
      <c r="L83" s="463">
        <v>0</v>
      </c>
      <c r="M83" s="106">
        <v>0</v>
      </c>
      <c r="N83" s="463">
        <v>0</v>
      </c>
      <c r="O83" s="106">
        <f t="shared" si="44"/>
        <v>0</v>
      </c>
      <c r="P83" s="1359"/>
    </row>
    <row r="84" spans="1:16" ht="19.5" customHeight="1">
      <c r="A84" s="1354"/>
      <c r="B84" s="1229"/>
      <c r="C84" s="1434"/>
      <c r="D84" s="2244"/>
      <c r="E84" s="2246"/>
      <c r="F84" s="1664"/>
      <c r="G84" s="1086" t="s">
        <v>22</v>
      </c>
      <c r="H84" s="186">
        <v>0</v>
      </c>
      <c r="I84" s="269">
        <v>0</v>
      </c>
      <c r="J84" s="170">
        <v>0</v>
      </c>
      <c r="K84" s="106">
        <v>0</v>
      </c>
      <c r="L84" s="463">
        <v>0</v>
      </c>
      <c r="M84" s="106">
        <v>0</v>
      </c>
      <c r="N84" s="463">
        <v>0</v>
      </c>
      <c r="O84" s="106">
        <f t="shared" si="44"/>
        <v>0</v>
      </c>
      <c r="P84" s="1359"/>
    </row>
    <row r="85" spans="1:16" ht="19.5" customHeight="1">
      <c r="A85" s="1354"/>
      <c r="B85" s="1229"/>
      <c r="C85" s="1434"/>
      <c r="D85" s="2244"/>
      <c r="E85" s="2246"/>
      <c r="F85" s="1665"/>
      <c r="G85" s="1085" t="s">
        <v>23</v>
      </c>
      <c r="H85" s="260">
        <v>0</v>
      </c>
      <c r="I85" s="267">
        <v>0</v>
      </c>
      <c r="J85" s="67">
        <v>0</v>
      </c>
      <c r="K85" s="19">
        <v>0</v>
      </c>
      <c r="L85" s="458">
        <v>0</v>
      </c>
      <c r="M85" s="563">
        <f t="shared" ref="M85" si="45">J85-H85</f>
        <v>0</v>
      </c>
      <c r="N85" s="458">
        <v>0</v>
      </c>
      <c r="O85" s="563">
        <f t="shared" si="44"/>
        <v>0</v>
      </c>
      <c r="P85" s="1359"/>
    </row>
    <row r="86" spans="1:16" ht="21" customHeight="1">
      <c r="A86" s="1354" t="s">
        <v>1147</v>
      </c>
      <c r="B86" s="1229" t="s">
        <v>1148</v>
      </c>
      <c r="C86" s="1434" t="s">
        <v>1605</v>
      </c>
      <c r="D86" s="2244" t="s">
        <v>814</v>
      </c>
      <c r="E86" s="2246" t="s">
        <v>814</v>
      </c>
      <c r="F86" s="1180" t="s">
        <v>19</v>
      </c>
      <c r="G86" s="432" t="s">
        <v>20</v>
      </c>
      <c r="H86" s="189">
        <f>H87+H88+H89</f>
        <v>0</v>
      </c>
      <c r="I86" s="299">
        <f>I87+I88+I89</f>
        <v>0</v>
      </c>
      <c r="J86" s="173">
        <f>J87+J88+J89</f>
        <v>0</v>
      </c>
      <c r="K86" s="130">
        <f>K87+K88+K89</f>
        <v>0</v>
      </c>
      <c r="L86" s="299">
        <v>0</v>
      </c>
      <c r="M86" s="143">
        <v>0</v>
      </c>
      <c r="N86" s="299">
        <v>0</v>
      </c>
      <c r="O86" s="143">
        <f t="shared" si="44"/>
        <v>0</v>
      </c>
      <c r="P86" s="1358"/>
    </row>
    <row r="87" spans="1:16" ht="17.25" customHeight="1">
      <c r="A87" s="1354"/>
      <c r="B87" s="1229"/>
      <c r="C87" s="1434"/>
      <c r="D87" s="2244"/>
      <c r="E87" s="2246"/>
      <c r="F87" s="1181"/>
      <c r="G87" s="1141" t="s">
        <v>21</v>
      </c>
      <c r="H87" s="186">
        <v>0</v>
      </c>
      <c r="I87" s="269">
        <v>0</v>
      </c>
      <c r="J87" s="170">
        <v>0</v>
      </c>
      <c r="K87" s="106">
        <v>0</v>
      </c>
      <c r="L87" s="463">
        <v>0</v>
      </c>
      <c r="M87" s="106">
        <v>0</v>
      </c>
      <c r="N87" s="463">
        <v>0</v>
      </c>
      <c r="O87" s="106">
        <f t="shared" si="44"/>
        <v>0</v>
      </c>
      <c r="P87" s="1359"/>
    </row>
    <row r="88" spans="1:16" ht="17.25" customHeight="1">
      <c r="A88" s="1354"/>
      <c r="B88" s="1229"/>
      <c r="C88" s="1434"/>
      <c r="D88" s="2244"/>
      <c r="E88" s="2246"/>
      <c r="F88" s="1181"/>
      <c r="G88" s="1141" t="s">
        <v>22</v>
      </c>
      <c r="H88" s="186">
        <v>0</v>
      </c>
      <c r="I88" s="269">
        <v>0</v>
      </c>
      <c r="J88" s="170">
        <v>0</v>
      </c>
      <c r="K88" s="106">
        <v>0</v>
      </c>
      <c r="L88" s="463">
        <v>0</v>
      </c>
      <c r="M88" s="106">
        <v>0</v>
      </c>
      <c r="N88" s="463">
        <v>0</v>
      </c>
      <c r="O88" s="106">
        <f t="shared" si="44"/>
        <v>0</v>
      </c>
      <c r="P88" s="1359"/>
    </row>
    <row r="89" spans="1:16" ht="17.25" customHeight="1">
      <c r="A89" s="1354"/>
      <c r="B89" s="1229"/>
      <c r="C89" s="1434"/>
      <c r="D89" s="2244"/>
      <c r="E89" s="2246"/>
      <c r="F89" s="1182"/>
      <c r="G89" s="1140" t="s">
        <v>23</v>
      </c>
      <c r="H89" s="260">
        <v>0</v>
      </c>
      <c r="I89" s="267">
        <v>0</v>
      </c>
      <c r="J89" s="67">
        <v>0</v>
      </c>
      <c r="K89" s="19">
        <v>0</v>
      </c>
      <c r="L89" s="458">
        <v>0</v>
      </c>
      <c r="M89" s="563">
        <f t="shared" ref="M89" si="46">J89-H89</f>
        <v>0</v>
      </c>
      <c r="N89" s="458">
        <v>0</v>
      </c>
      <c r="O89" s="563">
        <f t="shared" si="44"/>
        <v>0</v>
      </c>
      <c r="P89" s="1359"/>
    </row>
    <row r="90" spans="1:16" ht="30" customHeight="1">
      <c r="A90" s="1354" t="s">
        <v>1149</v>
      </c>
      <c r="B90" s="1229" t="s">
        <v>1150</v>
      </c>
      <c r="C90" s="1434" t="s">
        <v>1605</v>
      </c>
      <c r="D90" s="2243" t="s">
        <v>19</v>
      </c>
      <c r="E90" s="2245" t="s">
        <v>19</v>
      </c>
      <c r="F90" s="1663" t="s">
        <v>1206</v>
      </c>
      <c r="G90" s="432" t="s">
        <v>20</v>
      </c>
      <c r="H90" s="189">
        <f>H91+H92+H93</f>
        <v>0</v>
      </c>
      <c r="I90" s="299">
        <f>I91+I92+I93</f>
        <v>0</v>
      </c>
      <c r="J90" s="173">
        <f>J91+J92+J93</f>
        <v>0</v>
      </c>
      <c r="K90" s="130">
        <f>K91+K92+K93</f>
        <v>0</v>
      </c>
      <c r="L90" s="299">
        <v>0</v>
      </c>
      <c r="M90" s="143">
        <v>0</v>
      </c>
      <c r="N90" s="299">
        <v>0</v>
      </c>
      <c r="O90" s="143">
        <f t="shared" ref="O90:O97" si="47">K90-H90</f>
        <v>0</v>
      </c>
      <c r="P90" s="1358"/>
    </row>
    <row r="91" spans="1:16" ht="22.5" customHeight="1">
      <c r="A91" s="1354"/>
      <c r="B91" s="1229"/>
      <c r="C91" s="1434"/>
      <c r="D91" s="2244"/>
      <c r="E91" s="2246"/>
      <c r="F91" s="1664"/>
      <c r="G91" s="1086" t="s">
        <v>21</v>
      </c>
      <c r="H91" s="186">
        <v>0</v>
      </c>
      <c r="I91" s="269">
        <v>0</v>
      </c>
      <c r="J91" s="170">
        <v>0</v>
      </c>
      <c r="K91" s="106">
        <v>0</v>
      </c>
      <c r="L91" s="463">
        <v>0</v>
      </c>
      <c r="M91" s="106">
        <v>0</v>
      </c>
      <c r="N91" s="463">
        <v>0</v>
      </c>
      <c r="O91" s="106">
        <f t="shared" si="47"/>
        <v>0</v>
      </c>
      <c r="P91" s="1359"/>
    </row>
    <row r="92" spans="1:16" ht="22.5" customHeight="1">
      <c r="A92" s="1354"/>
      <c r="B92" s="1229"/>
      <c r="C92" s="1434"/>
      <c r="D92" s="2244"/>
      <c r="E92" s="2246"/>
      <c r="F92" s="1664"/>
      <c r="G92" s="1086" t="s">
        <v>22</v>
      </c>
      <c r="H92" s="186">
        <v>0</v>
      </c>
      <c r="I92" s="269">
        <v>0</v>
      </c>
      <c r="J92" s="170">
        <v>0</v>
      </c>
      <c r="K92" s="106">
        <v>0</v>
      </c>
      <c r="L92" s="463">
        <v>0</v>
      </c>
      <c r="M92" s="106">
        <v>0</v>
      </c>
      <c r="N92" s="463">
        <v>0</v>
      </c>
      <c r="O92" s="106">
        <f t="shared" si="47"/>
        <v>0</v>
      </c>
      <c r="P92" s="1359"/>
    </row>
    <row r="93" spans="1:16" ht="22.5" customHeight="1">
      <c r="A93" s="1354"/>
      <c r="B93" s="1229"/>
      <c r="C93" s="1434"/>
      <c r="D93" s="2244"/>
      <c r="E93" s="2246"/>
      <c r="F93" s="1665"/>
      <c r="G93" s="1085" t="s">
        <v>23</v>
      </c>
      <c r="H93" s="260">
        <v>0</v>
      </c>
      <c r="I93" s="267">
        <v>0</v>
      </c>
      <c r="J93" s="67">
        <v>0</v>
      </c>
      <c r="K93" s="19">
        <v>0</v>
      </c>
      <c r="L93" s="458">
        <v>0</v>
      </c>
      <c r="M93" s="563">
        <f t="shared" ref="M93" si="48">J93-H93</f>
        <v>0</v>
      </c>
      <c r="N93" s="458">
        <v>0</v>
      </c>
      <c r="O93" s="563">
        <f t="shared" si="47"/>
        <v>0</v>
      </c>
      <c r="P93" s="1359"/>
    </row>
    <row r="94" spans="1:16" ht="28.5" customHeight="1">
      <c r="A94" s="1354" t="s">
        <v>1151</v>
      </c>
      <c r="B94" s="1229" t="s">
        <v>1152</v>
      </c>
      <c r="C94" s="1434" t="s">
        <v>1605</v>
      </c>
      <c r="D94" s="2244" t="s">
        <v>814</v>
      </c>
      <c r="E94" s="2246" t="s">
        <v>814</v>
      </c>
      <c r="F94" s="1180" t="s">
        <v>19</v>
      </c>
      <c r="G94" s="432" t="s">
        <v>20</v>
      </c>
      <c r="H94" s="189">
        <f>H95+H96+H97</f>
        <v>0</v>
      </c>
      <c r="I94" s="299">
        <f>I95+I96+I97</f>
        <v>0</v>
      </c>
      <c r="J94" s="173">
        <f>J95+J96+J97</f>
        <v>0</v>
      </c>
      <c r="K94" s="130">
        <f>K95+K96+K97</f>
        <v>0</v>
      </c>
      <c r="L94" s="299">
        <v>0</v>
      </c>
      <c r="M94" s="143">
        <v>0</v>
      </c>
      <c r="N94" s="299">
        <v>0</v>
      </c>
      <c r="O94" s="143">
        <f t="shared" si="47"/>
        <v>0</v>
      </c>
      <c r="P94" s="1358"/>
    </row>
    <row r="95" spans="1:16" ht="18" customHeight="1">
      <c r="A95" s="1354"/>
      <c r="B95" s="1229"/>
      <c r="C95" s="1434"/>
      <c r="D95" s="2244"/>
      <c r="E95" s="2246"/>
      <c r="F95" s="1181"/>
      <c r="G95" s="1141" t="s">
        <v>21</v>
      </c>
      <c r="H95" s="186">
        <v>0</v>
      </c>
      <c r="I95" s="269">
        <v>0</v>
      </c>
      <c r="J95" s="170">
        <v>0</v>
      </c>
      <c r="K95" s="106">
        <v>0</v>
      </c>
      <c r="L95" s="463">
        <v>0</v>
      </c>
      <c r="M95" s="106">
        <v>0</v>
      </c>
      <c r="N95" s="463">
        <v>0</v>
      </c>
      <c r="O95" s="106">
        <f t="shared" si="47"/>
        <v>0</v>
      </c>
      <c r="P95" s="1359"/>
    </row>
    <row r="96" spans="1:16" ht="18" customHeight="1">
      <c r="A96" s="1354"/>
      <c r="B96" s="1229"/>
      <c r="C96" s="1434"/>
      <c r="D96" s="2244"/>
      <c r="E96" s="2246"/>
      <c r="F96" s="1181"/>
      <c r="G96" s="1141" t="s">
        <v>22</v>
      </c>
      <c r="H96" s="186">
        <v>0</v>
      </c>
      <c r="I96" s="269">
        <v>0</v>
      </c>
      <c r="J96" s="170">
        <v>0</v>
      </c>
      <c r="K96" s="106">
        <v>0</v>
      </c>
      <c r="L96" s="463">
        <v>0</v>
      </c>
      <c r="M96" s="106">
        <v>0</v>
      </c>
      <c r="N96" s="463">
        <v>0</v>
      </c>
      <c r="O96" s="106">
        <f t="shared" si="47"/>
        <v>0</v>
      </c>
      <c r="P96" s="1359"/>
    </row>
    <row r="97" spans="1:16" ht="18" customHeight="1">
      <c r="A97" s="1354"/>
      <c r="B97" s="1229"/>
      <c r="C97" s="1434"/>
      <c r="D97" s="2244"/>
      <c r="E97" s="2246"/>
      <c r="F97" s="1182"/>
      <c r="G97" s="1140" t="s">
        <v>23</v>
      </c>
      <c r="H97" s="260">
        <v>0</v>
      </c>
      <c r="I97" s="267">
        <v>0</v>
      </c>
      <c r="J97" s="67">
        <v>0</v>
      </c>
      <c r="K97" s="19">
        <v>0</v>
      </c>
      <c r="L97" s="458">
        <v>0</v>
      </c>
      <c r="M97" s="563">
        <f t="shared" ref="M97" si="49">J97-H97</f>
        <v>0</v>
      </c>
      <c r="N97" s="458">
        <v>0</v>
      </c>
      <c r="O97" s="563">
        <f t="shared" si="47"/>
        <v>0</v>
      </c>
      <c r="P97" s="1359"/>
    </row>
    <row r="98" spans="1:16" ht="24.75" customHeight="1">
      <c r="A98" s="1354" t="s">
        <v>1153</v>
      </c>
      <c r="B98" s="1229" t="s">
        <v>1154</v>
      </c>
      <c r="C98" s="1434" t="s">
        <v>1605</v>
      </c>
      <c r="D98" s="2244" t="s">
        <v>19</v>
      </c>
      <c r="E98" s="2246" t="s">
        <v>19</v>
      </c>
      <c r="F98" s="1663" t="s">
        <v>1206</v>
      </c>
      <c r="G98" s="432" t="s">
        <v>20</v>
      </c>
      <c r="H98" s="189">
        <f>H99+H100+H101</f>
        <v>0</v>
      </c>
      <c r="I98" s="299">
        <f>I99+I100+I101</f>
        <v>0</v>
      </c>
      <c r="J98" s="173">
        <f>J99+J100+J101</f>
        <v>0</v>
      </c>
      <c r="K98" s="130">
        <f>K99+K100+K101</f>
        <v>0</v>
      </c>
      <c r="L98" s="299">
        <v>0</v>
      </c>
      <c r="M98" s="143">
        <v>0</v>
      </c>
      <c r="N98" s="299">
        <v>0</v>
      </c>
      <c r="O98" s="143">
        <f t="shared" ref="O98:O105" si="50">K98-H98</f>
        <v>0</v>
      </c>
      <c r="P98" s="1358"/>
    </row>
    <row r="99" spans="1:16" ht="19.5" customHeight="1">
      <c r="A99" s="1354"/>
      <c r="B99" s="1229"/>
      <c r="C99" s="1434"/>
      <c r="D99" s="2244"/>
      <c r="E99" s="2246"/>
      <c r="F99" s="1664"/>
      <c r="G99" s="1090" t="s">
        <v>21</v>
      </c>
      <c r="H99" s="186">
        <v>0</v>
      </c>
      <c r="I99" s="269">
        <v>0</v>
      </c>
      <c r="J99" s="170">
        <v>0</v>
      </c>
      <c r="K99" s="106">
        <v>0</v>
      </c>
      <c r="L99" s="463">
        <v>0</v>
      </c>
      <c r="M99" s="106">
        <v>0</v>
      </c>
      <c r="N99" s="463">
        <v>0</v>
      </c>
      <c r="O99" s="106">
        <f t="shared" si="50"/>
        <v>0</v>
      </c>
      <c r="P99" s="1359"/>
    </row>
    <row r="100" spans="1:16" ht="19.5" customHeight="1">
      <c r="A100" s="1354"/>
      <c r="B100" s="1229"/>
      <c r="C100" s="1434"/>
      <c r="D100" s="2244"/>
      <c r="E100" s="2246"/>
      <c r="F100" s="1664"/>
      <c r="G100" s="1090" t="s">
        <v>22</v>
      </c>
      <c r="H100" s="186">
        <v>0</v>
      </c>
      <c r="I100" s="269">
        <v>0</v>
      </c>
      <c r="J100" s="170">
        <v>0</v>
      </c>
      <c r="K100" s="106">
        <v>0</v>
      </c>
      <c r="L100" s="463">
        <v>0</v>
      </c>
      <c r="M100" s="106">
        <v>0</v>
      </c>
      <c r="N100" s="463">
        <v>0</v>
      </c>
      <c r="O100" s="106">
        <f t="shared" si="50"/>
        <v>0</v>
      </c>
      <c r="P100" s="1359"/>
    </row>
    <row r="101" spans="1:16" ht="19.5" customHeight="1">
      <c r="A101" s="1354"/>
      <c r="B101" s="1229"/>
      <c r="C101" s="1434"/>
      <c r="D101" s="2244"/>
      <c r="E101" s="2246"/>
      <c r="F101" s="1665"/>
      <c r="G101" s="1089" t="s">
        <v>23</v>
      </c>
      <c r="H101" s="260">
        <v>0</v>
      </c>
      <c r="I101" s="267">
        <v>0</v>
      </c>
      <c r="J101" s="67">
        <v>0</v>
      </c>
      <c r="K101" s="19">
        <v>0</v>
      </c>
      <c r="L101" s="458">
        <v>0</v>
      </c>
      <c r="M101" s="563">
        <f t="shared" ref="M101" si="51">J101-H101</f>
        <v>0</v>
      </c>
      <c r="N101" s="458">
        <v>0</v>
      </c>
      <c r="O101" s="563">
        <f t="shared" si="50"/>
        <v>0</v>
      </c>
      <c r="P101" s="1514"/>
    </row>
    <row r="102" spans="1:16" ht="22.5" customHeight="1">
      <c r="A102" s="1354" t="s">
        <v>1155</v>
      </c>
      <c r="B102" s="1229" t="s">
        <v>1156</v>
      </c>
      <c r="C102" s="1434" t="s">
        <v>1605</v>
      </c>
      <c r="D102" s="2244" t="s">
        <v>814</v>
      </c>
      <c r="E102" s="2246" t="s">
        <v>814</v>
      </c>
      <c r="F102" s="1180" t="s">
        <v>19</v>
      </c>
      <c r="G102" s="432" t="s">
        <v>20</v>
      </c>
      <c r="H102" s="189">
        <f>H103+H104+H105</f>
        <v>0</v>
      </c>
      <c r="I102" s="299">
        <f>I103+I104+I105</f>
        <v>0</v>
      </c>
      <c r="J102" s="173">
        <f>J103+J104+J105</f>
        <v>0</v>
      </c>
      <c r="K102" s="130">
        <f>K103+K104+K105</f>
        <v>0</v>
      </c>
      <c r="L102" s="299">
        <v>0</v>
      </c>
      <c r="M102" s="143">
        <v>0</v>
      </c>
      <c r="N102" s="299">
        <v>0</v>
      </c>
      <c r="O102" s="143">
        <f t="shared" si="50"/>
        <v>0</v>
      </c>
      <c r="P102" s="1358"/>
    </row>
    <row r="103" spans="1:16" ht="17.25" customHeight="1">
      <c r="A103" s="1354"/>
      <c r="B103" s="1229"/>
      <c r="C103" s="1434"/>
      <c r="D103" s="2244"/>
      <c r="E103" s="2246"/>
      <c r="F103" s="1181"/>
      <c r="G103" s="1141" t="s">
        <v>21</v>
      </c>
      <c r="H103" s="186">
        <v>0</v>
      </c>
      <c r="I103" s="269">
        <v>0</v>
      </c>
      <c r="J103" s="170">
        <v>0</v>
      </c>
      <c r="K103" s="106">
        <v>0</v>
      </c>
      <c r="L103" s="463">
        <v>0</v>
      </c>
      <c r="M103" s="106">
        <v>0</v>
      </c>
      <c r="N103" s="463">
        <v>0</v>
      </c>
      <c r="O103" s="106">
        <f t="shared" si="50"/>
        <v>0</v>
      </c>
      <c r="P103" s="1359"/>
    </row>
    <row r="104" spans="1:16" ht="17.25" customHeight="1">
      <c r="A104" s="1354"/>
      <c r="B104" s="1229"/>
      <c r="C104" s="1434"/>
      <c r="D104" s="2244"/>
      <c r="E104" s="2246"/>
      <c r="F104" s="1181"/>
      <c r="G104" s="1141" t="s">
        <v>22</v>
      </c>
      <c r="H104" s="186">
        <v>0</v>
      </c>
      <c r="I104" s="269">
        <v>0</v>
      </c>
      <c r="J104" s="170">
        <v>0</v>
      </c>
      <c r="K104" s="106">
        <v>0</v>
      </c>
      <c r="L104" s="463">
        <v>0</v>
      </c>
      <c r="M104" s="106">
        <v>0</v>
      </c>
      <c r="N104" s="463">
        <v>0</v>
      </c>
      <c r="O104" s="106">
        <f t="shared" si="50"/>
        <v>0</v>
      </c>
      <c r="P104" s="1359"/>
    </row>
    <row r="105" spans="1:16" ht="17.25" customHeight="1">
      <c r="A105" s="1354"/>
      <c r="B105" s="1229"/>
      <c r="C105" s="1434"/>
      <c r="D105" s="2244"/>
      <c r="E105" s="2246"/>
      <c r="F105" s="1182"/>
      <c r="G105" s="1140" t="s">
        <v>23</v>
      </c>
      <c r="H105" s="260">
        <v>0</v>
      </c>
      <c r="I105" s="267">
        <v>0</v>
      </c>
      <c r="J105" s="67">
        <v>0</v>
      </c>
      <c r="K105" s="19">
        <v>0</v>
      </c>
      <c r="L105" s="458">
        <v>0</v>
      </c>
      <c r="M105" s="563">
        <f t="shared" ref="M105" si="52">J105-H105</f>
        <v>0</v>
      </c>
      <c r="N105" s="458">
        <v>0</v>
      </c>
      <c r="O105" s="563">
        <f t="shared" si="50"/>
        <v>0</v>
      </c>
      <c r="P105" s="1359"/>
    </row>
    <row r="106" spans="1:16" ht="29.25" customHeight="1">
      <c r="A106" s="1354" t="s">
        <v>1157</v>
      </c>
      <c r="B106" s="1229" t="s">
        <v>1158</v>
      </c>
      <c r="C106" s="1434" t="s">
        <v>1605</v>
      </c>
      <c r="D106" s="2243" t="s">
        <v>19</v>
      </c>
      <c r="E106" s="2245" t="s">
        <v>19</v>
      </c>
      <c r="F106" s="1663" t="s">
        <v>1206</v>
      </c>
      <c r="G106" s="432" t="s">
        <v>20</v>
      </c>
      <c r="H106" s="189">
        <f>H107+H108+H109</f>
        <v>0</v>
      </c>
      <c r="I106" s="299">
        <f>I107+I108+I109</f>
        <v>0</v>
      </c>
      <c r="J106" s="173">
        <f>J107+J108+J109</f>
        <v>0</v>
      </c>
      <c r="K106" s="130">
        <f>K107+K108+K109</f>
        <v>0</v>
      </c>
      <c r="L106" s="299">
        <v>0</v>
      </c>
      <c r="M106" s="143">
        <v>0</v>
      </c>
      <c r="N106" s="299">
        <v>0</v>
      </c>
      <c r="O106" s="143">
        <f t="shared" ref="O106:O113" si="53">K106-H106</f>
        <v>0</v>
      </c>
      <c r="P106" s="1358"/>
    </row>
    <row r="107" spans="1:16" ht="21" customHeight="1">
      <c r="A107" s="1354"/>
      <c r="B107" s="1229"/>
      <c r="C107" s="1434"/>
      <c r="D107" s="2244"/>
      <c r="E107" s="2246"/>
      <c r="F107" s="1664"/>
      <c r="G107" s="1086" t="s">
        <v>21</v>
      </c>
      <c r="H107" s="186">
        <v>0</v>
      </c>
      <c r="I107" s="269">
        <v>0</v>
      </c>
      <c r="J107" s="170">
        <v>0</v>
      </c>
      <c r="K107" s="106">
        <v>0</v>
      </c>
      <c r="L107" s="463">
        <v>0</v>
      </c>
      <c r="M107" s="106">
        <v>0</v>
      </c>
      <c r="N107" s="463">
        <v>0</v>
      </c>
      <c r="O107" s="106">
        <f t="shared" si="53"/>
        <v>0</v>
      </c>
      <c r="P107" s="1359"/>
    </row>
    <row r="108" spans="1:16" ht="21" customHeight="1">
      <c r="A108" s="1354"/>
      <c r="B108" s="1229"/>
      <c r="C108" s="1434"/>
      <c r="D108" s="2244"/>
      <c r="E108" s="2246"/>
      <c r="F108" s="1664"/>
      <c r="G108" s="1086" t="s">
        <v>22</v>
      </c>
      <c r="H108" s="186">
        <v>0</v>
      </c>
      <c r="I108" s="269">
        <v>0</v>
      </c>
      <c r="J108" s="170">
        <v>0</v>
      </c>
      <c r="K108" s="106">
        <v>0</v>
      </c>
      <c r="L108" s="463">
        <v>0</v>
      </c>
      <c r="M108" s="106">
        <v>0</v>
      </c>
      <c r="N108" s="463">
        <v>0</v>
      </c>
      <c r="O108" s="106">
        <f t="shared" si="53"/>
        <v>0</v>
      </c>
      <c r="P108" s="1359"/>
    </row>
    <row r="109" spans="1:16" ht="21" customHeight="1">
      <c r="A109" s="1354"/>
      <c r="B109" s="1229"/>
      <c r="C109" s="1434"/>
      <c r="D109" s="2244"/>
      <c r="E109" s="2246"/>
      <c r="F109" s="1665"/>
      <c r="G109" s="1085" t="s">
        <v>23</v>
      </c>
      <c r="H109" s="260">
        <v>0</v>
      </c>
      <c r="I109" s="267">
        <v>0</v>
      </c>
      <c r="J109" s="67">
        <v>0</v>
      </c>
      <c r="K109" s="19">
        <v>0</v>
      </c>
      <c r="L109" s="458">
        <v>0</v>
      </c>
      <c r="M109" s="563">
        <f t="shared" ref="M109" si="54">J109-H109</f>
        <v>0</v>
      </c>
      <c r="N109" s="458">
        <v>0</v>
      </c>
      <c r="O109" s="563">
        <f t="shared" si="53"/>
        <v>0</v>
      </c>
      <c r="P109" s="1359"/>
    </row>
    <row r="110" spans="1:16" ht="36" customHeight="1">
      <c r="A110" s="1354" t="s">
        <v>1159</v>
      </c>
      <c r="B110" s="1229" t="s">
        <v>1160</v>
      </c>
      <c r="C110" s="1434" t="s">
        <v>1605</v>
      </c>
      <c r="D110" s="2244" t="s">
        <v>814</v>
      </c>
      <c r="E110" s="2246" t="s">
        <v>814</v>
      </c>
      <c r="F110" s="1180" t="s">
        <v>19</v>
      </c>
      <c r="G110" s="432" t="s">
        <v>20</v>
      </c>
      <c r="H110" s="189">
        <f>H111+H112+H113</f>
        <v>0</v>
      </c>
      <c r="I110" s="299">
        <f>I111+I112+I113</f>
        <v>0</v>
      </c>
      <c r="J110" s="173">
        <f>J111+J112+J113</f>
        <v>0</v>
      </c>
      <c r="K110" s="130">
        <f>K111+K112+K113</f>
        <v>0</v>
      </c>
      <c r="L110" s="299">
        <v>0</v>
      </c>
      <c r="M110" s="143">
        <v>0</v>
      </c>
      <c r="N110" s="299">
        <v>0</v>
      </c>
      <c r="O110" s="143">
        <f t="shared" si="53"/>
        <v>0</v>
      </c>
      <c r="P110" s="1358"/>
    </row>
    <row r="111" spans="1:16" ht="24" customHeight="1">
      <c r="A111" s="1354"/>
      <c r="B111" s="1229"/>
      <c r="C111" s="1434"/>
      <c r="D111" s="2244"/>
      <c r="E111" s="2246"/>
      <c r="F111" s="1181"/>
      <c r="G111" s="1141" t="s">
        <v>21</v>
      </c>
      <c r="H111" s="186">
        <v>0</v>
      </c>
      <c r="I111" s="269">
        <v>0</v>
      </c>
      <c r="J111" s="170">
        <v>0</v>
      </c>
      <c r="K111" s="106">
        <v>0</v>
      </c>
      <c r="L111" s="463">
        <v>0</v>
      </c>
      <c r="M111" s="106">
        <v>0</v>
      </c>
      <c r="N111" s="463">
        <v>0</v>
      </c>
      <c r="O111" s="106">
        <f t="shared" si="53"/>
        <v>0</v>
      </c>
      <c r="P111" s="1359"/>
    </row>
    <row r="112" spans="1:16" ht="24" customHeight="1">
      <c r="A112" s="1354"/>
      <c r="B112" s="1229"/>
      <c r="C112" s="1434"/>
      <c r="D112" s="2244"/>
      <c r="E112" s="2246"/>
      <c r="F112" s="1181"/>
      <c r="G112" s="1141" t="s">
        <v>22</v>
      </c>
      <c r="H112" s="186">
        <v>0</v>
      </c>
      <c r="I112" s="269">
        <v>0</v>
      </c>
      <c r="J112" s="170">
        <v>0</v>
      </c>
      <c r="K112" s="106">
        <v>0</v>
      </c>
      <c r="L112" s="463">
        <v>0</v>
      </c>
      <c r="M112" s="106">
        <v>0</v>
      </c>
      <c r="N112" s="463">
        <v>0</v>
      </c>
      <c r="O112" s="106">
        <f t="shared" si="53"/>
        <v>0</v>
      </c>
      <c r="P112" s="1359"/>
    </row>
    <row r="113" spans="1:16" ht="24" customHeight="1">
      <c r="A113" s="1354"/>
      <c r="B113" s="1229"/>
      <c r="C113" s="1434"/>
      <c r="D113" s="2244"/>
      <c r="E113" s="2246"/>
      <c r="F113" s="1182"/>
      <c r="G113" s="1140" t="s">
        <v>23</v>
      </c>
      <c r="H113" s="260">
        <v>0</v>
      </c>
      <c r="I113" s="267">
        <v>0</v>
      </c>
      <c r="J113" s="67">
        <v>0</v>
      </c>
      <c r="K113" s="19">
        <v>0</v>
      </c>
      <c r="L113" s="458">
        <v>0</v>
      </c>
      <c r="M113" s="563">
        <f t="shared" ref="M113" si="55">J113-H113</f>
        <v>0</v>
      </c>
      <c r="N113" s="458">
        <v>0</v>
      </c>
      <c r="O113" s="563">
        <f t="shared" si="53"/>
        <v>0</v>
      </c>
      <c r="P113" s="1359"/>
    </row>
    <row r="114" spans="1:16" ht="25.5" customHeight="1">
      <c r="A114" s="1354" t="s">
        <v>1161</v>
      </c>
      <c r="B114" s="1229" t="s">
        <v>1162</v>
      </c>
      <c r="C114" s="1434" t="s">
        <v>1605</v>
      </c>
      <c r="D114" s="2243" t="s">
        <v>19</v>
      </c>
      <c r="E114" s="2245" t="s">
        <v>19</v>
      </c>
      <c r="F114" s="1663" t="s">
        <v>1206</v>
      </c>
      <c r="G114" s="432" t="s">
        <v>20</v>
      </c>
      <c r="H114" s="189">
        <f>H115+H116+H117</f>
        <v>0</v>
      </c>
      <c r="I114" s="299">
        <f>I115+I116+I117</f>
        <v>0</v>
      </c>
      <c r="J114" s="173">
        <f>J115+J116+J117</f>
        <v>0</v>
      </c>
      <c r="K114" s="130">
        <f>K115+K116+K117</f>
        <v>0</v>
      </c>
      <c r="L114" s="299">
        <v>0</v>
      </c>
      <c r="M114" s="143">
        <v>0</v>
      </c>
      <c r="N114" s="299">
        <v>0</v>
      </c>
      <c r="O114" s="143">
        <f t="shared" ref="O114:O117" si="56">K114-H114</f>
        <v>0</v>
      </c>
      <c r="P114" s="1358"/>
    </row>
    <row r="115" spans="1:16" ht="15.75" customHeight="1">
      <c r="A115" s="1354"/>
      <c r="B115" s="1229"/>
      <c r="C115" s="1434"/>
      <c r="D115" s="2244"/>
      <c r="E115" s="2246"/>
      <c r="F115" s="1664"/>
      <c r="G115" s="1086" t="s">
        <v>21</v>
      </c>
      <c r="H115" s="186">
        <v>0</v>
      </c>
      <c r="I115" s="269">
        <v>0</v>
      </c>
      <c r="J115" s="170">
        <v>0</v>
      </c>
      <c r="K115" s="106">
        <v>0</v>
      </c>
      <c r="L115" s="463">
        <v>0</v>
      </c>
      <c r="M115" s="106">
        <v>0</v>
      </c>
      <c r="N115" s="463">
        <v>0</v>
      </c>
      <c r="O115" s="106">
        <f t="shared" si="56"/>
        <v>0</v>
      </c>
      <c r="P115" s="1359"/>
    </row>
    <row r="116" spans="1:16" ht="15.75" customHeight="1">
      <c r="A116" s="1354"/>
      <c r="B116" s="1229"/>
      <c r="C116" s="1434"/>
      <c r="D116" s="2244"/>
      <c r="E116" s="2246"/>
      <c r="F116" s="1664"/>
      <c r="G116" s="1086" t="s">
        <v>22</v>
      </c>
      <c r="H116" s="186">
        <v>0</v>
      </c>
      <c r="I116" s="269">
        <v>0</v>
      </c>
      <c r="J116" s="170">
        <v>0</v>
      </c>
      <c r="K116" s="106">
        <v>0</v>
      </c>
      <c r="L116" s="463">
        <v>0</v>
      </c>
      <c r="M116" s="106">
        <v>0</v>
      </c>
      <c r="N116" s="463">
        <v>0</v>
      </c>
      <c r="O116" s="106">
        <f t="shared" si="56"/>
        <v>0</v>
      </c>
      <c r="P116" s="1359"/>
    </row>
    <row r="117" spans="1:16" ht="15.75" customHeight="1">
      <c r="A117" s="1354"/>
      <c r="B117" s="1229"/>
      <c r="C117" s="1434"/>
      <c r="D117" s="2244"/>
      <c r="E117" s="2246"/>
      <c r="F117" s="1665"/>
      <c r="G117" s="1085" t="s">
        <v>23</v>
      </c>
      <c r="H117" s="260">
        <v>0</v>
      </c>
      <c r="I117" s="267">
        <v>0</v>
      </c>
      <c r="J117" s="67">
        <v>0</v>
      </c>
      <c r="K117" s="19">
        <v>0</v>
      </c>
      <c r="L117" s="458">
        <v>0</v>
      </c>
      <c r="M117" s="563">
        <f t="shared" ref="M117" si="57">J117-H117</f>
        <v>0</v>
      </c>
      <c r="N117" s="458">
        <v>0</v>
      </c>
      <c r="O117" s="563">
        <f t="shared" si="56"/>
        <v>0</v>
      </c>
      <c r="P117" s="1359"/>
    </row>
    <row r="118" spans="1:16" ht="21" customHeight="1">
      <c r="A118" s="1354" t="s">
        <v>1163</v>
      </c>
      <c r="B118" s="1229" t="s">
        <v>1164</v>
      </c>
      <c r="C118" s="1434" t="s">
        <v>1605</v>
      </c>
      <c r="D118" s="2243" t="s">
        <v>19</v>
      </c>
      <c r="E118" s="2245" t="s">
        <v>19</v>
      </c>
      <c r="F118" s="1663" t="s">
        <v>1206</v>
      </c>
      <c r="G118" s="432" t="s">
        <v>20</v>
      </c>
      <c r="H118" s="189">
        <f>H119+H120+H121</f>
        <v>0</v>
      </c>
      <c r="I118" s="299">
        <f>I119+I120+I121</f>
        <v>0</v>
      </c>
      <c r="J118" s="173">
        <f>J119+J120+J121</f>
        <v>0</v>
      </c>
      <c r="K118" s="130">
        <f>K119+K120+K121</f>
        <v>0</v>
      </c>
      <c r="L118" s="299">
        <v>0</v>
      </c>
      <c r="M118" s="143">
        <v>0</v>
      </c>
      <c r="N118" s="299">
        <v>0</v>
      </c>
      <c r="O118" s="143">
        <f t="shared" ref="O118:O121" si="58">K118-H118</f>
        <v>0</v>
      </c>
      <c r="P118" s="1358"/>
    </row>
    <row r="119" spans="1:16" ht="16.5" customHeight="1">
      <c r="A119" s="1354"/>
      <c r="B119" s="1229"/>
      <c r="C119" s="1434"/>
      <c r="D119" s="2244"/>
      <c r="E119" s="2246"/>
      <c r="F119" s="1664"/>
      <c r="G119" s="1086" t="s">
        <v>21</v>
      </c>
      <c r="H119" s="186">
        <v>0</v>
      </c>
      <c r="I119" s="269">
        <v>0</v>
      </c>
      <c r="J119" s="170">
        <v>0</v>
      </c>
      <c r="K119" s="106">
        <v>0</v>
      </c>
      <c r="L119" s="463">
        <v>0</v>
      </c>
      <c r="M119" s="106">
        <v>0</v>
      </c>
      <c r="N119" s="463">
        <v>0</v>
      </c>
      <c r="O119" s="106">
        <f t="shared" si="58"/>
        <v>0</v>
      </c>
      <c r="P119" s="1359"/>
    </row>
    <row r="120" spans="1:16" ht="16.5" customHeight="1">
      <c r="A120" s="1354"/>
      <c r="B120" s="1229"/>
      <c r="C120" s="1434"/>
      <c r="D120" s="2244"/>
      <c r="E120" s="2246"/>
      <c r="F120" s="1664"/>
      <c r="G120" s="1086" t="s">
        <v>22</v>
      </c>
      <c r="H120" s="186">
        <v>0</v>
      </c>
      <c r="I120" s="269">
        <v>0</v>
      </c>
      <c r="J120" s="170">
        <v>0</v>
      </c>
      <c r="K120" s="106">
        <v>0</v>
      </c>
      <c r="L120" s="463">
        <v>0</v>
      </c>
      <c r="M120" s="106">
        <v>0</v>
      </c>
      <c r="N120" s="463">
        <v>0</v>
      </c>
      <c r="O120" s="106">
        <f t="shared" si="58"/>
        <v>0</v>
      </c>
      <c r="P120" s="1359"/>
    </row>
    <row r="121" spans="1:16" ht="16.5" customHeight="1">
      <c r="A121" s="1354"/>
      <c r="B121" s="1229"/>
      <c r="C121" s="1434"/>
      <c r="D121" s="2244"/>
      <c r="E121" s="2246"/>
      <c r="F121" s="1665"/>
      <c r="G121" s="1085" t="s">
        <v>23</v>
      </c>
      <c r="H121" s="260">
        <v>0</v>
      </c>
      <c r="I121" s="267">
        <v>0</v>
      </c>
      <c r="J121" s="67">
        <v>0</v>
      </c>
      <c r="K121" s="19">
        <v>0</v>
      </c>
      <c r="L121" s="458">
        <v>0</v>
      </c>
      <c r="M121" s="563">
        <f t="shared" ref="M121" si="59">J121-H121</f>
        <v>0</v>
      </c>
      <c r="N121" s="458">
        <v>0</v>
      </c>
      <c r="O121" s="563">
        <f t="shared" si="58"/>
        <v>0</v>
      </c>
      <c r="P121" s="1359"/>
    </row>
    <row r="122" spans="1:16" ht="21" customHeight="1">
      <c r="A122" s="1354" t="s">
        <v>1165</v>
      </c>
      <c r="B122" s="1229" t="s">
        <v>1166</v>
      </c>
      <c r="C122" s="1434" t="s">
        <v>1605</v>
      </c>
      <c r="D122" s="2243" t="s">
        <v>19</v>
      </c>
      <c r="E122" s="2245" t="s">
        <v>19</v>
      </c>
      <c r="F122" s="1663" t="s">
        <v>1206</v>
      </c>
      <c r="G122" s="432" t="s">
        <v>20</v>
      </c>
      <c r="H122" s="189">
        <f>H123+H124+H125</f>
        <v>0</v>
      </c>
      <c r="I122" s="299">
        <f>I123+I124+I125</f>
        <v>0</v>
      </c>
      <c r="J122" s="173">
        <f>J123+J124+J125</f>
        <v>0</v>
      </c>
      <c r="K122" s="130">
        <f>K123+K124+K125</f>
        <v>0</v>
      </c>
      <c r="L122" s="299">
        <v>0</v>
      </c>
      <c r="M122" s="143">
        <v>0</v>
      </c>
      <c r="N122" s="299">
        <v>0</v>
      </c>
      <c r="O122" s="143">
        <f t="shared" ref="O122:O125" si="60">K122-H122</f>
        <v>0</v>
      </c>
      <c r="P122" s="1358"/>
    </row>
    <row r="123" spans="1:16" ht="15.75" customHeight="1">
      <c r="A123" s="1354"/>
      <c r="B123" s="1229"/>
      <c r="C123" s="1434"/>
      <c r="D123" s="2244"/>
      <c r="E123" s="2246"/>
      <c r="F123" s="1664"/>
      <c r="G123" s="1086" t="s">
        <v>21</v>
      </c>
      <c r="H123" s="186">
        <v>0</v>
      </c>
      <c r="I123" s="269">
        <v>0</v>
      </c>
      <c r="J123" s="170">
        <v>0</v>
      </c>
      <c r="K123" s="106">
        <v>0</v>
      </c>
      <c r="L123" s="463">
        <v>0</v>
      </c>
      <c r="M123" s="106">
        <v>0</v>
      </c>
      <c r="N123" s="463">
        <v>0</v>
      </c>
      <c r="O123" s="106">
        <f t="shared" si="60"/>
        <v>0</v>
      </c>
      <c r="P123" s="1359"/>
    </row>
    <row r="124" spans="1:16" ht="15.75" customHeight="1">
      <c r="A124" s="1354"/>
      <c r="B124" s="1229"/>
      <c r="C124" s="1434"/>
      <c r="D124" s="2244"/>
      <c r="E124" s="2246"/>
      <c r="F124" s="1664"/>
      <c r="G124" s="1086" t="s">
        <v>22</v>
      </c>
      <c r="H124" s="186">
        <v>0</v>
      </c>
      <c r="I124" s="269">
        <v>0</v>
      </c>
      <c r="J124" s="170">
        <v>0</v>
      </c>
      <c r="K124" s="106">
        <v>0</v>
      </c>
      <c r="L124" s="463">
        <v>0</v>
      </c>
      <c r="M124" s="106">
        <v>0</v>
      </c>
      <c r="N124" s="463">
        <v>0</v>
      </c>
      <c r="O124" s="106">
        <f t="shared" si="60"/>
        <v>0</v>
      </c>
      <c r="P124" s="1359"/>
    </row>
    <row r="125" spans="1:16" ht="15.75" customHeight="1">
      <c r="A125" s="1354"/>
      <c r="B125" s="1229"/>
      <c r="C125" s="1434"/>
      <c r="D125" s="2244"/>
      <c r="E125" s="2246"/>
      <c r="F125" s="1665"/>
      <c r="G125" s="1085" t="s">
        <v>23</v>
      </c>
      <c r="H125" s="260">
        <v>0</v>
      </c>
      <c r="I125" s="267">
        <v>0</v>
      </c>
      <c r="J125" s="67">
        <v>0</v>
      </c>
      <c r="K125" s="19">
        <v>0</v>
      </c>
      <c r="L125" s="458">
        <v>0</v>
      </c>
      <c r="M125" s="563">
        <f t="shared" ref="M125" si="61">J125-H125</f>
        <v>0</v>
      </c>
      <c r="N125" s="458">
        <v>0</v>
      </c>
      <c r="O125" s="563">
        <f t="shared" si="60"/>
        <v>0</v>
      </c>
      <c r="P125" s="1359"/>
    </row>
    <row r="126" spans="1:16" ht="21" customHeight="1">
      <c r="A126" s="1354" t="s">
        <v>1167</v>
      </c>
      <c r="B126" s="1229" t="s">
        <v>1168</v>
      </c>
      <c r="C126" s="1434" t="s">
        <v>1605</v>
      </c>
      <c r="D126" s="2243" t="s">
        <v>19</v>
      </c>
      <c r="E126" s="2245" t="s">
        <v>19</v>
      </c>
      <c r="F126" s="1663" t="s">
        <v>1206</v>
      </c>
      <c r="G126" s="432" t="s">
        <v>20</v>
      </c>
      <c r="H126" s="189">
        <f>H127+H128+H129</f>
        <v>0</v>
      </c>
      <c r="I126" s="299">
        <f>I127+I128+I129</f>
        <v>0</v>
      </c>
      <c r="J126" s="173">
        <f>J127+J128+J129</f>
        <v>0</v>
      </c>
      <c r="K126" s="130">
        <f>K127+K128+K129</f>
        <v>0</v>
      </c>
      <c r="L126" s="299">
        <v>0</v>
      </c>
      <c r="M126" s="143">
        <v>0</v>
      </c>
      <c r="N126" s="299">
        <v>0</v>
      </c>
      <c r="O126" s="143">
        <f t="shared" ref="O126:O133" si="62">K126-H126</f>
        <v>0</v>
      </c>
      <c r="P126" s="1358"/>
    </row>
    <row r="127" spans="1:16" ht="15.75" customHeight="1">
      <c r="A127" s="1354"/>
      <c r="B127" s="1229"/>
      <c r="C127" s="1434"/>
      <c r="D127" s="2244"/>
      <c r="E127" s="2246"/>
      <c r="F127" s="1664"/>
      <c r="G127" s="1086" t="s">
        <v>21</v>
      </c>
      <c r="H127" s="186">
        <v>0</v>
      </c>
      <c r="I127" s="269">
        <v>0</v>
      </c>
      <c r="J127" s="170">
        <v>0</v>
      </c>
      <c r="K127" s="106">
        <v>0</v>
      </c>
      <c r="L127" s="463">
        <v>0</v>
      </c>
      <c r="M127" s="106">
        <v>0</v>
      </c>
      <c r="N127" s="463">
        <v>0</v>
      </c>
      <c r="O127" s="106">
        <f t="shared" si="62"/>
        <v>0</v>
      </c>
      <c r="P127" s="1359"/>
    </row>
    <row r="128" spans="1:16" ht="15.75" customHeight="1">
      <c r="A128" s="1354"/>
      <c r="B128" s="1229"/>
      <c r="C128" s="1434"/>
      <c r="D128" s="2244"/>
      <c r="E128" s="2246"/>
      <c r="F128" s="1664"/>
      <c r="G128" s="1086" t="s">
        <v>22</v>
      </c>
      <c r="H128" s="186">
        <v>0</v>
      </c>
      <c r="I128" s="269">
        <v>0</v>
      </c>
      <c r="J128" s="170">
        <v>0</v>
      </c>
      <c r="K128" s="106">
        <v>0</v>
      </c>
      <c r="L128" s="463">
        <v>0</v>
      </c>
      <c r="M128" s="106">
        <v>0</v>
      </c>
      <c r="N128" s="463">
        <v>0</v>
      </c>
      <c r="O128" s="106">
        <f t="shared" si="62"/>
        <v>0</v>
      </c>
      <c r="P128" s="1359"/>
    </row>
    <row r="129" spans="1:16" ht="15.75" customHeight="1">
      <c r="A129" s="1354"/>
      <c r="B129" s="1229"/>
      <c r="C129" s="1434"/>
      <c r="D129" s="2244"/>
      <c r="E129" s="2246"/>
      <c r="F129" s="1665"/>
      <c r="G129" s="1085" t="s">
        <v>23</v>
      </c>
      <c r="H129" s="260">
        <v>0</v>
      </c>
      <c r="I129" s="267">
        <v>0</v>
      </c>
      <c r="J129" s="67">
        <v>0</v>
      </c>
      <c r="K129" s="19">
        <v>0</v>
      </c>
      <c r="L129" s="458">
        <v>0</v>
      </c>
      <c r="M129" s="563">
        <f t="shared" ref="M129:M133" si="63">J129-H129</f>
        <v>0</v>
      </c>
      <c r="N129" s="458">
        <v>0</v>
      </c>
      <c r="O129" s="563">
        <f t="shared" si="62"/>
        <v>0</v>
      </c>
      <c r="P129" s="1359"/>
    </row>
    <row r="130" spans="1:16" ht="28.5" customHeight="1">
      <c r="A130" s="1354" t="s">
        <v>1169</v>
      </c>
      <c r="B130" s="1229" t="s">
        <v>1171</v>
      </c>
      <c r="C130" s="1434" t="s">
        <v>1605</v>
      </c>
      <c r="D130" s="1805">
        <v>43891</v>
      </c>
      <c r="E130" s="1804">
        <v>44104</v>
      </c>
      <c r="F130" s="2011" t="s">
        <v>1632</v>
      </c>
      <c r="G130" s="109" t="s">
        <v>20</v>
      </c>
      <c r="H130" s="187">
        <f>H131+H132+H133</f>
        <v>11198.1</v>
      </c>
      <c r="I130" s="171">
        <f>I131+I132+I133</f>
        <v>559.9</v>
      </c>
      <c r="J130" s="130">
        <f>J131+J132+J133</f>
        <v>0</v>
      </c>
      <c r="K130" s="143">
        <f>K131+K132+K133</f>
        <v>0</v>
      </c>
      <c r="L130" s="299">
        <f>J130/H130*100</f>
        <v>0</v>
      </c>
      <c r="M130" s="141">
        <f t="shared" si="63"/>
        <v>-11198.1</v>
      </c>
      <c r="N130" s="299">
        <f>K130/H130*100</f>
        <v>0</v>
      </c>
      <c r="O130" s="48">
        <f t="shared" si="62"/>
        <v>-11198.1</v>
      </c>
      <c r="P130" s="1680" t="s">
        <v>1631</v>
      </c>
    </row>
    <row r="131" spans="1:16" ht="21" customHeight="1">
      <c r="A131" s="1354"/>
      <c r="B131" s="1229"/>
      <c r="C131" s="1434"/>
      <c r="D131" s="1805"/>
      <c r="E131" s="1804"/>
      <c r="F131" s="1847"/>
      <c r="G131" s="1141" t="s">
        <v>21</v>
      </c>
      <c r="H131" s="236">
        <v>559.9</v>
      </c>
      <c r="I131" s="229">
        <v>559.9</v>
      </c>
      <c r="J131" s="535">
        <v>0</v>
      </c>
      <c r="K131" s="330">
        <v>0</v>
      </c>
      <c r="L131" s="269">
        <f>J131/H131*100</f>
        <v>0</v>
      </c>
      <c r="M131" s="155">
        <f t="shared" si="63"/>
        <v>-559.9</v>
      </c>
      <c r="N131" s="170">
        <f>K131/H131*100</f>
        <v>0</v>
      </c>
      <c r="O131" s="155">
        <f t="shared" si="62"/>
        <v>-559.9</v>
      </c>
      <c r="P131" s="1680"/>
    </row>
    <row r="132" spans="1:16" ht="21" customHeight="1">
      <c r="A132" s="1354"/>
      <c r="B132" s="1229"/>
      <c r="C132" s="1434"/>
      <c r="D132" s="1805"/>
      <c r="E132" s="1804"/>
      <c r="F132" s="1847"/>
      <c r="G132" s="1141" t="s">
        <v>22</v>
      </c>
      <c r="H132" s="236">
        <v>10638.2</v>
      </c>
      <c r="I132" s="329">
        <v>0</v>
      </c>
      <c r="J132" s="535">
        <v>0</v>
      </c>
      <c r="K132" s="330">
        <v>0</v>
      </c>
      <c r="L132" s="269">
        <f>J132/H132*100</f>
        <v>0</v>
      </c>
      <c r="M132" s="155">
        <f t="shared" ref="M132" si="64">J132-H132</f>
        <v>-10638.2</v>
      </c>
      <c r="N132" s="170">
        <f>K132/H132*100</f>
        <v>0</v>
      </c>
      <c r="O132" s="103">
        <f t="shared" ref="O132" si="65">K132-H132</f>
        <v>-10638.2</v>
      </c>
      <c r="P132" s="1680"/>
    </row>
    <row r="133" spans="1:16" ht="21" customHeight="1">
      <c r="A133" s="1354"/>
      <c r="B133" s="1229"/>
      <c r="C133" s="1434"/>
      <c r="D133" s="1805"/>
      <c r="E133" s="1804"/>
      <c r="F133" s="1848"/>
      <c r="G133" s="1141" t="s">
        <v>23</v>
      </c>
      <c r="H133" s="186">
        <v>0</v>
      </c>
      <c r="I133" s="170">
        <v>0</v>
      </c>
      <c r="J133" s="2">
        <v>0</v>
      </c>
      <c r="K133" s="106">
        <v>0</v>
      </c>
      <c r="L133" s="269">
        <v>0</v>
      </c>
      <c r="M133" s="106">
        <f t="shared" si="63"/>
        <v>0</v>
      </c>
      <c r="N133" s="170">
        <v>0</v>
      </c>
      <c r="O133" s="143">
        <f t="shared" si="62"/>
        <v>0</v>
      </c>
      <c r="P133" s="1680"/>
    </row>
    <row r="134" spans="1:16" ht="28.5" customHeight="1">
      <c r="A134" s="1354" t="s">
        <v>1170</v>
      </c>
      <c r="B134" s="1229" t="s">
        <v>1172</v>
      </c>
      <c r="C134" s="1434" t="s">
        <v>1605</v>
      </c>
      <c r="D134" s="2243" t="s">
        <v>19</v>
      </c>
      <c r="E134" s="2245" t="s">
        <v>19</v>
      </c>
      <c r="F134" s="1663" t="s">
        <v>1206</v>
      </c>
      <c r="G134" s="432" t="s">
        <v>20</v>
      </c>
      <c r="H134" s="189">
        <f>H135+H136+H137</f>
        <v>0</v>
      </c>
      <c r="I134" s="299">
        <f>I135+I136+I137</f>
        <v>0</v>
      </c>
      <c r="J134" s="173">
        <f>J135+J136+J137</f>
        <v>0</v>
      </c>
      <c r="K134" s="130">
        <f>K135+K136+K137</f>
        <v>0</v>
      </c>
      <c r="L134" s="299">
        <v>0</v>
      </c>
      <c r="M134" s="143">
        <v>0</v>
      </c>
      <c r="N134" s="299">
        <v>0</v>
      </c>
      <c r="O134" s="143">
        <f t="shared" ref="O134:O141" si="66">K134-H134</f>
        <v>0</v>
      </c>
      <c r="P134" s="1358"/>
    </row>
    <row r="135" spans="1:16" ht="18" customHeight="1">
      <c r="A135" s="1354"/>
      <c r="B135" s="1229"/>
      <c r="C135" s="1434"/>
      <c r="D135" s="2244"/>
      <c r="E135" s="2246"/>
      <c r="F135" s="1664"/>
      <c r="G135" s="1086" t="s">
        <v>21</v>
      </c>
      <c r="H135" s="186">
        <v>0</v>
      </c>
      <c r="I135" s="269">
        <v>0</v>
      </c>
      <c r="J135" s="170">
        <v>0</v>
      </c>
      <c r="K135" s="106">
        <v>0</v>
      </c>
      <c r="L135" s="463">
        <v>0</v>
      </c>
      <c r="M135" s="106">
        <v>0</v>
      </c>
      <c r="N135" s="463">
        <v>0</v>
      </c>
      <c r="O135" s="106">
        <f t="shared" si="66"/>
        <v>0</v>
      </c>
      <c r="P135" s="1359"/>
    </row>
    <row r="136" spans="1:16" ht="18" customHeight="1">
      <c r="A136" s="1354"/>
      <c r="B136" s="1229"/>
      <c r="C136" s="1434"/>
      <c r="D136" s="2244"/>
      <c r="E136" s="2246"/>
      <c r="F136" s="1664"/>
      <c r="G136" s="1086" t="s">
        <v>22</v>
      </c>
      <c r="H136" s="186">
        <v>0</v>
      </c>
      <c r="I136" s="269">
        <v>0</v>
      </c>
      <c r="J136" s="170">
        <v>0</v>
      </c>
      <c r="K136" s="106">
        <v>0</v>
      </c>
      <c r="L136" s="463">
        <v>0</v>
      </c>
      <c r="M136" s="106">
        <v>0</v>
      </c>
      <c r="N136" s="463">
        <v>0</v>
      </c>
      <c r="O136" s="106">
        <f t="shared" si="66"/>
        <v>0</v>
      </c>
      <c r="P136" s="1359"/>
    </row>
    <row r="137" spans="1:16" ht="18" customHeight="1">
      <c r="A137" s="1354"/>
      <c r="B137" s="1229"/>
      <c r="C137" s="1434"/>
      <c r="D137" s="2244"/>
      <c r="E137" s="2246"/>
      <c r="F137" s="1665"/>
      <c r="G137" s="1085" t="s">
        <v>23</v>
      </c>
      <c r="H137" s="260">
        <v>0</v>
      </c>
      <c r="I137" s="267">
        <v>0</v>
      </c>
      <c r="J137" s="67">
        <v>0</v>
      </c>
      <c r="K137" s="19">
        <v>0</v>
      </c>
      <c r="L137" s="458">
        <v>0</v>
      </c>
      <c r="M137" s="563">
        <f t="shared" ref="M137:M141" si="67">J137-H137</f>
        <v>0</v>
      </c>
      <c r="N137" s="458">
        <v>0</v>
      </c>
      <c r="O137" s="563">
        <f t="shared" si="66"/>
        <v>0</v>
      </c>
      <c r="P137" s="1359"/>
    </row>
    <row r="138" spans="1:16" ht="24" customHeight="1">
      <c r="A138" s="1354" t="s">
        <v>1173</v>
      </c>
      <c r="B138" s="1229" t="s">
        <v>1174</v>
      </c>
      <c r="C138" s="1434" t="s">
        <v>1605</v>
      </c>
      <c r="D138" s="1806" t="s">
        <v>927</v>
      </c>
      <c r="E138" s="1524" t="s">
        <v>927</v>
      </c>
      <c r="F138" s="1180" t="s">
        <v>19</v>
      </c>
      <c r="G138" s="109" t="s">
        <v>20</v>
      </c>
      <c r="H138" s="189">
        <f>H139+H140+H141</f>
        <v>0</v>
      </c>
      <c r="I138" s="299">
        <f>I139+I140+I141</f>
        <v>0</v>
      </c>
      <c r="J138" s="173">
        <f>J139+J140+J141</f>
        <v>0</v>
      </c>
      <c r="K138" s="130">
        <f>K139+K140+K141</f>
        <v>0</v>
      </c>
      <c r="L138" s="528">
        <v>0</v>
      </c>
      <c r="M138" s="459">
        <f t="shared" si="67"/>
        <v>0</v>
      </c>
      <c r="N138" s="528">
        <v>0</v>
      </c>
      <c r="O138" s="459">
        <f t="shared" si="66"/>
        <v>0</v>
      </c>
      <c r="P138" s="1836"/>
    </row>
    <row r="139" spans="1:16" ht="15.75" customHeight="1">
      <c r="A139" s="1354"/>
      <c r="B139" s="1229"/>
      <c r="C139" s="1434"/>
      <c r="D139" s="1588"/>
      <c r="E139" s="1525"/>
      <c r="F139" s="1181"/>
      <c r="G139" s="1086" t="s">
        <v>21</v>
      </c>
      <c r="H139" s="186">
        <v>0</v>
      </c>
      <c r="I139" s="269">
        <v>0</v>
      </c>
      <c r="J139" s="170">
        <v>0</v>
      </c>
      <c r="K139" s="106">
        <v>0</v>
      </c>
      <c r="L139" s="460">
        <v>0</v>
      </c>
      <c r="M139" s="19">
        <f t="shared" si="67"/>
        <v>0</v>
      </c>
      <c r="N139" s="460">
        <v>0</v>
      </c>
      <c r="O139" s="19">
        <f t="shared" si="66"/>
        <v>0</v>
      </c>
      <c r="P139" s="2086"/>
    </row>
    <row r="140" spans="1:16" ht="15.75" customHeight="1">
      <c r="A140" s="1354"/>
      <c r="B140" s="1229"/>
      <c r="C140" s="1434"/>
      <c r="D140" s="1588"/>
      <c r="E140" s="1525"/>
      <c r="F140" s="1181"/>
      <c r="G140" s="1086" t="s">
        <v>22</v>
      </c>
      <c r="H140" s="186">
        <v>0</v>
      </c>
      <c r="I140" s="269">
        <v>0</v>
      </c>
      <c r="J140" s="170">
        <v>0</v>
      </c>
      <c r="K140" s="106">
        <v>0</v>
      </c>
      <c r="L140" s="460">
        <v>0</v>
      </c>
      <c r="M140" s="19">
        <f t="shared" si="67"/>
        <v>0</v>
      </c>
      <c r="N140" s="460">
        <v>0</v>
      </c>
      <c r="O140" s="19">
        <f t="shared" si="66"/>
        <v>0</v>
      </c>
      <c r="P140" s="2086"/>
    </row>
    <row r="141" spans="1:16" ht="15.75" customHeight="1">
      <c r="A141" s="1354"/>
      <c r="B141" s="1229"/>
      <c r="C141" s="1434"/>
      <c r="D141" s="1588"/>
      <c r="E141" s="1525"/>
      <c r="F141" s="1182"/>
      <c r="G141" s="1085" t="s">
        <v>23</v>
      </c>
      <c r="H141" s="260">
        <v>0</v>
      </c>
      <c r="I141" s="267">
        <v>0</v>
      </c>
      <c r="J141" s="67">
        <v>0</v>
      </c>
      <c r="K141" s="19">
        <v>0</v>
      </c>
      <c r="L141" s="458">
        <v>0</v>
      </c>
      <c r="M141" s="563">
        <f t="shared" si="67"/>
        <v>0</v>
      </c>
      <c r="N141" s="458">
        <v>0</v>
      </c>
      <c r="O141" s="563">
        <f t="shared" si="66"/>
        <v>0</v>
      </c>
      <c r="P141" s="1800"/>
    </row>
    <row r="142" spans="1:16" ht="26.25" customHeight="1">
      <c r="A142" s="1354" t="s">
        <v>1175</v>
      </c>
      <c r="B142" s="1229" t="s">
        <v>1176</v>
      </c>
      <c r="C142" s="1434" t="s">
        <v>1605</v>
      </c>
      <c r="D142" s="2243" t="s">
        <v>19</v>
      </c>
      <c r="E142" s="2245" t="s">
        <v>19</v>
      </c>
      <c r="F142" s="1663" t="s">
        <v>1206</v>
      </c>
      <c r="G142" s="432" t="s">
        <v>20</v>
      </c>
      <c r="H142" s="189">
        <f>H143+H144+H145</f>
        <v>0</v>
      </c>
      <c r="I142" s="299">
        <f>I143+I144+I145</f>
        <v>0</v>
      </c>
      <c r="J142" s="173">
        <f>J143+J144+J145</f>
        <v>0</v>
      </c>
      <c r="K142" s="130">
        <f>K143+K144+K145</f>
        <v>0</v>
      </c>
      <c r="L142" s="299">
        <v>0</v>
      </c>
      <c r="M142" s="143">
        <v>0</v>
      </c>
      <c r="N142" s="299">
        <v>0</v>
      </c>
      <c r="O142" s="143">
        <f t="shared" ref="O142:O149" si="68">K142-H142</f>
        <v>0</v>
      </c>
      <c r="P142" s="1358"/>
    </row>
    <row r="143" spans="1:16" ht="22.5" customHeight="1">
      <c r="A143" s="1354"/>
      <c r="B143" s="1229"/>
      <c r="C143" s="1434"/>
      <c r="D143" s="2244"/>
      <c r="E143" s="2246"/>
      <c r="F143" s="1664"/>
      <c r="G143" s="1086" t="s">
        <v>21</v>
      </c>
      <c r="H143" s="186">
        <v>0</v>
      </c>
      <c r="I143" s="269">
        <v>0</v>
      </c>
      <c r="J143" s="170">
        <v>0</v>
      </c>
      <c r="K143" s="106">
        <v>0</v>
      </c>
      <c r="L143" s="463">
        <v>0</v>
      </c>
      <c r="M143" s="106">
        <v>0</v>
      </c>
      <c r="N143" s="463">
        <v>0</v>
      </c>
      <c r="O143" s="106">
        <f t="shared" si="68"/>
        <v>0</v>
      </c>
      <c r="P143" s="1359"/>
    </row>
    <row r="144" spans="1:16" ht="22.5" customHeight="1">
      <c r="A144" s="1354"/>
      <c r="B144" s="1229"/>
      <c r="C144" s="1434"/>
      <c r="D144" s="2244"/>
      <c r="E144" s="2246"/>
      <c r="F144" s="1664"/>
      <c r="G144" s="1086" t="s">
        <v>22</v>
      </c>
      <c r="H144" s="186">
        <v>0</v>
      </c>
      <c r="I144" s="269">
        <v>0</v>
      </c>
      <c r="J144" s="170">
        <v>0</v>
      </c>
      <c r="K144" s="106">
        <v>0</v>
      </c>
      <c r="L144" s="463">
        <v>0</v>
      </c>
      <c r="M144" s="106">
        <v>0</v>
      </c>
      <c r="N144" s="463">
        <v>0</v>
      </c>
      <c r="O144" s="106">
        <f t="shared" si="68"/>
        <v>0</v>
      </c>
      <c r="P144" s="1359"/>
    </row>
    <row r="145" spans="1:16" ht="22.5" customHeight="1">
      <c r="A145" s="1354"/>
      <c r="B145" s="1229"/>
      <c r="C145" s="1434"/>
      <c r="D145" s="2244"/>
      <c r="E145" s="2246"/>
      <c r="F145" s="1665"/>
      <c r="G145" s="1085" t="s">
        <v>23</v>
      </c>
      <c r="H145" s="260">
        <v>0</v>
      </c>
      <c r="I145" s="267">
        <v>0</v>
      </c>
      <c r="J145" s="67">
        <v>0</v>
      </c>
      <c r="K145" s="19">
        <v>0</v>
      </c>
      <c r="L145" s="458">
        <v>0</v>
      </c>
      <c r="M145" s="563">
        <f t="shared" ref="M145:M149" si="69">J145-H145</f>
        <v>0</v>
      </c>
      <c r="N145" s="458">
        <v>0</v>
      </c>
      <c r="O145" s="563">
        <f t="shared" si="68"/>
        <v>0</v>
      </c>
      <c r="P145" s="1359"/>
    </row>
    <row r="146" spans="1:16" ht="21" customHeight="1">
      <c r="A146" s="1354" t="s">
        <v>1177</v>
      </c>
      <c r="B146" s="1229" t="s">
        <v>1178</v>
      </c>
      <c r="C146" s="1434" t="s">
        <v>1605</v>
      </c>
      <c r="D146" s="1806" t="s">
        <v>927</v>
      </c>
      <c r="E146" s="1524" t="s">
        <v>927</v>
      </c>
      <c r="F146" s="1180" t="s">
        <v>19</v>
      </c>
      <c r="G146" s="109" t="s">
        <v>20</v>
      </c>
      <c r="H146" s="189">
        <f>H147+H148+H149</f>
        <v>0</v>
      </c>
      <c r="I146" s="299">
        <f>I147+I148+I149</f>
        <v>0</v>
      </c>
      <c r="J146" s="173">
        <f>J147+J148+J149</f>
        <v>0</v>
      </c>
      <c r="K146" s="130">
        <f>K147+K148+K149</f>
        <v>0</v>
      </c>
      <c r="L146" s="528">
        <v>0</v>
      </c>
      <c r="M146" s="459">
        <f t="shared" si="69"/>
        <v>0</v>
      </c>
      <c r="N146" s="528">
        <v>0</v>
      </c>
      <c r="O146" s="459">
        <f t="shared" si="68"/>
        <v>0</v>
      </c>
      <c r="P146" s="1836"/>
    </row>
    <row r="147" spans="1:16" ht="18" customHeight="1">
      <c r="A147" s="1354"/>
      <c r="B147" s="1229"/>
      <c r="C147" s="1434"/>
      <c r="D147" s="1588"/>
      <c r="E147" s="1525"/>
      <c r="F147" s="1181"/>
      <c r="G147" s="1086" t="s">
        <v>21</v>
      </c>
      <c r="H147" s="186">
        <v>0</v>
      </c>
      <c r="I147" s="269">
        <v>0</v>
      </c>
      <c r="J147" s="170">
        <v>0</v>
      </c>
      <c r="K147" s="106">
        <v>0</v>
      </c>
      <c r="L147" s="460">
        <v>0</v>
      </c>
      <c r="M147" s="19">
        <f t="shared" si="69"/>
        <v>0</v>
      </c>
      <c r="N147" s="460">
        <v>0</v>
      </c>
      <c r="O147" s="19">
        <f t="shared" si="68"/>
        <v>0</v>
      </c>
      <c r="P147" s="2086"/>
    </row>
    <row r="148" spans="1:16" ht="18" customHeight="1">
      <c r="A148" s="1354"/>
      <c r="B148" s="1229"/>
      <c r="C148" s="1434"/>
      <c r="D148" s="1588"/>
      <c r="E148" s="1525"/>
      <c r="F148" s="1181"/>
      <c r="G148" s="1086" t="s">
        <v>22</v>
      </c>
      <c r="H148" s="186">
        <v>0</v>
      </c>
      <c r="I148" s="269">
        <v>0</v>
      </c>
      <c r="J148" s="170">
        <v>0</v>
      </c>
      <c r="K148" s="106">
        <v>0</v>
      </c>
      <c r="L148" s="460">
        <v>0</v>
      </c>
      <c r="M148" s="19">
        <f t="shared" si="69"/>
        <v>0</v>
      </c>
      <c r="N148" s="460">
        <v>0</v>
      </c>
      <c r="O148" s="19">
        <f t="shared" si="68"/>
        <v>0</v>
      </c>
      <c r="P148" s="2086"/>
    </row>
    <row r="149" spans="1:16" ht="18" customHeight="1">
      <c r="A149" s="1354"/>
      <c r="B149" s="1229"/>
      <c r="C149" s="1434"/>
      <c r="D149" s="1588"/>
      <c r="E149" s="1525"/>
      <c r="F149" s="1182"/>
      <c r="G149" s="1085" t="s">
        <v>23</v>
      </c>
      <c r="H149" s="260">
        <v>0</v>
      </c>
      <c r="I149" s="267">
        <v>0</v>
      </c>
      <c r="J149" s="67">
        <v>0</v>
      </c>
      <c r="K149" s="19">
        <v>0</v>
      </c>
      <c r="L149" s="458">
        <v>0</v>
      </c>
      <c r="M149" s="563">
        <f t="shared" si="69"/>
        <v>0</v>
      </c>
      <c r="N149" s="458">
        <v>0</v>
      </c>
      <c r="O149" s="563">
        <f t="shared" si="68"/>
        <v>0</v>
      </c>
      <c r="P149" s="1800"/>
    </row>
    <row r="150" spans="1:16" ht="26.25" customHeight="1">
      <c r="A150" s="1354" t="s">
        <v>1179</v>
      </c>
      <c r="B150" s="1229" t="s">
        <v>1180</v>
      </c>
      <c r="C150" s="1434" t="s">
        <v>1605</v>
      </c>
      <c r="D150" s="2243" t="s">
        <v>19</v>
      </c>
      <c r="E150" s="2245" t="s">
        <v>19</v>
      </c>
      <c r="F150" s="1663" t="s">
        <v>1206</v>
      </c>
      <c r="G150" s="432" t="s">
        <v>20</v>
      </c>
      <c r="H150" s="189">
        <f>H151+H152+H153</f>
        <v>0</v>
      </c>
      <c r="I150" s="299">
        <f>I151+I152+I153</f>
        <v>0</v>
      </c>
      <c r="J150" s="173">
        <f>J151+J152+J153</f>
        <v>0</v>
      </c>
      <c r="K150" s="130">
        <f>K151+K152+K153</f>
        <v>0</v>
      </c>
      <c r="L150" s="299">
        <v>0</v>
      </c>
      <c r="M150" s="143">
        <v>0</v>
      </c>
      <c r="N150" s="299">
        <v>0</v>
      </c>
      <c r="O150" s="143">
        <f t="shared" ref="O150:O157" si="70">K150-H150</f>
        <v>0</v>
      </c>
      <c r="P150" s="1358"/>
    </row>
    <row r="151" spans="1:16" ht="18.75" customHeight="1">
      <c r="A151" s="1354"/>
      <c r="B151" s="1229"/>
      <c r="C151" s="1434"/>
      <c r="D151" s="2244"/>
      <c r="E151" s="2246"/>
      <c r="F151" s="1664"/>
      <c r="G151" s="1086" t="s">
        <v>21</v>
      </c>
      <c r="H151" s="186">
        <v>0</v>
      </c>
      <c r="I151" s="269">
        <v>0</v>
      </c>
      <c r="J151" s="170">
        <v>0</v>
      </c>
      <c r="K151" s="106">
        <v>0</v>
      </c>
      <c r="L151" s="463">
        <v>0</v>
      </c>
      <c r="M151" s="106">
        <v>0</v>
      </c>
      <c r="N151" s="463">
        <v>0</v>
      </c>
      <c r="O151" s="106">
        <f t="shared" si="70"/>
        <v>0</v>
      </c>
      <c r="P151" s="1359"/>
    </row>
    <row r="152" spans="1:16" ht="18.75" customHeight="1">
      <c r="A152" s="1354"/>
      <c r="B152" s="1229"/>
      <c r="C152" s="1434"/>
      <c r="D152" s="2244"/>
      <c r="E152" s="2246"/>
      <c r="F152" s="1664"/>
      <c r="G152" s="1086" t="s">
        <v>22</v>
      </c>
      <c r="H152" s="186">
        <v>0</v>
      </c>
      <c r="I152" s="269">
        <v>0</v>
      </c>
      <c r="J152" s="170">
        <v>0</v>
      </c>
      <c r="K152" s="106">
        <v>0</v>
      </c>
      <c r="L152" s="463">
        <v>0</v>
      </c>
      <c r="M152" s="106">
        <v>0</v>
      </c>
      <c r="N152" s="463">
        <v>0</v>
      </c>
      <c r="O152" s="106">
        <f t="shared" si="70"/>
        <v>0</v>
      </c>
      <c r="P152" s="1359"/>
    </row>
    <row r="153" spans="1:16" ht="18.75" customHeight="1">
      <c r="A153" s="1354"/>
      <c r="B153" s="1229"/>
      <c r="C153" s="1434"/>
      <c r="D153" s="2244"/>
      <c r="E153" s="2246"/>
      <c r="F153" s="1665"/>
      <c r="G153" s="1085" t="s">
        <v>23</v>
      </c>
      <c r="H153" s="260">
        <v>0</v>
      </c>
      <c r="I153" s="267">
        <v>0</v>
      </c>
      <c r="J153" s="67">
        <v>0</v>
      </c>
      <c r="K153" s="19">
        <v>0</v>
      </c>
      <c r="L153" s="458">
        <v>0</v>
      </c>
      <c r="M153" s="563">
        <f t="shared" ref="M153:M157" si="71">J153-H153</f>
        <v>0</v>
      </c>
      <c r="N153" s="458">
        <v>0</v>
      </c>
      <c r="O153" s="563">
        <f t="shared" si="70"/>
        <v>0</v>
      </c>
      <c r="P153" s="1359"/>
    </row>
    <row r="154" spans="1:16" ht="18.75" customHeight="1">
      <c r="A154" s="1354" t="s">
        <v>1181</v>
      </c>
      <c r="B154" s="1229" t="s">
        <v>1361</v>
      </c>
      <c r="C154" s="1434" t="s">
        <v>1605</v>
      </c>
      <c r="D154" s="1805">
        <v>43891</v>
      </c>
      <c r="E154" s="1804">
        <v>44104</v>
      </c>
      <c r="F154" s="2011" t="s">
        <v>1634</v>
      </c>
      <c r="G154" s="109" t="s">
        <v>20</v>
      </c>
      <c r="H154" s="187">
        <f>H155+H156+H157</f>
        <v>2792.2999999999997</v>
      </c>
      <c r="I154" s="171">
        <f>I155+I156+I157</f>
        <v>2792.2999999999997</v>
      </c>
      <c r="J154" s="129">
        <f>J155+J156+J157</f>
        <v>2792.2999999999997</v>
      </c>
      <c r="K154" s="141">
        <f>K155+K156+K157</f>
        <v>2792.2999999999997</v>
      </c>
      <c r="L154" s="679">
        <f>J154/H154*100</f>
        <v>100</v>
      </c>
      <c r="M154" s="302">
        <f t="shared" si="71"/>
        <v>0</v>
      </c>
      <c r="N154" s="218">
        <f>K154/H154*100</f>
        <v>100</v>
      </c>
      <c r="O154" s="302">
        <f t="shared" si="70"/>
        <v>0</v>
      </c>
      <c r="P154" s="1680" t="s">
        <v>1633</v>
      </c>
    </row>
    <row r="155" spans="1:16" ht="18.75" customHeight="1">
      <c r="A155" s="1354"/>
      <c r="B155" s="1229"/>
      <c r="C155" s="1434"/>
      <c r="D155" s="1805"/>
      <c r="E155" s="1804"/>
      <c r="F155" s="1847"/>
      <c r="G155" s="1141" t="s">
        <v>21</v>
      </c>
      <c r="H155" s="236">
        <v>139.6</v>
      </c>
      <c r="I155" s="229">
        <v>139.6</v>
      </c>
      <c r="J155" s="230">
        <v>139.6</v>
      </c>
      <c r="K155" s="231">
        <v>139.6</v>
      </c>
      <c r="L155" s="677">
        <f>J155/H155*100</f>
        <v>100</v>
      </c>
      <c r="M155" s="106">
        <f t="shared" si="71"/>
        <v>0</v>
      </c>
      <c r="N155" s="169">
        <f>K155/H155*100</f>
        <v>100</v>
      </c>
      <c r="O155" s="106">
        <f t="shared" si="70"/>
        <v>0</v>
      </c>
      <c r="P155" s="1680"/>
    </row>
    <row r="156" spans="1:16" ht="18.75" customHeight="1">
      <c r="A156" s="1354"/>
      <c r="B156" s="1229"/>
      <c r="C156" s="1434"/>
      <c r="D156" s="1805"/>
      <c r="E156" s="1804"/>
      <c r="F156" s="1847"/>
      <c r="G156" s="1141" t="s">
        <v>22</v>
      </c>
      <c r="H156" s="236">
        <v>2652.7</v>
      </c>
      <c r="I156" s="229">
        <v>2652.7</v>
      </c>
      <c r="J156" s="230">
        <v>2652.7</v>
      </c>
      <c r="K156" s="231">
        <v>2652.7</v>
      </c>
      <c r="L156" s="677">
        <f>J156/H156*100</f>
        <v>100</v>
      </c>
      <c r="M156" s="106">
        <f t="shared" si="71"/>
        <v>0</v>
      </c>
      <c r="N156" s="169">
        <f>K156/H156*100</f>
        <v>100</v>
      </c>
      <c r="O156" s="106">
        <f t="shared" si="70"/>
        <v>0</v>
      </c>
      <c r="P156" s="1680"/>
    </row>
    <row r="157" spans="1:16" ht="18.75" customHeight="1">
      <c r="A157" s="1354"/>
      <c r="B157" s="1229"/>
      <c r="C157" s="1434"/>
      <c r="D157" s="1805"/>
      <c r="E157" s="1804"/>
      <c r="F157" s="1848"/>
      <c r="G157" s="1141" t="s">
        <v>23</v>
      </c>
      <c r="H157" s="186">
        <v>0</v>
      </c>
      <c r="I157" s="170">
        <v>0</v>
      </c>
      <c r="J157" s="2">
        <v>0</v>
      </c>
      <c r="K157" s="106">
        <v>0</v>
      </c>
      <c r="L157" s="269">
        <v>0</v>
      </c>
      <c r="M157" s="106">
        <f t="shared" si="71"/>
        <v>0</v>
      </c>
      <c r="N157" s="170">
        <v>0</v>
      </c>
      <c r="O157" s="143">
        <f t="shared" si="70"/>
        <v>0</v>
      </c>
      <c r="P157" s="1680"/>
    </row>
    <row r="158" spans="1:16" ht="24.75" customHeight="1">
      <c r="A158" s="1354" t="s">
        <v>1182</v>
      </c>
      <c r="B158" s="1229" t="s">
        <v>1362</v>
      </c>
      <c r="C158" s="1434" t="s">
        <v>1605</v>
      </c>
      <c r="D158" s="2243" t="s">
        <v>19</v>
      </c>
      <c r="E158" s="2245" t="s">
        <v>19</v>
      </c>
      <c r="F158" s="1663" t="s">
        <v>1206</v>
      </c>
      <c r="G158" s="109" t="s">
        <v>20</v>
      </c>
      <c r="H158" s="189">
        <f>H159+H160+H161</f>
        <v>0</v>
      </c>
      <c r="I158" s="299">
        <f>I159+I160+I161</f>
        <v>0</v>
      </c>
      <c r="J158" s="173">
        <f>J159+J160+J161</f>
        <v>0</v>
      </c>
      <c r="K158" s="130">
        <f>K159+K160+K161</f>
        <v>0</v>
      </c>
      <c r="L158" s="528">
        <v>0</v>
      </c>
      <c r="M158" s="459">
        <f t="shared" ref="M158:M161" si="72">J158-H158</f>
        <v>0</v>
      </c>
      <c r="N158" s="528">
        <v>0</v>
      </c>
      <c r="O158" s="459">
        <f t="shared" ref="O158:O161" si="73">K158-H158</f>
        <v>0</v>
      </c>
      <c r="P158" s="1836"/>
    </row>
    <row r="159" spans="1:16" ht="19.5" customHeight="1">
      <c r="A159" s="1354"/>
      <c r="B159" s="1229"/>
      <c r="C159" s="1434"/>
      <c r="D159" s="2244"/>
      <c r="E159" s="2246"/>
      <c r="F159" s="1664"/>
      <c r="G159" s="788" t="s">
        <v>21</v>
      </c>
      <c r="H159" s="186">
        <v>0</v>
      </c>
      <c r="I159" s="269">
        <v>0</v>
      </c>
      <c r="J159" s="170">
        <v>0</v>
      </c>
      <c r="K159" s="106">
        <v>0</v>
      </c>
      <c r="L159" s="460">
        <v>0</v>
      </c>
      <c r="M159" s="19">
        <f t="shared" si="72"/>
        <v>0</v>
      </c>
      <c r="N159" s="460">
        <v>0</v>
      </c>
      <c r="O159" s="19">
        <f t="shared" si="73"/>
        <v>0</v>
      </c>
      <c r="P159" s="2086"/>
    </row>
    <row r="160" spans="1:16" ht="19.5" customHeight="1">
      <c r="A160" s="1354"/>
      <c r="B160" s="1229"/>
      <c r="C160" s="1434"/>
      <c r="D160" s="2244"/>
      <c r="E160" s="2246"/>
      <c r="F160" s="1664"/>
      <c r="G160" s="788" t="s">
        <v>22</v>
      </c>
      <c r="H160" s="186">
        <v>0</v>
      </c>
      <c r="I160" s="269">
        <v>0</v>
      </c>
      <c r="J160" s="170">
        <v>0</v>
      </c>
      <c r="K160" s="106">
        <v>0</v>
      </c>
      <c r="L160" s="460">
        <v>0</v>
      </c>
      <c r="M160" s="19">
        <f t="shared" si="72"/>
        <v>0</v>
      </c>
      <c r="N160" s="460">
        <v>0</v>
      </c>
      <c r="O160" s="19">
        <f t="shared" si="73"/>
        <v>0</v>
      </c>
      <c r="P160" s="2086"/>
    </row>
    <row r="161" spans="1:16" ht="19.5" customHeight="1">
      <c r="A161" s="1354"/>
      <c r="B161" s="1229"/>
      <c r="C161" s="1434"/>
      <c r="D161" s="2244"/>
      <c r="E161" s="2246"/>
      <c r="F161" s="1665"/>
      <c r="G161" s="789" t="s">
        <v>23</v>
      </c>
      <c r="H161" s="260">
        <v>0</v>
      </c>
      <c r="I161" s="267">
        <v>0</v>
      </c>
      <c r="J161" s="67">
        <v>0</v>
      </c>
      <c r="K161" s="19">
        <v>0</v>
      </c>
      <c r="L161" s="458">
        <v>0</v>
      </c>
      <c r="M161" s="563">
        <f t="shared" si="72"/>
        <v>0</v>
      </c>
      <c r="N161" s="458">
        <v>0</v>
      </c>
      <c r="O161" s="563">
        <f t="shared" si="73"/>
        <v>0</v>
      </c>
      <c r="P161" s="1800"/>
    </row>
    <row r="162" spans="1:16" ht="23.25" customHeight="1">
      <c r="A162" s="1354" t="s">
        <v>1183</v>
      </c>
      <c r="B162" s="1229" t="s">
        <v>1184</v>
      </c>
      <c r="C162" s="1434" t="s">
        <v>1605</v>
      </c>
      <c r="D162" s="2243" t="s">
        <v>19</v>
      </c>
      <c r="E162" s="2245" t="s">
        <v>19</v>
      </c>
      <c r="F162" s="1663" t="s">
        <v>1206</v>
      </c>
      <c r="G162" s="109" t="s">
        <v>20</v>
      </c>
      <c r="H162" s="189">
        <f>H163+H164+H165</f>
        <v>0</v>
      </c>
      <c r="I162" s="299">
        <f>I163+I164+I165</f>
        <v>0</v>
      </c>
      <c r="J162" s="173">
        <f>J163+J164+J165</f>
        <v>0</v>
      </c>
      <c r="K162" s="130">
        <f>K163+K164+K165</f>
        <v>0</v>
      </c>
      <c r="L162" s="528">
        <v>0</v>
      </c>
      <c r="M162" s="459">
        <f t="shared" ref="M162:M165" si="74">J162-H162</f>
        <v>0</v>
      </c>
      <c r="N162" s="528">
        <v>0</v>
      </c>
      <c r="O162" s="459">
        <f t="shared" ref="O162:O165" si="75">K162-H162</f>
        <v>0</v>
      </c>
      <c r="P162" s="1836"/>
    </row>
    <row r="163" spans="1:16" ht="17.25" customHeight="1">
      <c r="A163" s="1354"/>
      <c r="B163" s="1229"/>
      <c r="C163" s="1434"/>
      <c r="D163" s="2244"/>
      <c r="E163" s="2246"/>
      <c r="F163" s="1664"/>
      <c r="G163" s="1090" t="s">
        <v>21</v>
      </c>
      <c r="H163" s="186">
        <v>0</v>
      </c>
      <c r="I163" s="269">
        <v>0</v>
      </c>
      <c r="J163" s="170">
        <v>0</v>
      </c>
      <c r="K163" s="106">
        <v>0</v>
      </c>
      <c r="L163" s="460">
        <v>0</v>
      </c>
      <c r="M163" s="19">
        <f t="shared" si="74"/>
        <v>0</v>
      </c>
      <c r="N163" s="460">
        <v>0</v>
      </c>
      <c r="O163" s="19">
        <f t="shared" si="75"/>
        <v>0</v>
      </c>
      <c r="P163" s="2086"/>
    </row>
    <row r="164" spans="1:16" ht="17.25" customHeight="1">
      <c r="A164" s="1354"/>
      <c r="B164" s="1229"/>
      <c r="C164" s="1434"/>
      <c r="D164" s="2244"/>
      <c r="E164" s="2246"/>
      <c r="F164" s="1664"/>
      <c r="G164" s="1090" t="s">
        <v>22</v>
      </c>
      <c r="H164" s="186">
        <v>0</v>
      </c>
      <c r="I164" s="269">
        <v>0</v>
      </c>
      <c r="J164" s="170">
        <v>0</v>
      </c>
      <c r="K164" s="106">
        <v>0</v>
      </c>
      <c r="L164" s="460">
        <v>0</v>
      </c>
      <c r="M164" s="19">
        <f t="shared" si="74"/>
        <v>0</v>
      </c>
      <c r="N164" s="460">
        <v>0</v>
      </c>
      <c r="O164" s="19">
        <f t="shared" si="75"/>
        <v>0</v>
      </c>
      <c r="P164" s="2086"/>
    </row>
    <row r="165" spans="1:16" ht="17.25" customHeight="1">
      <c r="A165" s="1354"/>
      <c r="B165" s="1229"/>
      <c r="C165" s="1434"/>
      <c r="D165" s="2244"/>
      <c r="E165" s="2246"/>
      <c r="F165" s="1665"/>
      <c r="G165" s="1089" t="s">
        <v>23</v>
      </c>
      <c r="H165" s="260">
        <v>0</v>
      </c>
      <c r="I165" s="267">
        <v>0</v>
      </c>
      <c r="J165" s="67">
        <v>0</v>
      </c>
      <c r="K165" s="19">
        <v>0</v>
      </c>
      <c r="L165" s="458">
        <v>0</v>
      </c>
      <c r="M165" s="563">
        <f t="shared" si="74"/>
        <v>0</v>
      </c>
      <c r="N165" s="458">
        <v>0</v>
      </c>
      <c r="O165" s="563">
        <f t="shared" si="75"/>
        <v>0</v>
      </c>
      <c r="P165" s="1800"/>
    </row>
    <row r="166" spans="1:16" ht="31.5" customHeight="1">
      <c r="A166" s="1354" t="s">
        <v>1185</v>
      </c>
      <c r="B166" s="1229" t="s">
        <v>1186</v>
      </c>
      <c r="C166" s="1434" t="s">
        <v>1605</v>
      </c>
      <c r="D166" s="2243" t="s">
        <v>19</v>
      </c>
      <c r="E166" s="2245" t="s">
        <v>19</v>
      </c>
      <c r="F166" s="1663" t="s">
        <v>1206</v>
      </c>
      <c r="G166" s="109" t="s">
        <v>20</v>
      </c>
      <c r="H166" s="189">
        <f>H167+H168+H169</f>
        <v>0</v>
      </c>
      <c r="I166" s="299">
        <f>I167+I168+I169</f>
        <v>0</v>
      </c>
      <c r="J166" s="173">
        <f>J167+J168+J169</f>
        <v>0</v>
      </c>
      <c r="K166" s="130">
        <f>K167+K168+K169</f>
        <v>0</v>
      </c>
      <c r="L166" s="528">
        <v>0</v>
      </c>
      <c r="M166" s="459">
        <f t="shared" ref="M166:M173" si="76">J166-H166</f>
        <v>0</v>
      </c>
      <c r="N166" s="528">
        <v>0</v>
      </c>
      <c r="O166" s="459">
        <f t="shared" ref="O166:O177" si="77">K166-H166</f>
        <v>0</v>
      </c>
      <c r="P166" s="1836"/>
    </row>
    <row r="167" spans="1:16" ht="21.75" customHeight="1">
      <c r="A167" s="1354"/>
      <c r="B167" s="1229"/>
      <c r="C167" s="1434"/>
      <c r="D167" s="2244"/>
      <c r="E167" s="2246"/>
      <c r="F167" s="1664"/>
      <c r="G167" s="788" t="s">
        <v>21</v>
      </c>
      <c r="H167" s="186">
        <v>0</v>
      </c>
      <c r="I167" s="269">
        <v>0</v>
      </c>
      <c r="J167" s="170">
        <v>0</v>
      </c>
      <c r="K167" s="106">
        <v>0</v>
      </c>
      <c r="L167" s="460">
        <v>0</v>
      </c>
      <c r="M167" s="19">
        <f t="shared" si="76"/>
        <v>0</v>
      </c>
      <c r="N167" s="460">
        <v>0</v>
      </c>
      <c r="O167" s="19">
        <f t="shared" si="77"/>
        <v>0</v>
      </c>
      <c r="P167" s="2086"/>
    </row>
    <row r="168" spans="1:16" ht="21.75" customHeight="1">
      <c r="A168" s="1354"/>
      <c r="B168" s="1229"/>
      <c r="C168" s="1434"/>
      <c r="D168" s="2244"/>
      <c r="E168" s="2246"/>
      <c r="F168" s="1664"/>
      <c r="G168" s="788" t="s">
        <v>22</v>
      </c>
      <c r="H168" s="186">
        <v>0</v>
      </c>
      <c r="I168" s="269">
        <v>0</v>
      </c>
      <c r="J168" s="170">
        <v>0</v>
      </c>
      <c r="K168" s="106">
        <v>0</v>
      </c>
      <c r="L168" s="460">
        <v>0</v>
      </c>
      <c r="M168" s="19">
        <f t="shared" si="76"/>
        <v>0</v>
      </c>
      <c r="N168" s="460">
        <v>0</v>
      </c>
      <c r="O168" s="19">
        <f t="shared" si="77"/>
        <v>0</v>
      </c>
      <c r="P168" s="2086"/>
    </row>
    <row r="169" spans="1:16" ht="21.75" customHeight="1">
      <c r="A169" s="1354"/>
      <c r="B169" s="1229"/>
      <c r="C169" s="1434"/>
      <c r="D169" s="2244"/>
      <c r="E169" s="2246"/>
      <c r="F169" s="1665"/>
      <c r="G169" s="789" t="s">
        <v>23</v>
      </c>
      <c r="H169" s="260">
        <v>0</v>
      </c>
      <c r="I169" s="267">
        <v>0</v>
      </c>
      <c r="J169" s="67">
        <v>0</v>
      </c>
      <c r="K169" s="19">
        <v>0</v>
      </c>
      <c r="L169" s="458">
        <v>0</v>
      </c>
      <c r="M169" s="563">
        <f t="shared" si="76"/>
        <v>0</v>
      </c>
      <c r="N169" s="458">
        <v>0</v>
      </c>
      <c r="O169" s="563">
        <f t="shared" si="77"/>
        <v>0</v>
      </c>
      <c r="P169" s="1800"/>
    </row>
    <row r="170" spans="1:16" ht="21" customHeight="1">
      <c r="A170" s="1354" t="s">
        <v>1187</v>
      </c>
      <c r="B170" s="1229" t="s">
        <v>1188</v>
      </c>
      <c r="C170" s="1434" t="s">
        <v>1605</v>
      </c>
      <c r="D170" s="2243" t="s">
        <v>19</v>
      </c>
      <c r="E170" s="2245" t="s">
        <v>19</v>
      </c>
      <c r="F170" s="1663" t="s">
        <v>1206</v>
      </c>
      <c r="G170" s="109" t="s">
        <v>20</v>
      </c>
      <c r="H170" s="189">
        <f>H171+H172+H173</f>
        <v>0</v>
      </c>
      <c r="I170" s="299">
        <f>I171+I172+I173</f>
        <v>0</v>
      </c>
      <c r="J170" s="173">
        <f>J171+J172+J173</f>
        <v>0</v>
      </c>
      <c r="K170" s="130">
        <f>K171+K172+K173</f>
        <v>0</v>
      </c>
      <c r="L170" s="528">
        <v>0</v>
      </c>
      <c r="M170" s="459">
        <f t="shared" si="76"/>
        <v>0</v>
      </c>
      <c r="N170" s="528">
        <v>0</v>
      </c>
      <c r="O170" s="459">
        <f t="shared" si="77"/>
        <v>0</v>
      </c>
      <c r="P170" s="1836"/>
    </row>
    <row r="171" spans="1:16" ht="15" customHeight="1">
      <c r="A171" s="1354"/>
      <c r="B171" s="1229"/>
      <c r="C171" s="1434"/>
      <c r="D171" s="2244"/>
      <c r="E171" s="2246"/>
      <c r="F171" s="1664"/>
      <c r="G171" s="788" t="s">
        <v>21</v>
      </c>
      <c r="H171" s="186">
        <v>0</v>
      </c>
      <c r="I171" s="269">
        <v>0</v>
      </c>
      <c r="J171" s="170">
        <v>0</v>
      </c>
      <c r="K171" s="106">
        <v>0</v>
      </c>
      <c r="L171" s="460">
        <v>0</v>
      </c>
      <c r="M171" s="19">
        <f t="shared" si="76"/>
        <v>0</v>
      </c>
      <c r="N171" s="460">
        <v>0</v>
      </c>
      <c r="O171" s="19">
        <f t="shared" si="77"/>
        <v>0</v>
      </c>
      <c r="P171" s="2086"/>
    </row>
    <row r="172" spans="1:16" ht="15" customHeight="1">
      <c r="A172" s="1354"/>
      <c r="B172" s="1229"/>
      <c r="C172" s="1434"/>
      <c r="D172" s="2244"/>
      <c r="E172" s="2246"/>
      <c r="F172" s="1664"/>
      <c r="G172" s="788" t="s">
        <v>22</v>
      </c>
      <c r="H172" s="186">
        <v>0</v>
      </c>
      <c r="I172" s="269">
        <v>0</v>
      </c>
      <c r="J172" s="170">
        <v>0</v>
      </c>
      <c r="K172" s="106">
        <v>0</v>
      </c>
      <c r="L172" s="460">
        <v>0</v>
      </c>
      <c r="M172" s="19">
        <f t="shared" si="76"/>
        <v>0</v>
      </c>
      <c r="N172" s="460">
        <v>0</v>
      </c>
      <c r="O172" s="19">
        <f t="shared" si="77"/>
        <v>0</v>
      </c>
      <c r="P172" s="2086"/>
    </row>
    <row r="173" spans="1:16" ht="15" customHeight="1">
      <c r="A173" s="1354"/>
      <c r="B173" s="1229"/>
      <c r="C173" s="1434"/>
      <c r="D173" s="2244"/>
      <c r="E173" s="2246"/>
      <c r="F173" s="1665"/>
      <c r="G173" s="789" t="s">
        <v>23</v>
      </c>
      <c r="H173" s="260">
        <v>0</v>
      </c>
      <c r="I173" s="267">
        <v>0</v>
      </c>
      <c r="J173" s="67">
        <v>0</v>
      </c>
      <c r="K173" s="19">
        <v>0</v>
      </c>
      <c r="L173" s="458">
        <v>0</v>
      </c>
      <c r="M173" s="563">
        <f t="shared" si="76"/>
        <v>0</v>
      </c>
      <c r="N173" s="458">
        <v>0</v>
      </c>
      <c r="O173" s="563">
        <f t="shared" si="77"/>
        <v>0</v>
      </c>
      <c r="P173" s="1800"/>
    </row>
    <row r="174" spans="1:16" ht="30.75" customHeight="1">
      <c r="A174" s="1354" t="s">
        <v>1189</v>
      </c>
      <c r="B174" s="1229" t="s">
        <v>1190</v>
      </c>
      <c r="C174" s="1434" t="s">
        <v>1605</v>
      </c>
      <c r="D174" s="2243" t="s">
        <v>19</v>
      </c>
      <c r="E174" s="2245" t="s">
        <v>19</v>
      </c>
      <c r="F174" s="1663" t="s">
        <v>1206</v>
      </c>
      <c r="G174" s="432" t="s">
        <v>20</v>
      </c>
      <c r="H174" s="189">
        <f>H175+H176+H177</f>
        <v>0</v>
      </c>
      <c r="I174" s="299">
        <f>I175+I176+I177</f>
        <v>0</v>
      </c>
      <c r="J174" s="173">
        <f>J175+J176+J177</f>
        <v>0</v>
      </c>
      <c r="K174" s="130">
        <f>K175+K176+K177</f>
        <v>0</v>
      </c>
      <c r="L174" s="299">
        <v>0</v>
      </c>
      <c r="M174" s="143">
        <v>0</v>
      </c>
      <c r="N174" s="299">
        <v>0</v>
      </c>
      <c r="O174" s="143">
        <f t="shared" si="77"/>
        <v>0</v>
      </c>
      <c r="P174" s="1358"/>
    </row>
    <row r="175" spans="1:16" ht="17.25" customHeight="1">
      <c r="A175" s="1354"/>
      <c r="B175" s="1229"/>
      <c r="C175" s="1434"/>
      <c r="D175" s="2244"/>
      <c r="E175" s="2246"/>
      <c r="F175" s="1664"/>
      <c r="G175" s="1086" t="s">
        <v>21</v>
      </c>
      <c r="H175" s="186">
        <v>0</v>
      </c>
      <c r="I175" s="269">
        <v>0</v>
      </c>
      <c r="J175" s="170">
        <v>0</v>
      </c>
      <c r="K175" s="106">
        <v>0</v>
      </c>
      <c r="L175" s="463">
        <v>0</v>
      </c>
      <c r="M175" s="106">
        <v>0</v>
      </c>
      <c r="N175" s="463">
        <v>0</v>
      </c>
      <c r="O175" s="106">
        <f t="shared" si="77"/>
        <v>0</v>
      </c>
      <c r="P175" s="1359"/>
    </row>
    <row r="176" spans="1:16" ht="17.25" customHeight="1">
      <c r="A176" s="1354"/>
      <c r="B176" s="1229"/>
      <c r="C176" s="1434"/>
      <c r="D176" s="2244"/>
      <c r="E176" s="2246"/>
      <c r="F176" s="1664"/>
      <c r="G176" s="1086" t="s">
        <v>22</v>
      </c>
      <c r="H176" s="186">
        <v>0</v>
      </c>
      <c r="I176" s="269">
        <v>0</v>
      </c>
      <c r="J176" s="170">
        <v>0</v>
      </c>
      <c r="K176" s="106">
        <v>0</v>
      </c>
      <c r="L176" s="463">
        <v>0</v>
      </c>
      <c r="M176" s="106">
        <v>0</v>
      </c>
      <c r="N176" s="463">
        <v>0</v>
      </c>
      <c r="O176" s="106">
        <f t="shared" si="77"/>
        <v>0</v>
      </c>
      <c r="P176" s="1359"/>
    </row>
    <row r="177" spans="1:16" ht="17.25" customHeight="1">
      <c r="A177" s="1354"/>
      <c r="B177" s="1229"/>
      <c r="C177" s="1434"/>
      <c r="D177" s="2244"/>
      <c r="E177" s="2246"/>
      <c r="F177" s="1665"/>
      <c r="G177" s="1085" t="s">
        <v>23</v>
      </c>
      <c r="H177" s="260">
        <v>0</v>
      </c>
      <c r="I177" s="267">
        <v>0</v>
      </c>
      <c r="J177" s="67">
        <v>0</v>
      </c>
      <c r="K177" s="19">
        <v>0</v>
      </c>
      <c r="L177" s="458">
        <v>0</v>
      </c>
      <c r="M177" s="563">
        <f t="shared" ref="M177" si="78">J177-H177</f>
        <v>0</v>
      </c>
      <c r="N177" s="458">
        <v>0</v>
      </c>
      <c r="O177" s="563">
        <f t="shared" si="77"/>
        <v>0</v>
      </c>
      <c r="P177" s="1359"/>
    </row>
    <row r="178" spans="1:16" ht="25.5" customHeight="1">
      <c r="A178" s="1354" t="s">
        <v>1191</v>
      </c>
      <c r="B178" s="1229" t="s">
        <v>1192</v>
      </c>
      <c r="C178" s="1434" t="s">
        <v>1605</v>
      </c>
      <c r="D178" s="2243" t="s">
        <v>19</v>
      </c>
      <c r="E178" s="2245" t="s">
        <v>19</v>
      </c>
      <c r="F178" s="1663" t="s">
        <v>1206</v>
      </c>
      <c r="G178" s="109" t="s">
        <v>20</v>
      </c>
      <c r="H178" s="189">
        <f>H179+H180+H181</f>
        <v>0</v>
      </c>
      <c r="I178" s="299">
        <f>I179+I180+I181</f>
        <v>0</v>
      </c>
      <c r="J178" s="173">
        <f>J179+J180+J181</f>
        <v>0</v>
      </c>
      <c r="K178" s="130">
        <f>K179+K180+K181</f>
        <v>0</v>
      </c>
      <c r="L178" s="528">
        <v>0</v>
      </c>
      <c r="M178" s="459">
        <f t="shared" ref="M178:M181" si="79">J178-H178</f>
        <v>0</v>
      </c>
      <c r="N178" s="528">
        <v>0</v>
      </c>
      <c r="O178" s="459">
        <f t="shared" ref="O178:O181" si="80">K178-H178</f>
        <v>0</v>
      </c>
      <c r="P178" s="1836"/>
    </row>
    <row r="179" spans="1:16" ht="18.75" customHeight="1">
      <c r="A179" s="1354"/>
      <c r="B179" s="1229"/>
      <c r="C179" s="1434"/>
      <c r="D179" s="2244"/>
      <c r="E179" s="2246"/>
      <c r="F179" s="1664"/>
      <c r="G179" s="788" t="s">
        <v>21</v>
      </c>
      <c r="H179" s="186">
        <v>0</v>
      </c>
      <c r="I179" s="269">
        <v>0</v>
      </c>
      <c r="J179" s="170">
        <v>0</v>
      </c>
      <c r="K179" s="106">
        <v>0</v>
      </c>
      <c r="L179" s="460">
        <v>0</v>
      </c>
      <c r="M179" s="19">
        <f t="shared" si="79"/>
        <v>0</v>
      </c>
      <c r="N179" s="460">
        <v>0</v>
      </c>
      <c r="O179" s="19">
        <f t="shared" si="80"/>
        <v>0</v>
      </c>
      <c r="P179" s="2086"/>
    </row>
    <row r="180" spans="1:16" ht="18.75" customHeight="1">
      <c r="A180" s="1354"/>
      <c r="B180" s="1229"/>
      <c r="C180" s="1434"/>
      <c r="D180" s="2244"/>
      <c r="E180" s="2246"/>
      <c r="F180" s="1664"/>
      <c r="G180" s="788" t="s">
        <v>22</v>
      </c>
      <c r="H180" s="186">
        <v>0</v>
      </c>
      <c r="I180" s="269">
        <v>0</v>
      </c>
      <c r="J180" s="170">
        <v>0</v>
      </c>
      <c r="K180" s="106">
        <v>0</v>
      </c>
      <c r="L180" s="460">
        <v>0</v>
      </c>
      <c r="M180" s="19">
        <f t="shared" si="79"/>
        <v>0</v>
      </c>
      <c r="N180" s="460">
        <v>0</v>
      </c>
      <c r="O180" s="19">
        <f t="shared" si="80"/>
        <v>0</v>
      </c>
      <c r="P180" s="2086"/>
    </row>
    <row r="181" spans="1:16" ht="18.75" customHeight="1">
      <c r="A181" s="1354"/>
      <c r="B181" s="1229"/>
      <c r="C181" s="1434"/>
      <c r="D181" s="2244"/>
      <c r="E181" s="2246"/>
      <c r="F181" s="1665"/>
      <c r="G181" s="789" t="s">
        <v>23</v>
      </c>
      <c r="H181" s="260">
        <v>0</v>
      </c>
      <c r="I181" s="267">
        <v>0</v>
      </c>
      <c r="J181" s="67">
        <v>0</v>
      </c>
      <c r="K181" s="19">
        <v>0</v>
      </c>
      <c r="L181" s="458">
        <v>0</v>
      </c>
      <c r="M181" s="563">
        <f t="shared" si="79"/>
        <v>0</v>
      </c>
      <c r="N181" s="458">
        <v>0</v>
      </c>
      <c r="O181" s="563">
        <f t="shared" si="80"/>
        <v>0</v>
      </c>
      <c r="P181" s="1800"/>
    </row>
    <row r="182" spans="1:16" ht="28.5" customHeight="1">
      <c r="A182" s="1354" t="s">
        <v>1193</v>
      </c>
      <c r="B182" s="1229" t="s">
        <v>1194</v>
      </c>
      <c r="C182" s="1434" t="s">
        <v>1605</v>
      </c>
      <c r="D182" s="2243" t="s">
        <v>19</v>
      </c>
      <c r="E182" s="2245" t="s">
        <v>19</v>
      </c>
      <c r="F182" s="1663" t="s">
        <v>1206</v>
      </c>
      <c r="G182" s="109" t="s">
        <v>20</v>
      </c>
      <c r="H182" s="189">
        <f>H183+H184+H185</f>
        <v>0</v>
      </c>
      <c r="I182" s="299">
        <f>I183+I184+I185</f>
        <v>0</v>
      </c>
      <c r="J182" s="173">
        <f>J183+J184+J185</f>
        <v>0</v>
      </c>
      <c r="K182" s="130">
        <f>K183+K184+K185</f>
        <v>0</v>
      </c>
      <c r="L182" s="528">
        <v>0</v>
      </c>
      <c r="M182" s="459">
        <f t="shared" ref="M182:M189" si="81">J182-H182</f>
        <v>0</v>
      </c>
      <c r="N182" s="528">
        <v>0</v>
      </c>
      <c r="O182" s="459">
        <f t="shared" ref="O182:O189" si="82">K182-H182</f>
        <v>0</v>
      </c>
      <c r="P182" s="1836"/>
    </row>
    <row r="183" spans="1:16" ht="17.25" customHeight="1">
      <c r="A183" s="1354"/>
      <c r="B183" s="1229"/>
      <c r="C183" s="1434"/>
      <c r="D183" s="2244"/>
      <c r="E183" s="2246"/>
      <c r="F183" s="1664"/>
      <c r="G183" s="788" t="s">
        <v>21</v>
      </c>
      <c r="H183" s="186">
        <v>0</v>
      </c>
      <c r="I183" s="269">
        <v>0</v>
      </c>
      <c r="J183" s="170">
        <v>0</v>
      </c>
      <c r="K183" s="106">
        <v>0</v>
      </c>
      <c r="L183" s="460">
        <v>0</v>
      </c>
      <c r="M183" s="19">
        <f t="shared" si="81"/>
        <v>0</v>
      </c>
      <c r="N183" s="460">
        <v>0</v>
      </c>
      <c r="O183" s="19">
        <f t="shared" si="82"/>
        <v>0</v>
      </c>
      <c r="P183" s="2086"/>
    </row>
    <row r="184" spans="1:16" ht="17.25" customHeight="1">
      <c r="A184" s="1354"/>
      <c r="B184" s="1229"/>
      <c r="C184" s="1434"/>
      <c r="D184" s="2244"/>
      <c r="E184" s="2246"/>
      <c r="F184" s="1664"/>
      <c r="G184" s="788" t="s">
        <v>22</v>
      </c>
      <c r="H184" s="186">
        <v>0</v>
      </c>
      <c r="I184" s="269">
        <v>0</v>
      </c>
      <c r="J184" s="170">
        <v>0</v>
      </c>
      <c r="K184" s="106">
        <v>0</v>
      </c>
      <c r="L184" s="460">
        <v>0</v>
      </c>
      <c r="M184" s="19">
        <f t="shared" si="81"/>
        <v>0</v>
      </c>
      <c r="N184" s="460">
        <v>0</v>
      </c>
      <c r="O184" s="19">
        <f t="shared" si="82"/>
        <v>0</v>
      </c>
      <c r="P184" s="2086"/>
    </row>
    <row r="185" spans="1:16" ht="17.25" customHeight="1">
      <c r="A185" s="1354"/>
      <c r="B185" s="1229"/>
      <c r="C185" s="1434"/>
      <c r="D185" s="2244"/>
      <c r="E185" s="2246"/>
      <c r="F185" s="1665"/>
      <c r="G185" s="789" t="s">
        <v>23</v>
      </c>
      <c r="H185" s="260">
        <v>0</v>
      </c>
      <c r="I185" s="267">
        <v>0</v>
      </c>
      <c r="J185" s="67">
        <v>0</v>
      </c>
      <c r="K185" s="19">
        <v>0</v>
      </c>
      <c r="L185" s="458">
        <v>0</v>
      </c>
      <c r="M185" s="563">
        <f t="shared" si="81"/>
        <v>0</v>
      </c>
      <c r="N185" s="458">
        <v>0</v>
      </c>
      <c r="O185" s="563">
        <f t="shared" si="82"/>
        <v>0</v>
      </c>
      <c r="P185" s="1800"/>
    </row>
    <row r="186" spans="1:16" ht="21" customHeight="1">
      <c r="A186" s="1354" t="s">
        <v>1195</v>
      </c>
      <c r="B186" s="1229" t="s">
        <v>1363</v>
      </c>
      <c r="C186" s="1434" t="s">
        <v>1605</v>
      </c>
      <c r="D186" s="1806" t="s">
        <v>1635</v>
      </c>
      <c r="E186" s="1524" t="s">
        <v>1635</v>
      </c>
      <c r="F186" s="1355" t="s">
        <v>1636</v>
      </c>
      <c r="G186" s="109" t="s">
        <v>20</v>
      </c>
      <c r="H186" s="187">
        <f>H187+H188+H189</f>
        <v>70000</v>
      </c>
      <c r="I186" s="173">
        <f>I187+I188+I189</f>
        <v>0</v>
      </c>
      <c r="J186" s="130">
        <f>J187+J188+J189</f>
        <v>0</v>
      </c>
      <c r="K186" s="143">
        <f>K187+K188+K189</f>
        <v>0</v>
      </c>
      <c r="L186" s="300">
        <f>J186/H186*100</f>
        <v>0</v>
      </c>
      <c r="M186" s="680">
        <f t="shared" si="81"/>
        <v>-70000</v>
      </c>
      <c r="N186" s="301">
        <f>K186/H186*100</f>
        <v>0</v>
      </c>
      <c r="O186" s="220">
        <f t="shared" si="82"/>
        <v>-70000</v>
      </c>
      <c r="P186" s="1680"/>
    </row>
    <row r="187" spans="1:16" ht="18" customHeight="1">
      <c r="A187" s="1354"/>
      <c r="B187" s="1229"/>
      <c r="C187" s="1434"/>
      <c r="D187" s="1588"/>
      <c r="E187" s="1525"/>
      <c r="F187" s="1356"/>
      <c r="G187" s="1141" t="s">
        <v>21</v>
      </c>
      <c r="H187" s="1172">
        <v>0</v>
      </c>
      <c r="I187" s="329">
        <v>0</v>
      </c>
      <c r="J187" s="535">
        <v>0</v>
      </c>
      <c r="K187" s="330">
        <v>0</v>
      </c>
      <c r="L187" s="269">
        <v>0</v>
      </c>
      <c r="M187" s="106">
        <f t="shared" si="81"/>
        <v>0</v>
      </c>
      <c r="N187" s="170">
        <v>0</v>
      </c>
      <c r="O187" s="106">
        <f t="shared" si="82"/>
        <v>0</v>
      </c>
      <c r="P187" s="1680"/>
    </row>
    <row r="188" spans="1:16" ht="18" customHeight="1">
      <c r="A188" s="1354"/>
      <c r="B188" s="1229"/>
      <c r="C188" s="1434"/>
      <c r="D188" s="1588"/>
      <c r="E188" s="1525"/>
      <c r="F188" s="1356"/>
      <c r="G188" s="1141" t="s">
        <v>22</v>
      </c>
      <c r="H188" s="236">
        <v>70000</v>
      </c>
      <c r="I188" s="329">
        <v>0</v>
      </c>
      <c r="J188" s="535">
        <v>0</v>
      </c>
      <c r="K188" s="330">
        <v>0</v>
      </c>
      <c r="L188" s="269">
        <f>J188/H188*100</f>
        <v>0</v>
      </c>
      <c r="M188" s="155">
        <f t="shared" si="81"/>
        <v>-70000</v>
      </c>
      <c r="N188" s="170">
        <f>K188/H188*100</f>
        <v>0</v>
      </c>
      <c r="O188" s="103">
        <f t="shared" si="82"/>
        <v>-70000</v>
      </c>
      <c r="P188" s="1680"/>
    </row>
    <row r="189" spans="1:16" ht="18" customHeight="1">
      <c r="A189" s="1354"/>
      <c r="B189" s="1229"/>
      <c r="C189" s="1434"/>
      <c r="D189" s="1588"/>
      <c r="E189" s="1525"/>
      <c r="F189" s="1357"/>
      <c r="G189" s="1141" t="s">
        <v>23</v>
      </c>
      <c r="H189" s="186">
        <v>0</v>
      </c>
      <c r="I189" s="170">
        <v>0</v>
      </c>
      <c r="J189" s="2">
        <v>0</v>
      </c>
      <c r="K189" s="106">
        <v>0</v>
      </c>
      <c r="L189" s="269">
        <v>0</v>
      </c>
      <c r="M189" s="106">
        <f t="shared" si="81"/>
        <v>0</v>
      </c>
      <c r="N189" s="170">
        <v>0</v>
      </c>
      <c r="O189" s="143">
        <f t="shared" si="82"/>
        <v>0</v>
      </c>
      <c r="P189" s="1680"/>
    </row>
    <row r="190" spans="1:16" ht="27.75" customHeight="1">
      <c r="A190" s="1354" t="s">
        <v>1196</v>
      </c>
      <c r="B190" s="1229" t="s">
        <v>1197</v>
      </c>
      <c r="C190" s="1434" t="s">
        <v>1605</v>
      </c>
      <c r="D190" s="1805">
        <v>43891</v>
      </c>
      <c r="E190" s="1804">
        <v>44104</v>
      </c>
      <c r="F190" s="2011" t="s">
        <v>1638</v>
      </c>
      <c r="G190" s="109" t="s">
        <v>20</v>
      </c>
      <c r="H190" s="187">
        <f>H191+H192+H193</f>
        <v>1980</v>
      </c>
      <c r="I190" s="171">
        <f>I191+I192+I193</f>
        <v>1980</v>
      </c>
      <c r="J190" s="129">
        <f>J191+J192+J193</f>
        <v>1980</v>
      </c>
      <c r="K190" s="141">
        <f>K191+K192+K193</f>
        <v>1980</v>
      </c>
      <c r="L190" s="679">
        <f>J190/H190*100</f>
        <v>100</v>
      </c>
      <c r="M190" s="302">
        <f t="shared" ref="M190:M193" si="83">J190-H190</f>
        <v>0</v>
      </c>
      <c r="N190" s="218">
        <f>K190/H190*100</f>
        <v>100</v>
      </c>
      <c r="O190" s="302">
        <f t="shared" ref="O190:O193" si="84">K190-H190</f>
        <v>0</v>
      </c>
      <c r="P190" s="1680" t="s">
        <v>1637</v>
      </c>
    </row>
    <row r="191" spans="1:16" ht="19.5" customHeight="1">
      <c r="A191" s="1354"/>
      <c r="B191" s="1229"/>
      <c r="C191" s="1434"/>
      <c r="D191" s="1805"/>
      <c r="E191" s="1804"/>
      <c r="F191" s="1847"/>
      <c r="G191" s="1141" t="s">
        <v>21</v>
      </c>
      <c r="H191" s="236">
        <v>99</v>
      </c>
      <c r="I191" s="229">
        <v>99</v>
      </c>
      <c r="J191" s="230">
        <v>99</v>
      </c>
      <c r="K191" s="231">
        <v>99</v>
      </c>
      <c r="L191" s="677">
        <f>J191/H191*100</f>
        <v>100</v>
      </c>
      <c r="M191" s="106">
        <f t="shared" si="83"/>
        <v>0</v>
      </c>
      <c r="N191" s="169">
        <f>K191/H191*100</f>
        <v>100</v>
      </c>
      <c r="O191" s="106">
        <f t="shared" si="84"/>
        <v>0</v>
      </c>
      <c r="P191" s="1680"/>
    </row>
    <row r="192" spans="1:16" ht="19.5" customHeight="1">
      <c r="A192" s="1354"/>
      <c r="B192" s="1229"/>
      <c r="C192" s="1434"/>
      <c r="D192" s="1805"/>
      <c r="E192" s="1804"/>
      <c r="F192" s="1847"/>
      <c r="G192" s="1141" t="s">
        <v>22</v>
      </c>
      <c r="H192" s="236">
        <v>1881</v>
      </c>
      <c r="I192" s="229">
        <v>1881</v>
      </c>
      <c r="J192" s="230">
        <v>1881</v>
      </c>
      <c r="K192" s="231">
        <v>1881</v>
      </c>
      <c r="L192" s="677">
        <f>J192/H192*100</f>
        <v>100</v>
      </c>
      <c r="M192" s="106">
        <f t="shared" si="83"/>
        <v>0</v>
      </c>
      <c r="N192" s="169">
        <f>K192/H192*100</f>
        <v>100</v>
      </c>
      <c r="O192" s="106">
        <f t="shared" si="84"/>
        <v>0</v>
      </c>
      <c r="P192" s="1680"/>
    </row>
    <row r="193" spans="1:16" ht="19.5" customHeight="1">
      <c r="A193" s="1354"/>
      <c r="B193" s="1229"/>
      <c r="C193" s="1434"/>
      <c r="D193" s="1805"/>
      <c r="E193" s="1804"/>
      <c r="F193" s="1848"/>
      <c r="G193" s="1141" t="s">
        <v>23</v>
      </c>
      <c r="H193" s="186">
        <v>0</v>
      </c>
      <c r="I193" s="170">
        <v>0</v>
      </c>
      <c r="J193" s="2">
        <v>0</v>
      </c>
      <c r="K193" s="106">
        <v>0</v>
      </c>
      <c r="L193" s="269">
        <v>0</v>
      </c>
      <c r="M193" s="106">
        <f t="shared" si="83"/>
        <v>0</v>
      </c>
      <c r="N193" s="170">
        <v>0</v>
      </c>
      <c r="O193" s="143">
        <f t="shared" si="84"/>
        <v>0</v>
      </c>
      <c r="P193" s="1680"/>
    </row>
    <row r="194" spans="1:16" ht="24" customHeight="1">
      <c r="A194" s="1354" t="s">
        <v>1198</v>
      </c>
      <c r="B194" s="1229" t="s">
        <v>1199</v>
      </c>
      <c r="C194" s="1434" t="s">
        <v>1605</v>
      </c>
      <c r="D194" s="2243" t="s">
        <v>19</v>
      </c>
      <c r="E194" s="2245" t="s">
        <v>19</v>
      </c>
      <c r="F194" s="1663" t="s">
        <v>1206</v>
      </c>
      <c r="G194" s="109" t="s">
        <v>20</v>
      </c>
      <c r="H194" s="189">
        <f>H195+H196+H197</f>
        <v>0</v>
      </c>
      <c r="I194" s="299">
        <f>I195+I196+I197</f>
        <v>0</v>
      </c>
      <c r="J194" s="173">
        <f>J195+J196+J197</f>
        <v>0</v>
      </c>
      <c r="K194" s="130">
        <f>K195+K196+K197</f>
        <v>0</v>
      </c>
      <c r="L194" s="528">
        <v>0</v>
      </c>
      <c r="M194" s="459">
        <f t="shared" ref="M194:M197" si="85">J194-H194</f>
        <v>0</v>
      </c>
      <c r="N194" s="528">
        <v>0</v>
      </c>
      <c r="O194" s="459">
        <f t="shared" ref="O194:O197" si="86">K194-H194</f>
        <v>0</v>
      </c>
      <c r="P194" s="1836"/>
    </row>
    <row r="195" spans="1:16" ht="20.25" customHeight="1">
      <c r="A195" s="1354"/>
      <c r="B195" s="1229"/>
      <c r="C195" s="1434"/>
      <c r="D195" s="2244"/>
      <c r="E195" s="2246"/>
      <c r="F195" s="1664"/>
      <c r="G195" s="1090" t="s">
        <v>21</v>
      </c>
      <c r="H195" s="186">
        <v>0</v>
      </c>
      <c r="I195" s="269">
        <v>0</v>
      </c>
      <c r="J195" s="170">
        <v>0</v>
      </c>
      <c r="K195" s="106">
        <v>0</v>
      </c>
      <c r="L195" s="460">
        <v>0</v>
      </c>
      <c r="M195" s="19">
        <f t="shared" si="85"/>
        <v>0</v>
      </c>
      <c r="N195" s="460">
        <v>0</v>
      </c>
      <c r="O195" s="19">
        <f t="shared" si="86"/>
        <v>0</v>
      </c>
      <c r="P195" s="2086"/>
    </row>
    <row r="196" spans="1:16" ht="20.25" customHeight="1">
      <c r="A196" s="1354"/>
      <c r="B196" s="1229"/>
      <c r="C196" s="1434"/>
      <c r="D196" s="2244"/>
      <c r="E196" s="2246"/>
      <c r="F196" s="1664"/>
      <c r="G196" s="1090" t="s">
        <v>22</v>
      </c>
      <c r="H196" s="186">
        <v>0</v>
      </c>
      <c r="I196" s="269">
        <v>0</v>
      </c>
      <c r="J196" s="170">
        <v>0</v>
      </c>
      <c r="K196" s="106">
        <v>0</v>
      </c>
      <c r="L196" s="460">
        <v>0</v>
      </c>
      <c r="M196" s="19">
        <f t="shared" si="85"/>
        <v>0</v>
      </c>
      <c r="N196" s="460">
        <v>0</v>
      </c>
      <c r="O196" s="19">
        <f t="shared" si="86"/>
        <v>0</v>
      </c>
      <c r="P196" s="2086"/>
    </row>
    <row r="197" spans="1:16" ht="20.25" customHeight="1">
      <c r="A197" s="1354"/>
      <c r="B197" s="1229"/>
      <c r="C197" s="1434"/>
      <c r="D197" s="2244"/>
      <c r="E197" s="2246"/>
      <c r="F197" s="1665"/>
      <c r="G197" s="1089" t="s">
        <v>23</v>
      </c>
      <c r="H197" s="260">
        <v>0</v>
      </c>
      <c r="I197" s="267">
        <v>0</v>
      </c>
      <c r="J197" s="67">
        <v>0</v>
      </c>
      <c r="K197" s="19">
        <v>0</v>
      </c>
      <c r="L197" s="458">
        <v>0</v>
      </c>
      <c r="M197" s="563">
        <f t="shared" si="85"/>
        <v>0</v>
      </c>
      <c r="N197" s="458">
        <v>0</v>
      </c>
      <c r="O197" s="563">
        <f t="shared" si="86"/>
        <v>0</v>
      </c>
      <c r="P197" s="1800"/>
    </row>
    <row r="198" spans="1:16" ht="24.75" customHeight="1">
      <c r="A198" s="1354" t="s">
        <v>1200</v>
      </c>
      <c r="B198" s="1229" t="s">
        <v>1201</v>
      </c>
      <c r="C198" s="1434" t="s">
        <v>1605</v>
      </c>
      <c r="D198" s="2243" t="s">
        <v>19</v>
      </c>
      <c r="E198" s="2245" t="s">
        <v>19</v>
      </c>
      <c r="F198" s="1663" t="s">
        <v>1206</v>
      </c>
      <c r="G198" s="109" t="s">
        <v>20</v>
      </c>
      <c r="H198" s="189">
        <f>H199+H200+H201</f>
        <v>0</v>
      </c>
      <c r="I198" s="299">
        <f>I199+I200+I201</f>
        <v>0</v>
      </c>
      <c r="J198" s="173">
        <f>J199+J200+J201</f>
        <v>0</v>
      </c>
      <c r="K198" s="130">
        <f>K199+K200+K201</f>
        <v>0</v>
      </c>
      <c r="L198" s="528">
        <v>0</v>
      </c>
      <c r="M198" s="459">
        <f t="shared" ref="M198:M201" si="87">J198-H198</f>
        <v>0</v>
      </c>
      <c r="N198" s="528">
        <v>0</v>
      </c>
      <c r="O198" s="459">
        <f t="shared" ref="O198:O205" si="88">K198-H198</f>
        <v>0</v>
      </c>
      <c r="P198" s="1836"/>
    </row>
    <row r="199" spans="1:16" ht="21" customHeight="1">
      <c r="A199" s="1354"/>
      <c r="B199" s="1229"/>
      <c r="C199" s="1434"/>
      <c r="D199" s="2244"/>
      <c r="E199" s="2246"/>
      <c r="F199" s="1664"/>
      <c r="G199" s="1086" t="s">
        <v>21</v>
      </c>
      <c r="H199" s="186">
        <v>0</v>
      </c>
      <c r="I199" s="269">
        <v>0</v>
      </c>
      <c r="J199" s="170">
        <v>0</v>
      </c>
      <c r="K199" s="106">
        <v>0</v>
      </c>
      <c r="L199" s="460">
        <v>0</v>
      </c>
      <c r="M199" s="19">
        <f t="shared" si="87"/>
        <v>0</v>
      </c>
      <c r="N199" s="460">
        <v>0</v>
      </c>
      <c r="O199" s="19">
        <f t="shared" si="88"/>
        <v>0</v>
      </c>
      <c r="P199" s="2086"/>
    </row>
    <row r="200" spans="1:16" ht="21" customHeight="1">
      <c r="A200" s="1354"/>
      <c r="B200" s="1229"/>
      <c r="C200" s="1434"/>
      <c r="D200" s="2244"/>
      <c r="E200" s="2246"/>
      <c r="F200" s="1664"/>
      <c r="G200" s="1086" t="s">
        <v>22</v>
      </c>
      <c r="H200" s="186">
        <v>0</v>
      </c>
      <c r="I200" s="269">
        <v>0</v>
      </c>
      <c r="J200" s="170">
        <v>0</v>
      </c>
      <c r="K200" s="106">
        <v>0</v>
      </c>
      <c r="L200" s="460">
        <v>0</v>
      </c>
      <c r="M200" s="19">
        <f t="shared" si="87"/>
        <v>0</v>
      </c>
      <c r="N200" s="460">
        <v>0</v>
      </c>
      <c r="O200" s="19">
        <f t="shared" si="88"/>
        <v>0</v>
      </c>
      <c r="P200" s="2086"/>
    </row>
    <row r="201" spans="1:16" ht="21" customHeight="1">
      <c r="A201" s="1354"/>
      <c r="B201" s="1229"/>
      <c r="C201" s="1434"/>
      <c r="D201" s="2244"/>
      <c r="E201" s="2246"/>
      <c r="F201" s="1665"/>
      <c r="G201" s="1085" t="s">
        <v>23</v>
      </c>
      <c r="H201" s="260">
        <v>0</v>
      </c>
      <c r="I201" s="267">
        <v>0</v>
      </c>
      <c r="J201" s="67">
        <v>0</v>
      </c>
      <c r="K201" s="19">
        <v>0</v>
      </c>
      <c r="L201" s="458">
        <v>0</v>
      </c>
      <c r="M201" s="563">
        <f t="shared" si="87"/>
        <v>0</v>
      </c>
      <c r="N201" s="458">
        <v>0</v>
      </c>
      <c r="O201" s="563">
        <f t="shared" si="88"/>
        <v>0</v>
      </c>
      <c r="P201" s="1800"/>
    </row>
    <row r="202" spans="1:16" ht="21" customHeight="1">
      <c r="A202" s="1354" t="s">
        <v>1202</v>
      </c>
      <c r="B202" s="1229" t="s">
        <v>1203</v>
      </c>
      <c r="C202" s="1434" t="s">
        <v>1605</v>
      </c>
      <c r="D202" s="2244" t="s">
        <v>19</v>
      </c>
      <c r="E202" s="2246" t="s">
        <v>19</v>
      </c>
      <c r="F202" s="1663" t="s">
        <v>1206</v>
      </c>
      <c r="G202" s="432" t="s">
        <v>20</v>
      </c>
      <c r="H202" s="189">
        <f>H203+H204+H205</f>
        <v>0</v>
      </c>
      <c r="I202" s="299">
        <f>I203+I204+I205</f>
        <v>0</v>
      </c>
      <c r="J202" s="173">
        <f>J203+J204+J205</f>
        <v>0</v>
      </c>
      <c r="K202" s="130">
        <f>K203+K204+K205</f>
        <v>0</v>
      </c>
      <c r="L202" s="299">
        <v>0</v>
      </c>
      <c r="M202" s="143">
        <v>0</v>
      </c>
      <c r="N202" s="299">
        <v>0</v>
      </c>
      <c r="O202" s="143">
        <f t="shared" si="88"/>
        <v>0</v>
      </c>
      <c r="P202" s="1358"/>
    </row>
    <row r="203" spans="1:16" ht="21" customHeight="1">
      <c r="A203" s="1354"/>
      <c r="B203" s="1229"/>
      <c r="C203" s="1434"/>
      <c r="D203" s="2244"/>
      <c r="E203" s="2246"/>
      <c r="F203" s="1664"/>
      <c r="G203" s="1086" t="s">
        <v>21</v>
      </c>
      <c r="H203" s="186">
        <v>0</v>
      </c>
      <c r="I203" s="269">
        <v>0</v>
      </c>
      <c r="J203" s="170">
        <v>0</v>
      </c>
      <c r="K203" s="106">
        <v>0</v>
      </c>
      <c r="L203" s="463">
        <v>0</v>
      </c>
      <c r="M203" s="106">
        <v>0</v>
      </c>
      <c r="N203" s="463">
        <v>0</v>
      </c>
      <c r="O203" s="106">
        <f t="shared" si="88"/>
        <v>0</v>
      </c>
      <c r="P203" s="1359"/>
    </row>
    <row r="204" spans="1:16" ht="19.5" customHeight="1">
      <c r="A204" s="1354"/>
      <c r="B204" s="1229"/>
      <c r="C204" s="1434"/>
      <c r="D204" s="2244"/>
      <c r="E204" s="2246"/>
      <c r="F204" s="1664"/>
      <c r="G204" s="1086" t="s">
        <v>22</v>
      </c>
      <c r="H204" s="186">
        <v>0</v>
      </c>
      <c r="I204" s="269">
        <v>0</v>
      </c>
      <c r="J204" s="170">
        <v>0</v>
      </c>
      <c r="K204" s="106">
        <v>0</v>
      </c>
      <c r="L204" s="463">
        <v>0</v>
      </c>
      <c r="M204" s="106">
        <v>0</v>
      </c>
      <c r="N204" s="463">
        <v>0</v>
      </c>
      <c r="O204" s="106">
        <f t="shared" si="88"/>
        <v>0</v>
      </c>
      <c r="P204" s="1359"/>
    </row>
    <row r="205" spans="1:16" ht="19.5" customHeight="1">
      <c r="A205" s="1354"/>
      <c r="B205" s="1229"/>
      <c r="C205" s="1434"/>
      <c r="D205" s="2244"/>
      <c r="E205" s="2246"/>
      <c r="F205" s="1665"/>
      <c r="G205" s="1085" t="s">
        <v>23</v>
      </c>
      <c r="H205" s="260">
        <v>0</v>
      </c>
      <c r="I205" s="267">
        <v>0</v>
      </c>
      <c r="J205" s="67">
        <v>0</v>
      </c>
      <c r="K205" s="19">
        <v>0</v>
      </c>
      <c r="L205" s="458">
        <v>0</v>
      </c>
      <c r="M205" s="563">
        <f t="shared" ref="M205" si="89">J205-H205</f>
        <v>0</v>
      </c>
      <c r="N205" s="458">
        <v>0</v>
      </c>
      <c r="O205" s="563">
        <f t="shared" si="88"/>
        <v>0</v>
      </c>
      <c r="P205" s="1514"/>
    </row>
    <row r="206" spans="1:16" ht="21.75" customHeight="1">
      <c r="A206" s="1354" t="s">
        <v>1204</v>
      </c>
      <c r="B206" s="1229" t="s">
        <v>1205</v>
      </c>
      <c r="C206" s="1434" t="s">
        <v>1605</v>
      </c>
      <c r="D206" s="2244" t="s">
        <v>19</v>
      </c>
      <c r="E206" s="2246" t="s">
        <v>19</v>
      </c>
      <c r="F206" s="1663" t="s">
        <v>1206</v>
      </c>
      <c r="G206" s="432" t="s">
        <v>20</v>
      </c>
      <c r="H206" s="189">
        <f>H207+H208+H209</f>
        <v>0</v>
      </c>
      <c r="I206" s="299">
        <f>I207+I208+I209</f>
        <v>0</v>
      </c>
      <c r="J206" s="173">
        <f>J207+J208+J209</f>
        <v>0</v>
      </c>
      <c r="K206" s="130">
        <f>K207+K208+K209</f>
        <v>0</v>
      </c>
      <c r="L206" s="299">
        <v>0</v>
      </c>
      <c r="M206" s="143">
        <v>0</v>
      </c>
      <c r="N206" s="299">
        <v>0</v>
      </c>
      <c r="O206" s="143">
        <f t="shared" ref="O206:O213" si="90">K206-H206</f>
        <v>0</v>
      </c>
      <c r="P206" s="1358"/>
    </row>
    <row r="207" spans="1:16" ht="17.25" customHeight="1">
      <c r="A207" s="1354"/>
      <c r="B207" s="1229"/>
      <c r="C207" s="1434"/>
      <c r="D207" s="2244"/>
      <c r="E207" s="2246"/>
      <c r="F207" s="1664"/>
      <c r="G207" s="1141" t="s">
        <v>21</v>
      </c>
      <c r="H207" s="186">
        <v>0</v>
      </c>
      <c r="I207" s="269">
        <v>0</v>
      </c>
      <c r="J207" s="170">
        <v>0</v>
      </c>
      <c r="K207" s="106">
        <v>0</v>
      </c>
      <c r="L207" s="463">
        <v>0</v>
      </c>
      <c r="M207" s="106">
        <v>0</v>
      </c>
      <c r="N207" s="463">
        <v>0</v>
      </c>
      <c r="O207" s="106">
        <f t="shared" si="90"/>
        <v>0</v>
      </c>
      <c r="P207" s="1359"/>
    </row>
    <row r="208" spans="1:16" ht="17.25" customHeight="1">
      <c r="A208" s="1354"/>
      <c r="B208" s="1229"/>
      <c r="C208" s="1434"/>
      <c r="D208" s="2244"/>
      <c r="E208" s="2246"/>
      <c r="F208" s="1664"/>
      <c r="G208" s="1141" t="s">
        <v>22</v>
      </c>
      <c r="H208" s="186">
        <v>0</v>
      </c>
      <c r="I208" s="269">
        <v>0</v>
      </c>
      <c r="J208" s="170">
        <v>0</v>
      </c>
      <c r="K208" s="106">
        <v>0</v>
      </c>
      <c r="L208" s="463">
        <v>0</v>
      </c>
      <c r="M208" s="106">
        <v>0</v>
      </c>
      <c r="N208" s="463">
        <v>0</v>
      </c>
      <c r="O208" s="106">
        <f t="shared" si="90"/>
        <v>0</v>
      </c>
      <c r="P208" s="1359"/>
    </row>
    <row r="209" spans="1:16" ht="17.25" customHeight="1">
      <c r="A209" s="1354"/>
      <c r="B209" s="1229"/>
      <c r="C209" s="1434"/>
      <c r="D209" s="2244"/>
      <c r="E209" s="2246"/>
      <c r="F209" s="1665"/>
      <c r="G209" s="1140" t="s">
        <v>23</v>
      </c>
      <c r="H209" s="260">
        <v>0</v>
      </c>
      <c r="I209" s="267">
        <v>0</v>
      </c>
      <c r="J209" s="67">
        <v>0</v>
      </c>
      <c r="K209" s="19">
        <v>0</v>
      </c>
      <c r="L209" s="458">
        <v>0</v>
      </c>
      <c r="M209" s="563">
        <f t="shared" ref="M209:M213" si="91">J209-H209</f>
        <v>0</v>
      </c>
      <c r="N209" s="458">
        <v>0</v>
      </c>
      <c r="O209" s="563">
        <f t="shared" si="90"/>
        <v>0</v>
      </c>
      <c r="P209" s="1514"/>
    </row>
    <row r="210" spans="1:16" ht="24" customHeight="1">
      <c r="A210" s="1196" t="s">
        <v>1364</v>
      </c>
      <c r="B210" s="1198" t="s">
        <v>1365</v>
      </c>
      <c r="C210" s="1434" t="s">
        <v>1605</v>
      </c>
      <c r="D210" s="1805">
        <v>43891</v>
      </c>
      <c r="E210" s="1804">
        <v>44012</v>
      </c>
      <c r="F210" s="2011" t="s">
        <v>1640</v>
      </c>
      <c r="G210" s="107" t="s">
        <v>20</v>
      </c>
      <c r="H210" s="838">
        <f>H211+H212+H213</f>
        <v>7012.9000000000005</v>
      </c>
      <c r="I210" s="839">
        <f>I211+I212+I213</f>
        <v>7012.9000000000005</v>
      </c>
      <c r="J210" s="840">
        <f>J211+J212+J213</f>
        <v>7012.9000000000005</v>
      </c>
      <c r="K210" s="680">
        <f>K211+K212+K213</f>
        <v>7012.9000000000005</v>
      </c>
      <c r="L210" s="679">
        <f>J210/H210*100</f>
        <v>100</v>
      </c>
      <c r="M210" s="302">
        <f t="shared" si="91"/>
        <v>0</v>
      </c>
      <c r="N210" s="218">
        <f>K210/H210*100</f>
        <v>100</v>
      </c>
      <c r="O210" s="302">
        <f t="shared" si="90"/>
        <v>0</v>
      </c>
      <c r="P210" s="1347" t="s">
        <v>1639</v>
      </c>
    </row>
    <row r="211" spans="1:16" ht="18" customHeight="1">
      <c r="A211" s="1354"/>
      <c r="B211" s="1229"/>
      <c r="C211" s="1434"/>
      <c r="D211" s="1805"/>
      <c r="E211" s="1804"/>
      <c r="F211" s="1847"/>
      <c r="G211" s="1141" t="s">
        <v>21</v>
      </c>
      <c r="H211" s="236">
        <v>350.6</v>
      </c>
      <c r="I211" s="229">
        <v>350.6</v>
      </c>
      <c r="J211" s="230">
        <v>350.6</v>
      </c>
      <c r="K211" s="231">
        <v>350.6</v>
      </c>
      <c r="L211" s="677">
        <f>J211/H211*100</f>
        <v>100</v>
      </c>
      <c r="M211" s="106">
        <f t="shared" si="91"/>
        <v>0</v>
      </c>
      <c r="N211" s="169">
        <f>K211/H211*100</f>
        <v>100</v>
      </c>
      <c r="O211" s="106">
        <f t="shared" si="90"/>
        <v>0</v>
      </c>
      <c r="P211" s="1680"/>
    </row>
    <row r="212" spans="1:16" ht="18" customHeight="1">
      <c r="A212" s="1354"/>
      <c r="B212" s="1229"/>
      <c r="C212" s="1434"/>
      <c r="D212" s="1805"/>
      <c r="E212" s="1804"/>
      <c r="F212" s="1847"/>
      <c r="G212" s="1141" t="s">
        <v>22</v>
      </c>
      <c r="H212" s="236">
        <v>6662.3</v>
      </c>
      <c r="I212" s="229">
        <v>6662.3</v>
      </c>
      <c r="J212" s="230">
        <v>6662.3</v>
      </c>
      <c r="K212" s="231">
        <v>6662.3</v>
      </c>
      <c r="L212" s="677">
        <f>J212/H212*100</f>
        <v>100</v>
      </c>
      <c r="M212" s="106">
        <f t="shared" si="91"/>
        <v>0</v>
      </c>
      <c r="N212" s="169">
        <f>K212/H212*100</f>
        <v>100</v>
      </c>
      <c r="O212" s="106">
        <f t="shared" si="90"/>
        <v>0</v>
      </c>
      <c r="P212" s="1680"/>
    </row>
    <row r="213" spans="1:16" ht="18" customHeight="1">
      <c r="A213" s="1354"/>
      <c r="B213" s="1229"/>
      <c r="C213" s="1434"/>
      <c r="D213" s="1805"/>
      <c r="E213" s="1804"/>
      <c r="F213" s="1848"/>
      <c r="G213" s="1141" t="s">
        <v>23</v>
      </c>
      <c r="H213" s="186">
        <v>0</v>
      </c>
      <c r="I213" s="170">
        <v>0</v>
      </c>
      <c r="J213" s="2">
        <v>0</v>
      </c>
      <c r="K213" s="106">
        <v>0</v>
      </c>
      <c r="L213" s="269">
        <v>0</v>
      </c>
      <c r="M213" s="106">
        <f t="shared" si="91"/>
        <v>0</v>
      </c>
      <c r="N213" s="170">
        <v>0</v>
      </c>
      <c r="O213" s="143">
        <f t="shared" si="90"/>
        <v>0</v>
      </c>
      <c r="P213" s="1680"/>
    </row>
    <row r="214" spans="1:16" ht="18" customHeight="1">
      <c r="A214" s="1354" t="s">
        <v>1366</v>
      </c>
      <c r="B214" s="1229" t="s">
        <v>1367</v>
      </c>
      <c r="C214" s="1434" t="s">
        <v>1605</v>
      </c>
      <c r="D214" s="1805">
        <v>44013</v>
      </c>
      <c r="E214" s="1804">
        <v>44104</v>
      </c>
      <c r="F214" s="2011" t="s">
        <v>1642</v>
      </c>
      <c r="G214" s="109" t="s">
        <v>20</v>
      </c>
      <c r="H214" s="187">
        <f>H215+H216+H217</f>
        <v>146.30000000000001</v>
      </c>
      <c r="I214" s="171">
        <f>I215+I216+I217</f>
        <v>146.30000000000001</v>
      </c>
      <c r="J214" s="129">
        <f>J215+J216+J217</f>
        <v>146.30000000000001</v>
      </c>
      <c r="K214" s="141">
        <f>K215+K216+K217</f>
        <v>146.30000000000001</v>
      </c>
      <c r="L214" s="679">
        <f>J214/H214*100</f>
        <v>100</v>
      </c>
      <c r="M214" s="302">
        <f t="shared" ref="M214:M217" si="92">J214-H214</f>
        <v>0</v>
      </c>
      <c r="N214" s="218">
        <f>K214/H214*100</f>
        <v>100</v>
      </c>
      <c r="O214" s="302">
        <f t="shared" ref="O214:O217" si="93">K214-H214</f>
        <v>0</v>
      </c>
      <c r="P214" s="1680" t="s">
        <v>1641</v>
      </c>
    </row>
    <row r="215" spans="1:16">
      <c r="A215" s="1354"/>
      <c r="B215" s="1229"/>
      <c r="C215" s="1434"/>
      <c r="D215" s="1805"/>
      <c r="E215" s="1804"/>
      <c r="F215" s="1847"/>
      <c r="G215" s="1141" t="s">
        <v>21</v>
      </c>
      <c r="H215" s="236">
        <v>7.3</v>
      </c>
      <c r="I215" s="229">
        <v>7.3</v>
      </c>
      <c r="J215" s="230">
        <v>7.3</v>
      </c>
      <c r="K215" s="231">
        <v>7.3</v>
      </c>
      <c r="L215" s="677">
        <f>J215/H215*100</f>
        <v>100</v>
      </c>
      <c r="M215" s="106">
        <f t="shared" si="92"/>
        <v>0</v>
      </c>
      <c r="N215" s="169">
        <f>K215/H215*100</f>
        <v>100</v>
      </c>
      <c r="O215" s="106">
        <f t="shared" si="93"/>
        <v>0</v>
      </c>
      <c r="P215" s="1680"/>
    </row>
    <row r="216" spans="1:16">
      <c r="A216" s="1354"/>
      <c r="B216" s="1229"/>
      <c r="C216" s="1434"/>
      <c r="D216" s="1805"/>
      <c r="E216" s="1804"/>
      <c r="F216" s="1847"/>
      <c r="G216" s="1141" t="s">
        <v>22</v>
      </c>
      <c r="H216" s="236">
        <v>139</v>
      </c>
      <c r="I216" s="229">
        <v>139</v>
      </c>
      <c r="J216" s="230">
        <v>139</v>
      </c>
      <c r="K216" s="231">
        <v>139</v>
      </c>
      <c r="L216" s="677">
        <f>J216/H216*100</f>
        <v>100</v>
      </c>
      <c r="M216" s="106">
        <f t="shared" si="92"/>
        <v>0</v>
      </c>
      <c r="N216" s="169">
        <f>K216/H216*100</f>
        <v>100</v>
      </c>
      <c r="O216" s="106">
        <f t="shared" si="93"/>
        <v>0</v>
      </c>
      <c r="P216" s="1680"/>
    </row>
    <row r="217" spans="1:16">
      <c r="A217" s="1354"/>
      <c r="B217" s="1229"/>
      <c r="C217" s="1434"/>
      <c r="D217" s="1805"/>
      <c r="E217" s="1804"/>
      <c r="F217" s="1848"/>
      <c r="G217" s="1141" t="s">
        <v>23</v>
      </c>
      <c r="H217" s="186">
        <v>0</v>
      </c>
      <c r="I217" s="170">
        <v>0</v>
      </c>
      <c r="J217" s="2">
        <v>0</v>
      </c>
      <c r="K217" s="106">
        <v>0</v>
      </c>
      <c r="L217" s="269">
        <v>0</v>
      </c>
      <c r="M217" s="106">
        <f t="shared" si="92"/>
        <v>0</v>
      </c>
      <c r="N217" s="170">
        <v>0</v>
      </c>
      <c r="O217" s="143">
        <f t="shared" si="93"/>
        <v>0</v>
      </c>
      <c r="P217" s="1680"/>
    </row>
    <row r="218" spans="1:16" ht="15" customHeight="1">
      <c r="A218" s="1354" t="s">
        <v>1368</v>
      </c>
      <c r="B218" s="1229" t="s">
        <v>1369</v>
      </c>
      <c r="C218" s="1434" t="s">
        <v>1605</v>
      </c>
      <c r="D218" s="1805">
        <v>44013</v>
      </c>
      <c r="E218" s="1804">
        <v>44104</v>
      </c>
      <c r="F218" s="2011" t="s">
        <v>1644</v>
      </c>
      <c r="G218" s="109" t="s">
        <v>20</v>
      </c>
      <c r="H218" s="187">
        <f>H219+H220+H221</f>
        <v>49.3</v>
      </c>
      <c r="I218" s="171">
        <f>I219+I220+I221</f>
        <v>49.3</v>
      </c>
      <c r="J218" s="129">
        <f>J219+J220+J221</f>
        <v>49.3</v>
      </c>
      <c r="K218" s="141">
        <f>K219+K220+K221</f>
        <v>49.3</v>
      </c>
      <c r="L218" s="679">
        <f>J218/H218*100</f>
        <v>100</v>
      </c>
      <c r="M218" s="302">
        <f t="shared" ref="M218:M221" si="94">J218-H218</f>
        <v>0</v>
      </c>
      <c r="N218" s="218">
        <f>K218/H218*100</f>
        <v>100</v>
      </c>
      <c r="O218" s="302">
        <f t="shared" ref="O218:O221" si="95">K218-H218</f>
        <v>0</v>
      </c>
      <c r="P218" s="1680" t="s">
        <v>1643</v>
      </c>
    </row>
    <row r="219" spans="1:16">
      <c r="A219" s="1354"/>
      <c r="B219" s="1229"/>
      <c r="C219" s="1434"/>
      <c r="D219" s="1805"/>
      <c r="E219" s="1804"/>
      <c r="F219" s="1847"/>
      <c r="G219" s="1141" t="s">
        <v>21</v>
      </c>
      <c r="H219" s="236">
        <v>2.5</v>
      </c>
      <c r="I219" s="229">
        <v>2.5</v>
      </c>
      <c r="J219" s="230">
        <v>2.5</v>
      </c>
      <c r="K219" s="231">
        <v>2.5</v>
      </c>
      <c r="L219" s="677">
        <f>J219/H219*100</f>
        <v>100</v>
      </c>
      <c r="M219" s="106">
        <f t="shared" si="94"/>
        <v>0</v>
      </c>
      <c r="N219" s="169">
        <f>K219/H219*100</f>
        <v>100</v>
      </c>
      <c r="O219" s="106">
        <f t="shared" si="95"/>
        <v>0</v>
      </c>
      <c r="P219" s="1680"/>
    </row>
    <row r="220" spans="1:16">
      <c r="A220" s="1354"/>
      <c r="B220" s="1229"/>
      <c r="C220" s="1434"/>
      <c r="D220" s="1805"/>
      <c r="E220" s="1804"/>
      <c r="F220" s="1847"/>
      <c r="G220" s="1141" t="s">
        <v>22</v>
      </c>
      <c r="H220" s="236">
        <v>46.8</v>
      </c>
      <c r="I220" s="229">
        <v>46.8</v>
      </c>
      <c r="J220" s="230">
        <v>46.8</v>
      </c>
      <c r="K220" s="231">
        <v>46.8</v>
      </c>
      <c r="L220" s="677">
        <f>J220/H220*100</f>
        <v>100</v>
      </c>
      <c r="M220" s="106">
        <f t="shared" si="94"/>
        <v>0</v>
      </c>
      <c r="N220" s="169">
        <f>K220/H220*100</f>
        <v>100</v>
      </c>
      <c r="O220" s="106">
        <f t="shared" si="95"/>
        <v>0</v>
      </c>
      <c r="P220" s="1680"/>
    </row>
    <row r="221" spans="1:16">
      <c r="A221" s="1354"/>
      <c r="B221" s="1229"/>
      <c r="C221" s="1434"/>
      <c r="D221" s="1805"/>
      <c r="E221" s="1804"/>
      <c r="F221" s="1848"/>
      <c r="G221" s="1141" t="s">
        <v>23</v>
      </c>
      <c r="H221" s="186">
        <v>0</v>
      </c>
      <c r="I221" s="170">
        <v>0</v>
      </c>
      <c r="J221" s="2">
        <v>0</v>
      </c>
      <c r="K221" s="106">
        <v>0</v>
      </c>
      <c r="L221" s="269">
        <v>0</v>
      </c>
      <c r="M221" s="106">
        <f t="shared" si="94"/>
        <v>0</v>
      </c>
      <c r="N221" s="170">
        <v>0</v>
      </c>
      <c r="O221" s="143">
        <f t="shared" si="95"/>
        <v>0</v>
      </c>
      <c r="P221" s="1680"/>
    </row>
    <row r="222" spans="1:16" ht="33.75" customHeight="1">
      <c r="A222" s="1354" t="s">
        <v>1370</v>
      </c>
      <c r="B222" s="1229" t="s">
        <v>1371</v>
      </c>
      <c r="C222" s="1434" t="s">
        <v>1605</v>
      </c>
      <c r="D222" s="1805">
        <v>43922</v>
      </c>
      <c r="E222" s="1804">
        <v>44196</v>
      </c>
      <c r="F222" s="2011" t="s">
        <v>1629</v>
      </c>
      <c r="G222" s="109" t="s">
        <v>20</v>
      </c>
      <c r="H222" s="187">
        <f>H223+H224+H225</f>
        <v>60000</v>
      </c>
      <c r="I222" s="171">
        <f>I223+I224+I225</f>
        <v>38883.1</v>
      </c>
      <c r="J222" s="129">
        <f>J223+J224+J225</f>
        <v>32220.9</v>
      </c>
      <c r="K222" s="141">
        <f>K223+K224+K225</f>
        <v>1944.2</v>
      </c>
      <c r="L222" s="676">
        <f>J222/H222*100</f>
        <v>53.701500000000003</v>
      </c>
      <c r="M222" s="141">
        <f t="shared" ref="M222:M225" si="96">J222-H222</f>
        <v>-27779.1</v>
      </c>
      <c r="N222" s="218">
        <f>K222/H222*100</f>
        <v>3.2403333333333331</v>
      </c>
      <c r="O222" s="48">
        <f t="shared" ref="O222:O225" si="97">K222-H222</f>
        <v>-58055.8</v>
      </c>
      <c r="P222" s="1680" t="s">
        <v>1630</v>
      </c>
    </row>
    <row r="223" spans="1:16" ht="21" customHeight="1">
      <c r="A223" s="1354"/>
      <c r="B223" s="1229"/>
      <c r="C223" s="1434"/>
      <c r="D223" s="1805"/>
      <c r="E223" s="1804"/>
      <c r="F223" s="1847"/>
      <c r="G223" s="1141" t="s">
        <v>21</v>
      </c>
      <c r="H223" s="236">
        <v>3000</v>
      </c>
      <c r="I223" s="229">
        <v>1944.2</v>
      </c>
      <c r="J223" s="230">
        <v>1944.2</v>
      </c>
      <c r="K223" s="231">
        <v>1944.2</v>
      </c>
      <c r="L223" s="677">
        <f>J223/H223*100</f>
        <v>64.806666666666672</v>
      </c>
      <c r="M223" s="155">
        <f t="shared" si="96"/>
        <v>-1055.8</v>
      </c>
      <c r="N223" s="677">
        <f>K223/H223*100</f>
        <v>64.806666666666672</v>
      </c>
      <c r="O223" s="103">
        <f t="shared" si="97"/>
        <v>-1055.8</v>
      </c>
      <c r="P223" s="1680"/>
    </row>
    <row r="224" spans="1:16" ht="21" customHeight="1">
      <c r="A224" s="1354"/>
      <c r="B224" s="1229"/>
      <c r="C224" s="1434"/>
      <c r="D224" s="1805"/>
      <c r="E224" s="1804"/>
      <c r="F224" s="1847"/>
      <c r="G224" s="1141" t="s">
        <v>22</v>
      </c>
      <c r="H224" s="236">
        <v>57000</v>
      </c>
      <c r="I224" s="229">
        <v>36938.9</v>
      </c>
      <c r="J224" s="230">
        <v>30276.7</v>
      </c>
      <c r="K224" s="330">
        <v>0</v>
      </c>
      <c r="L224" s="677">
        <f>J224/H224*100</f>
        <v>53.117017543859646</v>
      </c>
      <c r="M224" s="155">
        <f t="shared" si="96"/>
        <v>-26723.3</v>
      </c>
      <c r="N224" s="170">
        <f>K224/H224*100</f>
        <v>0</v>
      </c>
      <c r="O224" s="103">
        <f t="shared" si="97"/>
        <v>-57000</v>
      </c>
      <c r="P224" s="1680"/>
    </row>
    <row r="225" spans="1:16" ht="21" customHeight="1" thickBot="1">
      <c r="A225" s="1370"/>
      <c r="B225" s="1371"/>
      <c r="C225" s="1508"/>
      <c r="D225" s="1808"/>
      <c r="E225" s="1809"/>
      <c r="F225" s="2247"/>
      <c r="G225" s="116" t="s">
        <v>23</v>
      </c>
      <c r="H225" s="188">
        <v>0</v>
      </c>
      <c r="I225" s="172">
        <v>0</v>
      </c>
      <c r="J225" s="131">
        <v>0</v>
      </c>
      <c r="K225" s="142">
        <v>0</v>
      </c>
      <c r="L225" s="678">
        <v>0</v>
      </c>
      <c r="M225" s="142">
        <f t="shared" si="96"/>
        <v>0</v>
      </c>
      <c r="N225" s="172">
        <v>0</v>
      </c>
      <c r="O225" s="158">
        <f t="shared" si="97"/>
        <v>0</v>
      </c>
      <c r="P225" s="1681"/>
    </row>
  </sheetData>
  <mergeCells count="384">
    <mergeCell ref="F198:F201"/>
    <mergeCell ref="D202:D205"/>
    <mergeCell ref="E202:E205"/>
    <mergeCell ref="F202:F205"/>
    <mergeCell ref="P202:P205"/>
    <mergeCell ref="C194:C197"/>
    <mergeCell ref="D194:D197"/>
    <mergeCell ref="E194:E197"/>
    <mergeCell ref="F194:F197"/>
    <mergeCell ref="P194:P197"/>
    <mergeCell ref="F174:F177"/>
    <mergeCell ref="P174:P177"/>
    <mergeCell ref="P182:P185"/>
    <mergeCell ref="A182:A185"/>
    <mergeCell ref="B182:B185"/>
    <mergeCell ref="C182:C185"/>
    <mergeCell ref="D182:D185"/>
    <mergeCell ref="E182:E185"/>
    <mergeCell ref="F182:F185"/>
    <mergeCell ref="P206:P209"/>
    <mergeCell ref="P186:P189"/>
    <mergeCell ref="A206:A209"/>
    <mergeCell ref="B206:B209"/>
    <mergeCell ref="C206:C209"/>
    <mergeCell ref="D206:D209"/>
    <mergeCell ref="E206:E209"/>
    <mergeCell ref="F206:F209"/>
    <mergeCell ref="B198:B201"/>
    <mergeCell ref="B194:B197"/>
    <mergeCell ref="A194:A197"/>
    <mergeCell ref="B190:B193"/>
    <mergeCell ref="A186:A189"/>
    <mergeCell ref="B186:B189"/>
    <mergeCell ref="C186:C189"/>
    <mergeCell ref="D186:D189"/>
    <mergeCell ref="P198:P201"/>
    <mergeCell ref="A190:A193"/>
    <mergeCell ref="C190:C193"/>
    <mergeCell ref="D190:D193"/>
    <mergeCell ref="E190:E193"/>
    <mergeCell ref="C198:C201"/>
    <mergeCell ref="D198:D201"/>
    <mergeCell ref="E198:E201"/>
    <mergeCell ref="F190:F193"/>
    <mergeCell ref="P190:P193"/>
    <mergeCell ref="C202:C205"/>
    <mergeCell ref="A166:A169"/>
    <mergeCell ref="B166:B169"/>
    <mergeCell ref="C166:C169"/>
    <mergeCell ref="D166:D169"/>
    <mergeCell ref="E166:E169"/>
    <mergeCell ref="F166:F169"/>
    <mergeCell ref="A178:A181"/>
    <mergeCell ref="B178:B181"/>
    <mergeCell ref="C178:C181"/>
    <mergeCell ref="D178:D181"/>
    <mergeCell ref="E178:E181"/>
    <mergeCell ref="F178:F181"/>
    <mergeCell ref="E186:E189"/>
    <mergeCell ref="F186:F189"/>
    <mergeCell ref="A198:A201"/>
    <mergeCell ref="P178:P181"/>
    <mergeCell ref="A174:A177"/>
    <mergeCell ref="B174:B177"/>
    <mergeCell ref="C174:C177"/>
    <mergeCell ref="D174:D177"/>
    <mergeCell ref="E174:E177"/>
    <mergeCell ref="P150:P153"/>
    <mergeCell ref="A158:A161"/>
    <mergeCell ref="B158:B161"/>
    <mergeCell ref="C158:C161"/>
    <mergeCell ref="D158:D161"/>
    <mergeCell ref="E158:E161"/>
    <mergeCell ref="F158:F161"/>
    <mergeCell ref="P158:P161"/>
    <mergeCell ref="A150:A153"/>
    <mergeCell ref="B150:B153"/>
    <mergeCell ref="C150:C153"/>
    <mergeCell ref="D150:D153"/>
    <mergeCell ref="E150:E153"/>
    <mergeCell ref="F150:F153"/>
    <mergeCell ref="A154:A157"/>
    <mergeCell ref="B154:B157"/>
    <mergeCell ref="C154:C157"/>
    <mergeCell ref="D154:D157"/>
    <mergeCell ref="E154:E157"/>
    <mergeCell ref="F154:F157"/>
    <mergeCell ref="P154:P157"/>
    <mergeCell ref="P146:P149"/>
    <mergeCell ref="A142:A145"/>
    <mergeCell ref="B142:B145"/>
    <mergeCell ref="C142:C145"/>
    <mergeCell ref="D142:D145"/>
    <mergeCell ref="E142:E145"/>
    <mergeCell ref="F142:F145"/>
    <mergeCell ref="P142:P145"/>
    <mergeCell ref="B138:B141"/>
    <mergeCell ref="C138:C141"/>
    <mergeCell ref="D138:D141"/>
    <mergeCell ref="E138:E141"/>
    <mergeCell ref="F138:F141"/>
    <mergeCell ref="P138:P141"/>
    <mergeCell ref="A146:A149"/>
    <mergeCell ref="B146:B149"/>
    <mergeCell ref="C146:C149"/>
    <mergeCell ref="D146:D149"/>
    <mergeCell ref="E146:E149"/>
    <mergeCell ref="F146:F149"/>
    <mergeCell ref="A138:A141"/>
    <mergeCell ref="P98:P101"/>
    <mergeCell ref="E98:E101"/>
    <mergeCell ref="B94:B97"/>
    <mergeCell ref="P94:P97"/>
    <mergeCell ref="A98:A101"/>
    <mergeCell ref="C98:C101"/>
    <mergeCell ref="D98:D101"/>
    <mergeCell ref="F98:F101"/>
    <mergeCell ref="P134:P137"/>
    <mergeCell ref="A134:A137"/>
    <mergeCell ref="B134:B137"/>
    <mergeCell ref="C134:C137"/>
    <mergeCell ref="E134:E137"/>
    <mergeCell ref="F134:F137"/>
    <mergeCell ref="A126:A129"/>
    <mergeCell ref="C126:C129"/>
    <mergeCell ref="D126:D129"/>
    <mergeCell ref="P126:P129"/>
    <mergeCell ref="A130:A133"/>
    <mergeCell ref="C130:C133"/>
    <mergeCell ref="B130:B133"/>
    <mergeCell ref="F130:F133"/>
    <mergeCell ref="P130:P133"/>
    <mergeCell ref="A122:A125"/>
    <mergeCell ref="D130:D133"/>
    <mergeCell ref="E130:E133"/>
    <mergeCell ref="A106:A109"/>
    <mergeCell ref="D90:D93"/>
    <mergeCell ref="E90:E93"/>
    <mergeCell ref="F90:F93"/>
    <mergeCell ref="B98:B101"/>
    <mergeCell ref="A94:A97"/>
    <mergeCell ref="C94:C97"/>
    <mergeCell ref="D94:D97"/>
    <mergeCell ref="E94:E97"/>
    <mergeCell ref="F94:F97"/>
    <mergeCell ref="A110:A113"/>
    <mergeCell ref="A118:A121"/>
    <mergeCell ref="C118:C121"/>
    <mergeCell ref="D118:D121"/>
    <mergeCell ref="E118:E121"/>
    <mergeCell ref="F118:F121"/>
    <mergeCell ref="B122:B125"/>
    <mergeCell ref="E126:E129"/>
    <mergeCell ref="F126:F129"/>
    <mergeCell ref="B126:B129"/>
    <mergeCell ref="D110:D113"/>
    <mergeCell ref="E110:E113"/>
    <mergeCell ref="P102:P105"/>
    <mergeCell ref="F106:F109"/>
    <mergeCell ref="P106:P109"/>
    <mergeCell ref="P118:P121"/>
    <mergeCell ref="B118:B121"/>
    <mergeCell ref="B106:B109"/>
    <mergeCell ref="P114:P117"/>
    <mergeCell ref="F114:F117"/>
    <mergeCell ref="P122:P125"/>
    <mergeCell ref="F102:F105"/>
    <mergeCell ref="C106:C109"/>
    <mergeCell ref="D106:D109"/>
    <mergeCell ref="P110:P113"/>
    <mergeCell ref="B102:B105"/>
    <mergeCell ref="C102:C105"/>
    <mergeCell ref="D102:D105"/>
    <mergeCell ref="E102:E105"/>
    <mergeCell ref="C122:C125"/>
    <mergeCell ref="D122:D125"/>
    <mergeCell ref="E122:E125"/>
    <mergeCell ref="F122:F125"/>
    <mergeCell ref="E106:E109"/>
    <mergeCell ref="B110:B113"/>
    <mergeCell ref="C110:C113"/>
    <mergeCell ref="B78:B81"/>
    <mergeCell ref="A86:A89"/>
    <mergeCell ref="C86:C89"/>
    <mergeCell ref="D86:D89"/>
    <mergeCell ref="E86:E89"/>
    <mergeCell ref="P86:P89"/>
    <mergeCell ref="A90:A93"/>
    <mergeCell ref="C90:C93"/>
    <mergeCell ref="B90:B93"/>
    <mergeCell ref="B86:B89"/>
    <mergeCell ref="P90:P93"/>
    <mergeCell ref="A82:A85"/>
    <mergeCell ref="A78:A81"/>
    <mergeCell ref="C78:C81"/>
    <mergeCell ref="D78:D81"/>
    <mergeCell ref="E78:E81"/>
    <mergeCell ref="F78:F81"/>
    <mergeCell ref="P78:P81"/>
    <mergeCell ref="B82:B85"/>
    <mergeCell ref="A102:A105"/>
    <mergeCell ref="P38:P41"/>
    <mergeCell ref="A38:A41"/>
    <mergeCell ref="F42:F45"/>
    <mergeCell ref="P42:P45"/>
    <mergeCell ref="A46:A49"/>
    <mergeCell ref="B46:B49"/>
    <mergeCell ref="C46:C49"/>
    <mergeCell ref="P50:P53"/>
    <mergeCell ref="P54:P57"/>
    <mergeCell ref="P66:P69"/>
    <mergeCell ref="P58:P61"/>
    <mergeCell ref="A62:A65"/>
    <mergeCell ref="B62:B65"/>
    <mergeCell ref="C62:C65"/>
    <mergeCell ref="D62:D65"/>
    <mergeCell ref="E62:E65"/>
    <mergeCell ref="F62:F65"/>
    <mergeCell ref="P62:P65"/>
    <mergeCell ref="P82:P85"/>
    <mergeCell ref="B58:B61"/>
    <mergeCell ref="C58:C61"/>
    <mergeCell ref="P70:P73"/>
    <mergeCell ref="A74:A77"/>
    <mergeCell ref="D134:D137"/>
    <mergeCell ref="B114:B117"/>
    <mergeCell ref="A114:A117"/>
    <mergeCell ref="C114:C117"/>
    <mergeCell ref="D114:D117"/>
    <mergeCell ref="E114:E117"/>
    <mergeCell ref="F38:F41"/>
    <mergeCell ref="F110:F113"/>
    <mergeCell ref="F46:F49"/>
    <mergeCell ref="F66:F69"/>
    <mergeCell ref="F70:F73"/>
    <mergeCell ref="F82:F85"/>
    <mergeCell ref="F86:F89"/>
    <mergeCell ref="B42:B45"/>
    <mergeCell ref="C42:C45"/>
    <mergeCell ref="D42:D45"/>
    <mergeCell ref="C54:C57"/>
    <mergeCell ref="D54:D57"/>
    <mergeCell ref="E54:E57"/>
    <mergeCell ref="F54:F57"/>
    <mergeCell ref="A58:A61"/>
    <mergeCell ref="D58:D61"/>
    <mergeCell ref="E58:E61"/>
    <mergeCell ref="F58:F61"/>
    <mergeCell ref="P30:P33"/>
    <mergeCell ref="A34:A37"/>
    <mergeCell ref="B34:B37"/>
    <mergeCell ref="C34:C37"/>
    <mergeCell ref="D34:D37"/>
    <mergeCell ref="E34:E37"/>
    <mergeCell ref="F34:F37"/>
    <mergeCell ref="P34:P37"/>
    <mergeCell ref="A30:A33"/>
    <mergeCell ref="B30:B33"/>
    <mergeCell ref="C30:C33"/>
    <mergeCell ref="D30:D33"/>
    <mergeCell ref="E30:E33"/>
    <mergeCell ref="F30:F33"/>
    <mergeCell ref="A22:A25"/>
    <mergeCell ref="B22:B25"/>
    <mergeCell ref="C22:C25"/>
    <mergeCell ref="D22:D25"/>
    <mergeCell ref="E22:E25"/>
    <mergeCell ref="F22:F25"/>
    <mergeCell ref="C82:C85"/>
    <mergeCell ref="D82:D85"/>
    <mergeCell ref="E82:E85"/>
    <mergeCell ref="E42:E45"/>
    <mergeCell ref="B74:B77"/>
    <mergeCell ref="A50:A53"/>
    <mergeCell ref="B50:B53"/>
    <mergeCell ref="C50:C53"/>
    <mergeCell ref="D50:D53"/>
    <mergeCell ref="E50:E53"/>
    <mergeCell ref="F50:F53"/>
    <mergeCell ref="B38:B41"/>
    <mergeCell ref="C38:C41"/>
    <mergeCell ref="D38:D41"/>
    <mergeCell ref="E38:E41"/>
    <mergeCell ref="A42:A45"/>
    <mergeCell ref="A54:A57"/>
    <mergeCell ref="B54:B57"/>
    <mergeCell ref="A14:B17"/>
    <mergeCell ref="C14:C17"/>
    <mergeCell ref="D14:D17"/>
    <mergeCell ref="E14:E17"/>
    <mergeCell ref="F14:F17"/>
    <mergeCell ref="D46:D49"/>
    <mergeCell ref="E46:E49"/>
    <mergeCell ref="P14:P17"/>
    <mergeCell ref="A18:A21"/>
    <mergeCell ref="B18:B21"/>
    <mergeCell ref="C18:C21"/>
    <mergeCell ref="D18:D21"/>
    <mergeCell ref="E18:E21"/>
    <mergeCell ref="F18:F21"/>
    <mergeCell ref="P18:P21"/>
    <mergeCell ref="P46:P49"/>
    <mergeCell ref="P22:P25"/>
    <mergeCell ref="A26:A29"/>
    <mergeCell ref="B26:B29"/>
    <mergeCell ref="C26:C29"/>
    <mergeCell ref="D26:D29"/>
    <mergeCell ref="E26:E29"/>
    <mergeCell ref="F26:F29"/>
    <mergeCell ref="P26:P29"/>
    <mergeCell ref="A6:P6"/>
    <mergeCell ref="A7:P7"/>
    <mergeCell ref="A8:P8"/>
    <mergeCell ref="A10:A12"/>
    <mergeCell ref="B10:B12"/>
    <mergeCell ref="C10:C12"/>
    <mergeCell ref="D10:O10"/>
    <mergeCell ref="P10:P12"/>
    <mergeCell ref="D11:D12"/>
    <mergeCell ref="E11:E12"/>
    <mergeCell ref="F11:F12"/>
    <mergeCell ref="G11:K11"/>
    <mergeCell ref="L11:M11"/>
    <mergeCell ref="N11:O11"/>
    <mergeCell ref="C74:C77"/>
    <mergeCell ref="D74:D77"/>
    <mergeCell ref="E74:E77"/>
    <mergeCell ref="F74:F77"/>
    <mergeCell ref="P74:P77"/>
    <mergeCell ref="A66:A69"/>
    <mergeCell ref="B66:B69"/>
    <mergeCell ref="C66:C69"/>
    <mergeCell ref="D66:D69"/>
    <mergeCell ref="E66:E69"/>
    <mergeCell ref="A70:A73"/>
    <mergeCell ref="C70:C73"/>
    <mergeCell ref="D70:D73"/>
    <mergeCell ref="E70:E73"/>
    <mergeCell ref="B70:B73"/>
    <mergeCell ref="A222:A225"/>
    <mergeCell ref="B222:B225"/>
    <mergeCell ref="C222:C225"/>
    <mergeCell ref="D222:D225"/>
    <mergeCell ref="E222:E225"/>
    <mergeCell ref="F222:F225"/>
    <mergeCell ref="P222:P225"/>
    <mergeCell ref="A214:A217"/>
    <mergeCell ref="B214:B217"/>
    <mergeCell ref="C214:C217"/>
    <mergeCell ref="D214:D217"/>
    <mergeCell ref="E214:E217"/>
    <mergeCell ref="F214:F217"/>
    <mergeCell ref="P214:P217"/>
    <mergeCell ref="A218:A221"/>
    <mergeCell ref="B218:B221"/>
    <mergeCell ref="C218:C221"/>
    <mergeCell ref="D218:D221"/>
    <mergeCell ref="E218:E221"/>
    <mergeCell ref="F218:F221"/>
    <mergeCell ref="P218:P221"/>
    <mergeCell ref="A162:A165"/>
    <mergeCell ref="B162:B165"/>
    <mergeCell ref="C162:C165"/>
    <mergeCell ref="D162:D165"/>
    <mergeCell ref="E162:E165"/>
    <mergeCell ref="F162:F165"/>
    <mergeCell ref="P162:P165"/>
    <mergeCell ref="P166:P169"/>
    <mergeCell ref="A210:A213"/>
    <mergeCell ref="B210:B213"/>
    <mergeCell ref="C210:C213"/>
    <mergeCell ref="D210:D213"/>
    <mergeCell ref="E210:E213"/>
    <mergeCell ref="F210:F213"/>
    <mergeCell ref="P210:P213"/>
    <mergeCell ref="A202:A205"/>
    <mergeCell ref="B202:B205"/>
    <mergeCell ref="A170:A173"/>
    <mergeCell ref="B170:B173"/>
    <mergeCell ref="C170:C173"/>
    <mergeCell ref="D170:D173"/>
    <mergeCell ref="E170:E173"/>
    <mergeCell ref="F170:F173"/>
    <mergeCell ref="P170:P173"/>
  </mergeCells>
  <pageMargins left="0.39370078740157483" right="0.39370078740157483" top="0.78740157480314965" bottom="0.78740157480314965" header="0.31496062992125984" footer="0.31496062992125984"/>
  <pageSetup paperSize="9" scale="54" fitToHeight="2" orientation="landscape" r:id="rId1"/>
  <rowBreaks count="6" manualBreakCount="6">
    <brk id="45" max="15" man="1"/>
    <brk id="69" max="15" man="1"/>
    <brk id="101" max="15" man="1"/>
    <brk id="133" max="15" man="1"/>
    <brk id="165" max="15" man="1"/>
    <brk id="19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17</vt:i4>
      </vt:variant>
    </vt:vector>
  </HeadingPairs>
  <TitlesOfParts>
    <vt:vector size="28" baseType="lpstr">
      <vt:lpstr>1РазвОбраз</vt:lpstr>
      <vt:lpstr>2РазвКульт</vt:lpstr>
      <vt:lpstr>3РазвФизСпорт</vt:lpstr>
      <vt:lpstr>4ОбеспСоцПод</vt:lpstr>
      <vt:lpstr>5РазвЭконПотенц</vt:lpstr>
      <vt:lpstr>6ОбеспЭФГХ</vt:lpstr>
      <vt:lpstr>7ПовБезоп</vt:lpstr>
      <vt:lpstr>8ОбеспЭколБезоп</vt:lpstr>
      <vt:lpstr>9РазвТраспСист</vt:lpstr>
      <vt:lpstr>10ПЭМУ</vt:lpstr>
      <vt:lpstr>11КомфГорСреда</vt:lpstr>
      <vt:lpstr>'10ПЭМУ'!Заголовки_для_печати</vt:lpstr>
      <vt:lpstr>'11КомфГорСреда'!Заголовки_для_печати</vt:lpstr>
      <vt:lpstr>'1РазвОбраз'!Заголовки_для_печати</vt:lpstr>
      <vt:lpstr>'2РазвКульт'!Заголовки_для_печати</vt:lpstr>
      <vt:lpstr>'3РазвФизСпорт'!Заголовки_для_печати</vt:lpstr>
      <vt:lpstr>'4ОбеспСоцПод'!Заголовки_для_печати</vt:lpstr>
      <vt:lpstr>'5РазвЭконПотенц'!Заголовки_для_печати</vt:lpstr>
      <vt:lpstr>'6ОбеспЭФГХ'!Заголовки_для_печати</vt:lpstr>
      <vt:lpstr>'7ПовБезоп'!Заголовки_для_печати</vt:lpstr>
      <vt:lpstr>'8ОбеспЭколБезоп'!Заголовки_для_печати</vt:lpstr>
      <vt:lpstr>'9РазвТраспСист'!Заголовки_для_печати</vt:lpstr>
      <vt:lpstr>'11КомфГорСреда'!Область_печати</vt:lpstr>
      <vt:lpstr>'2РазвКульт'!Область_печати</vt:lpstr>
      <vt:lpstr>'3РазвФизСпорт'!Область_печати</vt:lpstr>
      <vt:lpstr>'5РазвЭконПотенц'!Область_печати</vt:lpstr>
      <vt:lpstr>'8ОбеспЭколБезоп'!Область_печати</vt:lpstr>
      <vt:lpstr>'9РазвТраспСист'!Область_печати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popova</dc:creator>
  <cp:lastModifiedBy>Анна В. Ворошилова</cp:lastModifiedBy>
  <cp:lastPrinted>2021-08-25T14:13:49Z</cp:lastPrinted>
  <dcterms:created xsi:type="dcterms:W3CDTF">2015-10-22T06:39:35Z</dcterms:created>
  <dcterms:modified xsi:type="dcterms:W3CDTF">2021-08-25T14:14:03Z</dcterms:modified>
</cp:coreProperties>
</file>